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omments1.xml" ContentType="application/vnd.openxmlformats-officedocument.spreadsheetml.comments+xml"/>
  <Override PartName="/xl/drawings/drawing5.xml" ContentType="application/vnd.openxmlformats-officedocument.drawing+xml"/>
  <Override PartName="/xl/drawings/drawing6.xml" ContentType="application/vnd.openxmlformats-officedocument.drawing+xml"/>
  <Override PartName="/xl/comments2.xml" ContentType="application/vnd.openxmlformats-officedocument.spreadsheetml.comments+xml"/>
  <Override PartName="/xl/drawings/drawing7.xml" ContentType="application/vnd.openxmlformats-officedocument.drawing+xml"/>
  <Override PartName="/xl/drawings/drawing8.xml" ContentType="application/vnd.openxmlformats-officedocument.drawing+xml"/>
  <Override PartName="/xl/comments3.xml" ContentType="application/vnd.openxmlformats-officedocument.spreadsheetml.comments+xml"/>
  <Override PartName="/xl/tables/table2.xml" ContentType="application/vnd.openxmlformats-officedocument.spreadsheetml.table+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ЭтаКнига"/>
  <mc:AlternateContent xmlns:mc="http://schemas.openxmlformats.org/markup-compatibility/2006">
    <mc:Choice Requires="x15">
      <x15ac:absPath xmlns:x15ac="http://schemas.microsoft.com/office/spreadsheetml/2010/11/ac" url="C:\Users\Palikhov.AV\Documents\палихов\PERSONAL\"/>
    </mc:Choice>
  </mc:AlternateContent>
  <bookViews>
    <workbookView xWindow="0" yWindow="0" windowWidth="21570" windowHeight="7845" firstSheet="6" activeTab="9"/>
  </bookViews>
  <sheets>
    <sheet name="chanelog" sheetId="19" r:id="rId1"/>
    <sheet name="languages" sheetId="31" r:id="rId2"/>
    <sheet name="HOLIDAYS" sheetId="40" r:id="rId3"/>
    <sheet name="CalendarV1" sheetId="32" r:id="rId4"/>
    <sheet name="CalendarV2" sheetId="35" r:id="rId5"/>
    <sheet name="NAMES" sheetId="37" r:id="rId6"/>
    <sheet name="HISTORY" sheetId="29" r:id="rId7"/>
    <sheet name="NOBLE HOUSES 5E" sheetId="1" r:id="rId8"/>
    <sheet name="WATERDEEP STRUCTURES" sheetId="5" r:id="rId9"/>
    <sheet name="VOLO GUIDE TO WATERDEEP" sheetId="17" r:id="rId10"/>
    <sheet name="FIGURES" sheetId="24" r:id="rId11"/>
    <sheet name="ORGANIZATIONS" sheetId="9" r:id="rId12"/>
    <sheet name="NOBLES 3E" sheetId="2" state="hidden" r:id="rId13"/>
    <sheet name="MISC" sheetId="3" r:id="rId14"/>
    <sheet name="CITY WATCH &amp; CITY GUARD" sheetId="6" r:id="rId15"/>
    <sheet name="Z_RANDOMIZERS" sheetId="8" r:id="rId16"/>
    <sheet name="PRICES&amp;TAXES&amp;DRUGS" sheetId="13" r:id="rId17"/>
    <sheet name="LORDS OF WATERDEEP" sheetId="20" state="hidden" r:id="rId18"/>
    <sheet name="9_CODE LEGAL" sheetId="21" r:id="rId19"/>
    <sheet name="MATERIAL COMPONENTS" sheetId="39" r:id="rId20"/>
    <sheet name="Misc 2" sheetId="18" r:id="rId21"/>
    <sheet name="gang generator" sheetId="25" r:id="rId22"/>
    <sheet name="FENCES" sheetId="23" r:id="rId23"/>
  </sheets>
  <definedNames>
    <definedName name="_xlnm._FilterDatabase" localSheetId="2" hidden="1">HOLIDAYS!$A$2:$H$176</definedName>
    <definedName name="_xlnm._FilterDatabase" localSheetId="7" hidden="1">'NOBLE HOUSES 5E'!$A$1:$U$103</definedName>
    <definedName name="_xlnm._FilterDatabase" localSheetId="11" hidden="1">ORGANIZATIONS!$A$1:$S$44</definedName>
    <definedName name="_xlnm._FilterDatabase" localSheetId="9" hidden="1">'VOLO GUIDE TO WATERDEEP'!$A$2:$I$225</definedName>
    <definedName name="_xlnm._FilterDatabase" localSheetId="8" hidden="1">'WATERDEEP STRUCTURES'!$F$2:$AA$663</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16" i="40" l="1"/>
  <c r="B4" i="40"/>
  <c r="C4" i="40"/>
  <c r="B5" i="40"/>
  <c r="D5" i="40" s="1"/>
  <c r="C5" i="40"/>
  <c r="B6" i="40"/>
  <c r="C6" i="40"/>
  <c r="B7" i="40"/>
  <c r="D7" i="40" s="1"/>
  <c r="C7" i="40"/>
  <c r="B8" i="40"/>
  <c r="C8" i="40"/>
  <c r="D8" i="40" s="1"/>
  <c r="B9" i="40"/>
  <c r="D9" i="40" s="1"/>
  <c r="C9" i="40"/>
  <c r="B10" i="40"/>
  <c r="C10" i="40"/>
  <c r="B11" i="40"/>
  <c r="D11" i="40" s="1"/>
  <c r="C11" i="40"/>
  <c r="B12" i="40"/>
  <c r="C12" i="40"/>
  <c r="B13" i="40"/>
  <c r="D13" i="40" s="1"/>
  <c r="C13" i="40"/>
  <c r="B14" i="40"/>
  <c r="C14" i="40"/>
  <c r="B15" i="40"/>
  <c r="D15" i="40" s="1"/>
  <c r="C15" i="40"/>
  <c r="B16" i="40"/>
  <c r="C16" i="40"/>
  <c r="D16" i="40" s="1"/>
  <c r="B17" i="40"/>
  <c r="D17" i="40" s="1"/>
  <c r="C17" i="40"/>
  <c r="B18" i="40"/>
  <c r="C18" i="40"/>
  <c r="B19" i="40"/>
  <c r="D19" i="40" s="1"/>
  <c r="C19" i="40"/>
  <c r="B20" i="40"/>
  <c r="C20" i="40"/>
  <c r="D20" i="40" s="1"/>
  <c r="B21" i="40"/>
  <c r="D21" i="40" s="1"/>
  <c r="C21" i="40"/>
  <c r="B22" i="40"/>
  <c r="C22" i="40"/>
  <c r="B23" i="40"/>
  <c r="D23" i="40" s="1"/>
  <c r="C23" i="40"/>
  <c r="B24" i="40"/>
  <c r="C24" i="40"/>
  <c r="D24" i="40" s="1"/>
  <c r="B25" i="40"/>
  <c r="D25" i="40" s="1"/>
  <c r="C25" i="40"/>
  <c r="B26" i="40"/>
  <c r="C26" i="40"/>
  <c r="B27" i="40"/>
  <c r="D27" i="40" s="1"/>
  <c r="C27" i="40"/>
  <c r="B28" i="40"/>
  <c r="C28" i="40"/>
  <c r="B29" i="40"/>
  <c r="D29" i="40" s="1"/>
  <c r="C29" i="40"/>
  <c r="B30" i="40"/>
  <c r="C30" i="40"/>
  <c r="B31" i="40"/>
  <c r="D31" i="40" s="1"/>
  <c r="C31" i="40"/>
  <c r="B32" i="40"/>
  <c r="C32" i="40"/>
  <c r="D32" i="40" s="1"/>
  <c r="B33" i="40"/>
  <c r="D33" i="40" s="1"/>
  <c r="C33" i="40"/>
  <c r="B34" i="40"/>
  <c r="C34" i="40"/>
  <c r="B35" i="40"/>
  <c r="D35" i="40" s="1"/>
  <c r="C35" i="40"/>
  <c r="B36" i="40"/>
  <c r="C36" i="40"/>
  <c r="B37" i="40"/>
  <c r="C37" i="40"/>
  <c r="B38" i="40"/>
  <c r="C38" i="40"/>
  <c r="B39" i="40"/>
  <c r="C39" i="40"/>
  <c r="B40" i="40"/>
  <c r="C40" i="40"/>
  <c r="D40" i="40" s="1"/>
  <c r="B42" i="40"/>
  <c r="C42" i="40"/>
  <c r="B43" i="40"/>
  <c r="C43" i="40"/>
  <c r="B44" i="40"/>
  <c r="C44" i="40"/>
  <c r="B45" i="40"/>
  <c r="D45" i="40" s="1"/>
  <c r="C45" i="40"/>
  <c r="B46" i="40"/>
  <c r="C46" i="40"/>
  <c r="B47" i="40"/>
  <c r="C47" i="40"/>
  <c r="B48" i="40"/>
  <c r="C48" i="40"/>
  <c r="B49" i="40"/>
  <c r="C49" i="40"/>
  <c r="B50" i="40"/>
  <c r="C50" i="40"/>
  <c r="B51" i="40"/>
  <c r="C51" i="40"/>
  <c r="B52" i="40"/>
  <c r="C52" i="40"/>
  <c r="B53" i="40"/>
  <c r="C53" i="40"/>
  <c r="D53" i="40" s="1"/>
  <c r="B54" i="40"/>
  <c r="C54" i="40"/>
  <c r="B55" i="40"/>
  <c r="C55" i="40"/>
  <c r="B56" i="40"/>
  <c r="C56" i="40"/>
  <c r="B57" i="40"/>
  <c r="C57" i="40"/>
  <c r="B58" i="40"/>
  <c r="C58" i="40"/>
  <c r="B59" i="40"/>
  <c r="C59" i="40"/>
  <c r="B60" i="40"/>
  <c r="C60" i="40"/>
  <c r="B61" i="40"/>
  <c r="C61" i="40"/>
  <c r="B62" i="40"/>
  <c r="C62" i="40"/>
  <c r="B63" i="40"/>
  <c r="C63" i="40"/>
  <c r="B64" i="40"/>
  <c r="C64" i="40"/>
  <c r="B65" i="40"/>
  <c r="C65" i="40"/>
  <c r="B66" i="40"/>
  <c r="C66" i="40"/>
  <c r="B67" i="40"/>
  <c r="C67" i="40"/>
  <c r="B68" i="40"/>
  <c r="C68" i="40"/>
  <c r="B69" i="40"/>
  <c r="C69" i="40"/>
  <c r="B70" i="40"/>
  <c r="C70" i="40"/>
  <c r="B71" i="40"/>
  <c r="C71" i="40"/>
  <c r="B72" i="40"/>
  <c r="C72" i="40"/>
  <c r="B74" i="40"/>
  <c r="C74" i="40"/>
  <c r="B75" i="40"/>
  <c r="C75" i="40"/>
  <c r="B76" i="40"/>
  <c r="C76" i="40"/>
  <c r="B77" i="40"/>
  <c r="C77" i="40"/>
  <c r="B78" i="40"/>
  <c r="C78" i="40"/>
  <c r="B79" i="40"/>
  <c r="C79" i="40"/>
  <c r="B80" i="40"/>
  <c r="C80" i="40"/>
  <c r="B81" i="40"/>
  <c r="C81" i="40"/>
  <c r="B82" i="40"/>
  <c r="C82" i="40"/>
  <c r="B83" i="40"/>
  <c r="C83" i="40"/>
  <c r="B84" i="40"/>
  <c r="C84" i="40"/>
  <c r="B85" i="40"/>
  <c r="C85" i="40"/>
  <c r="B86" i="40"/>
  <c r="C86" i="40"/>
  <c r="D86" i="40" s="1"/>
  <c r="B87" i="40"/>
  <c r="C87" i="40"/>
  <c r="B88" i="40"/>
  <c r="C88" i="40"/>
  <c r="B89" i="40"/>
  <c r="C89" i="40"/>
  <c r="B90" i="40"/>
  <c r="C90" i="40"/>
  <c r="B91" i="40"/>
  <c r="C91" i="40"/>
  <c r="B92" i="40"/>
  <c r="C92" i="40"/>
  <c r="B93" i="40"/>
  <c r="C93" i="40"/>
  <c r="B94" i="40"/>
  <c r="C94" i="40"/>
  <c r="B95" i="40"/>
  <c r="C95" i="40"/>
  <c r="B96" i="40"/>
  <c r="C96" i="40"/>
  <c r="B97" i="40"/>
  <c r="C97" i="40"/>
  <c r="B98" i="40"/>
  <c r="C98" i="40"/>
  <c r="B99" i="40"/>
  <c r="C99" i="40"/>
  <c r="B100" i="40"/>
  <c r="C100" i="40"/>
  <c r="B101" i="40"/>
  <c r="C101" i="40"/>
  <c r="B103" i="40"/>
  <c r="C103" i="40"/>
  <c r="B104" i="40"/>
  <c r="C104" i="40"/>
  <c r="B105" i="40"/>
  <c r="C105" i="40"/>
  <c r="B106" i="40"/>
  <c r="C106" i="40"/>
  <c r="B107" i="40"/>
  <c r="C107" i="40"/>
  <c r="B108" i="40"/>
  <c r="C108" i="40"/>
  <c r="B109" i="40"/>
  <c r="C109" i="40"/>
  <c r="B110" i="40"/>
  <c r="C110" i="40"/>
  <c r="B111" i="40"/>
  <c r="C111" i="40"/>
  <c r="B112" i="40"/>
  <c r="C112" i="40"/>
  <c r="B113" i="40"/>
  <c r="C113" i="40"/>
  <c r="B114" i="40"/>
  <c r="C114" i="40"/>
  <c r="B115" i="40"/>
  <c r="C115" i="40"/>
  <c r="B117" i="40"/>
  <c r="C117" i="40"/>
  <c r="B118" i="40"/>
  <c r="C118" i="40"/>
  <c r="B119" i="40"/>
  <c r="C119" i="40"/>
  <c r="B120" i="40"/>
  <c r="C120" i="40"/>
  <c r="B121" i="40"/>
  <c r="C121" i="40"/>
  <c r="B122" i="40"/>
  <c r="C122" i="40"/>
  <c r="B123" i="40"/>
  <c r="C123" i="40"/>
  <c r="B124" i="40"/>
  <c r="C124" i="40"/>
  <c r="B125" i="40"/>
  <c r="C125" i="40"/>
  <c r="B126" i="40"/>
  <c r="C126" i="40"/>
  <c r="B127" i="40"/>
  <c r="C127" i="40"/>
  <c r="B128" i="40"/>
  <c r="C128" i="40"/>
  <c r="D128" i="40" s="1"/>
  <c r="B129" i="40"/>
  <c r="C129" i="40"/>
  <c r="B130" i="40"/>
  <c r="C130" i="40"/>
  <c r="B131" i="40"/>
  <c r="C131" i="40"/>
  <c r="B132" i="40"/>
  <c r="C132" i="40"/>
  <c r="B133" i="40"/>
  <c r="C133" i="40"/>
  <c r="B134" i="40"/>
  <c r="C134" i="40"/>
  <c r="B135" i="40"/>
  <c r="C135" i="40"/>
  <c r="B136" i="40"/>
  <c r="C136" i="40"/>
  <c r="B137" i="40"/>
  <c r="C137" i="40"/>
  <c r="B138" i="40"/>
  <c r="C138" i="40"/>
  <c r="B139" i="40"/>
  <c r="C139" i="40"/>
  <c r="B140" i="40"/>
  <c r="C140" i="40"/>
  <c r="B141" i="40"/>
  <c r="C141" i="40"/>
  <c r="B142" i="40"/>
  <c r="C142" i="40"/>
  <c r="B144" i="40"/>
  <c r="C144" i="40"/>
  <c r="B145" i="40"/>
  <c r="C145" i="40"/>
  <c r="D145" i="40" s="1"/>
  <c r="B146" i="40"/>
  <c r="C146" i="40"/>
  <c r="B147" i="40"/>
  <c r="C147" i="40"/>
  <c r="B148" i="40"/>
  <c r="C148" i="40"/>
  <c r="B149" i="40"/>
  <c r="C149" i="40"/>
  <c r="B150" i="40"/>
  <c r="C150" i="40"/>
  <c r="B151" i="40"/>
  <c r="C151" i="40"/>
  <c r="B152" i="40"/>
  <c r="C152" i="40"/>
  <c r="B153" i="40"/>
  <c r="C153" i="40"/>
  <c r="B154" i="40"/>
  <c r="C154" i="40"/>
  <c r="B155" i="40"/>
  <c r="C155" i="40"/>
  <c r="B156" i="40"/>
  <c r="C156" i="40"/>
  <c r="B157" i="40"/>
  <c r="C157" i="40"/>
  <c r="B158" i="40"/>
  <c r="C158" i="40"/>
  <c r="B160" i="40"/>
  <c r="C160" i="40"/>
  <c r="B161" i="40"/>
  <c r="C161" i="40"/>
  <c r="B162" i="40"/>
  <c r="C162" i="40"/>
  <c r="D162" i="40" s="1"/>
  <c r="B163" i="40"/>
  <c r="C163" i="40"/>
  <c r="B164" i="40"/>
  <c r="C164" i="40"/>
  <c r="B165" i="40"/>
  <c r="C165" i="40"/>
  <c r="B166" i="40"/>
  <c r="C166" i="40"/>
  <c r="B167" i="40"/>
  <c r="C167" i="40"/>
  <c r="B168" i="40"/>
  <c r="C168" i="40"/>
  <c r="B169" i="40"/>
  <c r="C169" i="40"/>
  <c r="B170" i="40"/>
  <c r="C170" i="40"/>
  <c r="B171" i="40"/>
  <c r="C171" i="40"/>
  <c r="B172" i="40"/>
  <c r="C172" i="40"/>
  <c r="B173" i="40"/>
  <c r="C173" i="40"/>
  <c r="B174" i="40"/>
  <c r="C174" i="40"/>
  <c r="B175" i="40"/>
  <c r="C175" i="40"/>
  <c r="B176" i="40"/>
  <c r="C176" i="40"/>
  <c r="C3" i="40"/>
  <c r="B3" i="40"/>
  <c r="AQ4" i="13"/>
  <c r="AQ5" i="13"/>
  <c r="AQ6" i="13"/>
  <c r="AQ7" i="13"/>
  <c r="AQ8" i="13"/>
  <c r="AQ9" i="13"/>
  <c r="AQ10" i="13"/>
  <c r="AQ11" i="13"/>
  <c r="AQ12" i="13"/>
  <c r="AQ13" i="13"/>
  <c r="AQ14" i="13"/>
  <c r="AQ15" i="13"/>
  <c r="AQ16" i="13"/>
  <c r="AQ17" i="13"/>
  <c r="AQ18" i="13"/>
  <c r="AQ19" i="13"/>
  <c r="AQ20" i="13"/>
  <c r="AQ21" i="13"/>
  <c r="AQ22" i="13"/>
  <c r="AQ23" i="13"/>
  <c r="AQ24" i="13"/>
  <c r="AQ25" i="13"/>
  <c r="AQ26" i="13"/>
  <c r="AQ27" i="13"/>
  <c r="AQ28" i="13"/>
  <c r="AQ29" i="13"/>
  <c r="AQ30" i="13"/>
  <c r="AQ31" i="13"/>
  <c r="AQ32" i="13"/>
  <c r="AQ33" i="13"/>
  <c r="AQ34" i="13"/>
  <c r="AQ35" i="13"/>
  <c r="AQ36" i="13"/>
  <c r="AQ37" i="13"/>
  <c r="AQ38" i="13"/>
  <c r="AQ39" i="13"/>
  <c r="AQ40" i="13"/>
  <c r="AQ41" i="13"/>
  <c r="AQ42" i="13"/>
  <c r="AQ43" i="13"/>
  <c r="AQ44" i="13"/>
  <c r="AQ45" i="13"/>
  <c r="AQ46" i="13"/>
  <c r="AQ47" i="13"/>
  <c r="AQ48" i="13"/>
  <c r="AQ49" i="13"/>
  <c r="AQ50" i="13"/>
  <c r="AQ51" i="13"/>
  <c r="AQ52" i="13"/>
  <c r="AQ53" i="13"/>
  <c r="AQ54" i="13"/>
  <c r="AQ55" i="13"/>
  <c r="AQ56" i="13"/>
  <c r="AQ57" i="13"/>
  <c r="AQ58" i="13"/>
  <c r="AQ59" i="13"/>
  <c r="AQ60" i="13"/>
  <c r="AQ61" i="13"/>
  <c r="AQ62" i="13"/>
  <c r="AQ63" i="13"/>
  <c r="AQ64" i="13"/>
  <c r="AQ65" i="13"/>
  <c r="AQ66" i="13"/>
  <c r="AQ67" i="13"/>
  <c r="AQ68" i="13"/>
  <c r="AQ69" i="13"/>
  <c r="AQ70" i="13"/>
  <c r="AQ71" i="13"/>
  <c r="AQ72" i="13"/>
  <c r="AQ73" i="13"/>
  <c r="AQ74" i="13"/>
  <c r="AQ75" i="13"/>
  <c r="AQ76" i="13"/>
  <c r="AQ77" i="13"/>
  <c r="AQ78" i="13"/>
  <c r="AQ79" i="13"/>
  <c r="AQ80" i="13"/>
  <c r="AQ81" i="13"/>
  <c r="AQ82" i="13"/>
  <c r="AQ83" i="13"/>
  <c r="AQ84" i="13"/>
  <c r="AQ85" i="13"/>
  <c r="AQ86" i="13"/>
  <c r="AQ87" i="13"/>
  <c r="AQ88" i="13"/>
  <c r="AQ89" i="13"/>
  <c r="AQ90" i="13"/>
  <c r="AQ91" i="13"/>
  <c r="AQ92" i="13"/>
  <c r="AQ93" i="13"/>
  <c r="AQ94" i="13"/>
  <c r="AQ95" i="13"/>
  <c r="AQ96" i="13"/>
  <c r="AQ97" i="13"/>
  <c r="AQ98" i="13"/>
  <c r="AQ99" i="13"/>
  <c r="AQ100" i="13"/>
  <c r="AQ101" i="13"/>
  <c r="AQ102" i="13"/>
  <c r="AQ103" i="13"/>
  <c r="AQ104" i="13"/>
  <c r="AQ105" i="13"/>
  <c r="AQ106" i="13"/>
  <c r="AQ107" i="13"/>
  <c r="AQ108" i="13"/>
  <c r="AQ109" i="13"/>
  <c r="AQ110" i="13"/>
  <c r="AQ111" i="13"/>
  <c r="AQ112" i="13"/>
  <c r="AQ113" i="13"/>
  <c r="AQ114" i="13"/>
  <c r="AQ115" i="13"/>
  <c r="AQ116" i="13"/>
  <c r="AQ117" i="13"/>
  <c r="AQ118" i="13"/>
  <c r="AQ119" i="13"/>
  <c r="AQ120" i="13"/>
  <c r="AQ121" i="13"/>
  <c r="AQ122" i="13"/>
  <c r="AQ123" i="13"/>
  <c r="AQ124" i="13"/>
  <c r="AQ125" i="13"/>
  <c r="AQ126" i="13"/>
  <c r="AQ127" i="13"/>
  <c r="AQ128" i="13"/>
  <c r="AQ129" i="13"/>
  <c r="AQ130" i="13"/>
  <c r="AQ131" i="13"/>
  <c r="AQ132" i="13"/>
  <c r="AQ133" i="13"/>
  <c r="AQ134" i="13"/>
  <c r="AQ135" i="13"/>
  <c r="AQ136" i="13"/>
  <c r="AQ137" i="13"/>
  <c r="AQ138" i="13"/>
  <c r="AQ139" i="13"/>
  <c r="AQ140" i="13"/>
  <c r="AQ141" i="13"/>
  <c r="AQ142" i="13"/>
  <c r="AQ143" i="13"/>
  <c r="AQ144" i="13"/>
  <c r="AQ145" i="13"/>
  <c r="AQ146" i="13"/>
  <c r="AQ147" i="13"/>
  <c r="AQ148" i="13"/>
  <c r="AQ149" i="13"/>
  <c r="AQ150" i="13"/>
  <c r="AQ151" i="13"/>
  <c r="AQ152" i="13"/>
  <c r="AQ153" i="13"/>
  <c r="AQ154" i="13"/>
  <c r="AQ155" i="13"/>
  <c r="AQ156" i="13"/>
  <c r="AQ157" i="13"/>
  <c r="AQ158" i="13"/>
  <c r="AQ159" i="13"/>
  <c r="AQ160" i="13"/>
  <c r="AQ161" i="13"/>
  <c r="AQ162" i="13"/>
  <c r="AQ163" i="13"/>
  <c r="AQ164" i="13"/>
  <c r="AQ165" i="13"/>
  <c r="AQ166" i="13"/>
  <c r="AQ167" i="13"/>
  <c r="AQ168" i="13"/>
  <c r="AQ169" i="13"/>
  <c r="AQ170" i="13"/>
  <c r="AQ171" i="13"/>
  <c r="AQ172" i="13"/>
  <c r="AQ173" i="13"/>
  <c r="AQ174" i="13"/>
  <c r="AQ175" i="13"/>
  <c r="AQ176" i="13"/>
  <c r="AQ177" i="13"/>
  <c r="AQ178" i="13"/>
  <c r="AQ179" i="13"/>
  <c r="AQ180" i="13"/>
  <c r="AQ181" i="13"/>
  <c r="AQ182" i="13"/>
  <c r="AQ183" i="13"/>
  <c r="AQ184" i="13"/>
  <c r="AQ185" i="13"/>
  <c r="AQ186" i="13"/>
  <c r="AQ187" i="13"/>
  <c r="AQ188" i="13"/>
  <c r="AQ189" i="13"/>
  <c r="AQ190" i="13"/>
  <c r="AQ191" i="13"/>
  <c r="AQ192" i="13"/>
  <c r="AQ193" i="13"/>
  <c r="AQ194" i="13"/>
  <c r="AQ195" i="13"/>
  <c r="AQ196" i="13"/>
  <c r="AQ197" i="13"/>
  <c r="AQ198" i="13"/>
  <c r="AQ199" i="13"/>
  <c r="AQ200" i="13"/>
  <c r="AQ201" i="13"/>
  <c r="AQ202" i="13"/>
  <c r="AQ203" i="13"/>
  <c r="AQ204" i="13"/>
  <c r="AQ205" i="13"/>
  <c r="AQ206" i="13"/>
  <c r="AQ207" i="13"/>
  <c r="AQ208" i="13"/>
  <c r="AQ209" i="13"/>
  <c r="AQ210" i="13"/>
  <c r="AQ211" i="13"/>
  <c r="AQ212" i="13"/>
  <c r="AQ213" i="13"/>
  <c r="AQ214" i="13"/>
  <c r="AQ215" i="13"/>
  <c r="AQ216" i="13"/>
  <c r="AQ217" i="13"/>
  <c r="AQ218" i="13"/>
  <c r="AQ219" i="13"/>
  <c r="AQ220" i="13"/>
  <c r="AQ221" i="13"/>
  <c r="AQ222" i="13"/>
  <c r="AQ223" i="13"/>
  <c r="AQ224" i="13"/>
  <c r="AQ225" i="13"/>
  <c r="AQ226" i="13"/>
  <c r="AQ227" i="13"/>
  <c r="AQ228" i="13"/>
  <c r="AQ229" i="13"/>
  <c r="AQ230" i="13"/>
  <c r="AQ231" i="13"/>
  <c r="AQ232" i="13"/>
  <c r="AQ233" i="13"/>
  <c r="AQ234" i="13"/>
  <c r="AQ235" i="13"/>
  <c r="AQ236" i="13"/>
  <c r="AQ237" i="13"/>
  <c r="AQ238" i="13"/>
  <c r="AQ239" i="13"/>
  <c r="AQ240" i="13"/>
  <c r="AQ241" i="13"/>
  <c r="AQ242" i="13"/>
  <c r="AQ243" i="13"/>
  <c r="AQ244" i="13"/>
  <c r="AQ245" i="13"/>
  <c r="AQ246" i="13"/>
  <c r="AQ247" i="13"/>
  <c r="AQ248" i="13"/>
  <c r="AQ249" i="13"/>
  <c r="AQ250" i="13"/>
  <c r="AQ251" i="13"/>
  <c r="AQ252" i="13"/>
  <c r="AQ253" i="13"/>
  <c r="AQ254" i="13"/>
  <c r="AQ255" i="13"/>
  <c r="AQ256" i="13"/>
  <c r="AQ257" i="13"/>
  <c r="AQ258" i="13"/>
  <c r="AQ259" i="13"/>
  <c r="AQ260" i="13"/>
  <c r="AQ261" i="13"/>
  <c r="AQ262" i="13"/>
  <c r="AQ263" i="13"/>
  <c r="AQ264" i="13"/>
  <c r="AQ265" i="13"/>
  <c r="AQ266" i="13"/>
  <c r="AQ267" i="13"/>
  <c r="AQ268" i="13"/>
  <c r="AQ269" i="13"/>
  <c r="AQ270" i="13"/>
  <c r="AQ271" i="13"/>
  <c r="AQ272" i="13"/>
  <c r="AQ273" i="13"/>
  <c r="AQ274" i="13"/>
  <c r="AQ275" i="13"/>
  <c r="AQ276" i="13"/>
  <c r="AQ277" i="13"/>
  <c r="AQ278" i="13"/>
  <c r="AQ279" i="13"/>
  <c r="AQ280" i="13"/>
  <c r="AQ281" i="13"/>
  <c r="AQ282" i="13"/>
  <c r="AQ283" i="13"/>
  <c r="AQ284" i="13"/>
  <c r="AQ285" i="13"/>
  <c r="AQ286" i="13"/>
  <c r="AQ287" i="13"/>
  <c r="AQ288" i="13"/>
  <c r="AQ289" i="13"/>
  <c r="AQ290" i="13"/>
  <c r="AQ291" i="13"/>
  <c r="AQ292" i="13"/>
  <c r="AQ293" i="13"/>
  <c r="AQ294" i="13"/>
  <c r="AQ295" i="13"/>
  <c r="AQ296" i="13"/>
  <c r="AQ297" i="13"/>
  <c r="AQ298" i="13"/>
  <c r="AQ299" i="13"/>
  <c r="AQ300" i="13"/>
  <c r="AQ301" i="13"/>
  <c r="AQ302" i="13"/>
  <c r="AQ303" i="13"/>
  <c r="AQ304" i="13"/>
  <c r="AQ305" i="13"/>
  <c r="AQ306" i="13"/>
  <c r="AQ307" i="13"/>
  <c r="AQ308" i="13"/>
  <c r="AQ309" i="13"/>
  <c r="AQ310" i="13"/>
  <c r="AQ311" i="13"/>
  <c r="AQ312" i="13"/>
  <c r="AQ313" i="13"/>
  <c r="AQ314" i="13"/>
  <c r="AQ315" i="13"/>
  <c r="AQ316" i="13"/>
  <c r="AQ317" i="13"/>
  <c r="AQ318" i="13"/>
  <c r="AQ319" i="13"/>
  <c r="AQ320" i="13"/>
  <c r="AQ321" i="13"/>
  <c r="AQ322" i="13"/>
  <c r="AQ323" i="13"/>
  <c r="AQ324" i="13"/>
  <c r="AQ325" i="13"/>
  <c r="AQ326" i="13"/>
  <c r="AQ327" i="13"/>
  <c r="AQ328" i="13"/>
  <c r="AQ329" i="13"/>
  <c r="AQ330" i="13"/>
  <c r="AQ331" i="13"/>
  <c r="AQ332" i="13"/>
  <c r="AQ333" i="13"/>
  <c r="AQ334" i="13"/>
  <c r="AQ335" i="13"/>
  <c r="AQ336" i="13"/>
  <c r="AQ337" i="13"/>
  <c r="AQ338" i="13"/>
  <c r="AQ339" i="13"/>
  <c r="AQ340" i="13"/>
  <c r="AQ341" i="13"/>
  <c r="AQ342" i="13"/>
  <c r="AQ343" i="13"/>
  <c r="AQ344" i="13"/>
  <c r="AQ345" i="13"/>
  <c r="AQ346" i="13"/>
  <c r="AQ347" i="13"/>
  <c r="AQ348" i="13"/>
  <c r="AQ349" i="13"/>
  <c r="AQ350" i="13"/>
  <c r="AQ351" i="13"/>
  <c r="AQ352" i="13"/>
  <c r="AQ353" i="13"/>
  <c r="AQ354" i="13"/>
  <c r="AQ355" i="13"/>
  <c r="AQ356" i="13"/>
  <c r="AQ357" i="13"/>
  <c r="AQ358" i="13"/>
  <c r="AQ359" i="13"/>
  <c r="AQ360" i="13"/>
  <c r="AQ361" i="13"/>
  <c r="AQ362" i="13"/>
  <c r="AQ363" i="13"/>
  <c r="AQ364" i="13"/>
  <c r="AQ365" i="13"/>
  <c r="AQ366" i="13"/>
  <c r="AQ367" i="13"/>
  <c r="AQ368" i="13"/>
  <c r="AQ369" i="13"/>
  <c r="AQ370" i="13"/>
  <c r="AQ371" i="13"/>
  <c r="AQ372" i="13"/>
  <c r="AQ373" i="13"/>
  <c r="AQ374" i="13"/>
  <c r="AQ375" i="13"/>
  <c r="AQ376" i="13"/>
  <c r="AQ377" i="13"/>
  <c r="AQ378" i="13"/>
  <c r="AQ379" i="13"/>
  <c r="AQ380" i="13"/>
  <c r="AQ381" i="13"/>
  <c r="AQ382" i="13"/>
  <c r="AQ383" i="13"/>
  <c r="AQ384" i="13"/>
  <c r="AQ385" i="13"/>
  <c r="AQ386" i="13"/>
  <c r="AQ387" i="13"/>
  <c r="AQ388" i="13"/>
  <c r="AQ389" i="13"/>
  <c r="AQ390" i="13"/>
  <c r="AQ391" i="13"/>
  <c r="AQ392" i="13"/>
  <c r="AQ393" i="13"/>
  <c r="AQ394" i="13"/>
  <c r="AQ395" i="13"/>
  <c r="AQ396" i="13"/>
  <c r="AQ397" i="13"/>
  <c r="AQ398" i="13"/>
  <c r="AQ399" i="13"/>
  <c r="AQ400" i="13"/>
  <c r="AQ401" i="13"/>
  <c r="AQ402" i="13"/>
  <c r="AQ403" i="13"/>
  <c r="AQ404" i="13"/>
  <c r="AQ405" i="13"/>
  <c r="AQ406" i="13"/>
  <c r="AQ407" i="13"/>
  <c r="AQ408" i="13"/>
  <c r="AQ409" i="13"/>
  <c r="AQ410" i="13"/>
  <c r="AQ411" i="13"/>
  <c r="AQ412" i="13"/>
  <c r="AQ413" i="13"/>
  <c r="AQ414" i="13"/>
  <c r="AQ415" i="13"/>
  <c r="AQ416" i="13"/>
  <c r="AQ417" i="13"/>
  <c r="AQ418" i="13"/>
  <c r="AQ419" i="13"/>
  <c r="AQ420" i="13"/>
  <c r="AQ421" i="13"/>
  <c r="AQ422" i="13"/>
  <c r="AQ423" i="13"/>
  <c r="AQ424" i="13"/>
  <c r="AQ425" i="13"/>
  <c r="AQ426" i="13"/>
  <c r="AQ427" i="13"/>
  <c r="AQ428" i="13"/>
  <c r="AQ429" i="13"/>
  <c r="AQ430" i="13"/>
  <c r="AQ431" i="13"/>
  <c r="AQ432" i="13"/>
  <c r="AQ433" i="13"/>
  <c r="AQ434" i="13"/>
  <c r="AQ435" i="13"/>
  <c r="AQ436" i="13"/>
  <c r="AQ437" i="13"/>
  <c r="AQ438" i="13"/>
  <c r="AQ439" i="13"/>
  <c r="AQ440" i="13"/>
  <c r="AQ441" i="13"/>
  <c r="AQ442" i="13"/>
  <c r="AQ443" i="13"/>
  <c r="AQ444" i="13"/>
  <c r="AQ445" i="13"/>
  <c r="AQ446" i="13"/>
  <c r="AQ447" i="13"/>
  <c r="AQ448" i="13"/>
  <c r="AQ449" i="13"/>
  <c r="AQ450" i="13"/>
  <c r="AQ451" i="13"/>
  <c r="AQ452" i="13"/>
  <c r="AQ453" i="13"/>
  <c r="AQ454" i="13"/>
  <c r="AQ455" i="13"/>
  <c r="AQ456" i="13"/>
  <c r="AQ457" i="13"/>
  <c r="AQ458" i="13"/>
  <c r="AQ459" i="13"/>
  <c r="AQ460" i="13"/>
  <c r="AQ461" i="13"/>
  <c r="AQ462" i="13"/>
  <c r="AQ463" i="13"/>
  <c r="AQ464" i="13"/>
  <c r="AQ465" i="13"/>
  <c r="AQ466" i="13"/>
  <c r="AQ467" i="13"/>
  <c r="AQ468" i="13"/>
  <c r="AQ469" i="13"/>
  <c r="AQ470" i="13"/>
  <c r="AQ471" i="13"/>
  <c r="AQ472" i="13"/>
  <c r="AQ473" i="13"/>
  <c r="AQ474" i="13"/>
  <c r="AQ475" i="13"/>
  <c r="AQ476" i="13"/>
  <c r="AQ477" i="13"/>
  <c r="AQ478" i="13"/>
  <c r="AQ479" i="13"/>
  <c r="AQ480" i="13"/>
  <c r="AQ481" i="13"/>
  <c r="AQ482" i="13"/>
  <c r="AQ483" i="13"/>
  <c r="AQ484" i="13"/>
  <c r="AQ485" i="13"/>
  <c r="AQ486" i="13"/>
  <c r="AQ487" i="13"/>
  <c r="AQ488" i="13"/>
  <c r="AQ489" i="13"/>
  <c r="AQ490" i="13"/>
  <c r="AQ491" i="13"/>
  <c r="AQ492" i="13"/>
  <c r="AQ493" i="13"/>
  <c r="AQ494" i="13"/>
  <c r="AQ495" i="13"/>
  <c r="AQ496" i="13"/>
  <c r="AQ497" i="13"/>
  <c r="AQ498" i="13"/>
  <c r="AQ499" i="13"/>
  <c r="AQ500" i="13"/>
  <c r="AQ501" i="13"/>
  <c r="AQ502" i="13"/>
  <c r="AQ503" i="13"/>
  <c r="AQ504" i="13"/>
  <c r="AQ505" i="13"/>
  <c r="AQ506" i="13"/>
  <c r="AQ507" i="13"/>
  <c r="AQ508" i="13"/>
  <c r="AQ509" i="13"/>
  <c r="AQ510" i="13"/>
  <c r="AQ511" i="13"/>
  <c r="AQ512" i="13"/>
  <c r="AQ513" i="13"/>
  <c r="AQ514" i="13"/>
  <c r="AQ515" i="13"/>
  <c r="AQ516" i="13"/>
  <c r="AQ517" i="13"/>
  <c r="AQ518" i="13"/>
  <c r="AQ519" i="13"/>
  <c r="AQ520" i="13"/>
  <c r="AQ521" i="13"/>
  <c r="AQ522" i="13"/>
  <c r="AQ523" i="13"/>
  <c r="AQ524" i="13"/>
  <c r="AQ525" i="13"/>
  <c r="AQ526" i="13"/>
  <c r="AQ527" i="13"/>
  <c r="AQ528" i="13"/>
  <c r="AQ529" i="13"/>
  <c r="AQ530" i="13"/>
  <c r="AQ531" i="13"/>
  <c r="AQ532" i="13"/>
  <c r="AQ533" i="13"/>
  <c r="AQ534" i="13"/>
  <c r="AQ535" i="13"/>
  <c r="AQ536" i="13"/>
  <c r="AQ537" i="13"/>
  <c r="AQ538" i="13"/>
  <c r="AQ539" i="13"/>
  <c r="AQ540" i="13"/>
  <c r="AQ541" i="13"/>
  <c r="AQ542" i="13"/>
  <c r="AQ543" i="13"/>
  <c r="AQ544" i="13"/>
  <c r="AQ545" i="13"/>
  <c r="AQ546" i="13"/>
  <c r="AQ547" i="13"/>
  <c r="AQ548" i="13"/>
  <c r="AQ549" i="13"/>
  <c r="AQ550" i="13"/>
  <c r="AQ551" i="13"/>
  <c r="AQ552" i="13"/>
  <c r="AQ553" i="13"/>
  <c r="AQ554" i="13"/>
  <c r="AQ555" i="13"/>
  <c r="AQ556" i="13"/>
  <c r="AQ557" i="13"/>
  <c r="AQ558" i="13"/>
  <c r="AQ559" i="13"/>
  <c r="AQ560" i="13"/>
  <c r="AQ561" i="13"/>
  <c r="AQ562" i="13"/>
  <c r="AQ563" i="13"/>
  <c r="AQ564" i="13"/>
  <c r="AQ565" i="13"/>
  <c r="AQ566" i="13"/>
  <c r="AQ567" i="13"/>
  <c r="AQ568" i="13"/>
  <c r="AQ569" i="13"/>
  <c r="AQ570" i="13"/>
  <c r="AQ571" i="13"/>
  <c r="AQ572" i="13"/>
  <c r="AQ573" i="13"/>
  <c r="AQ574" i="13"/>
  <c r="AQ575" i="13"/>
  <c r="AQ576" i="13"/>
  <c r="AQ577" i="13"/>
  <c r="AQ578" i="13"/>
  <c r="AQ579" i="13"/>
  <c r="AQ580" i="13"/>
  <c r="AQ581" i="13"/>
  <c r="AQ582" i="13"/>
  <c r="AQ583" i="13"/>
  <c r="AQ584" i="13"/>
  <c r="AQ585" i="13"/>
  <c r="AQ586" i="13"/>
  <c r="AQ587" i="13"/>
  <c r="AQ588" i="13"/>
  <c r="AQ589" i="13"/>
  <c r="AQ590" i="13"/>
  <c r="AQ591" i="13"/>
  <c r="AQ592" i="13"/>
  <c r="AQ593" i="13"/>
  <c r="AQ594" i="13"/>
  <c r="AQ595" i="13"/>
  <c r="AQ596" i="13"/>
  <c r="AQ597" i="13"/>
  <c r="AQ598" i="13"/>
  <c r="AQ599" i="13"/>
  <c r="AQ600" i="13"/>
  <c r="AQ601" i="13"/>
  <c r="AQ602" i="13"/>
  <c r="AQ603" i="13"/>
  <c r="AQ604" i="13"/>
  <c r="AQ605" i="13"/>
  <c r="AQ606" i="13"/>
  <c r="AQ607" i="13"/>
  <c r="AQ608" i="13"/>
  <c r="AQ609" i="13"/>
  <c r="AQ610" i="13"/>
  <c r="AQ611" i="13"/>
  <c r="AQ612" i="13"/>
  <c r="AQ613" i="13"/>
  <c r="AQ614" i="13"/>
  <c r="AQ615" i="13"/>
  <c r="AQ616" i="13"/>
  <c r="AQ617" i="13"/>
  <c r="AQ618" i="13"/>
  <c r="AQ619" i="13"/>
  <c r="AQ620" i="13"/>
  <c r="AQ621" i="13"/>
  <c r="AQ622" i="13"/>
  <c r="AQ623" i="13"/>
  <c r="AQ624" i="13"/>
  <c r="AQ625" i="13"/>
  <c r="AQ626" i="13"/>
  <c r="AQ627" i="13"/>
  <c r="AQ628" i="13"/>
  <c r="AQ629" i="13"/>
  <c r="AQ630" i="13"/>
  <c r="AQ631" i="13"/>
  <c r="AQ632" i="13"/>
  <c r="AQ633" i="13"/>
  <c r="AQ634" i="13"/>
  <c r="AQ635" i="13"/>
  <c r="AQ636" i="13"/>
  <c r="AQ637" i="13"/>
  <c r="AQ638" i="13"/>
  <c r="AQ639" i="13"/>
  <c r="AQ640" i="13"/>
  <c r="AQ641" i="13"/>
  <c r="AQ642" i="13"/>
  <c r="AQ643" i="13"/>
  <c r="AQ644" i="13"/>
  <c r="AQ645" i="13"/>
  <c r="AQ646" i="13"/>
  <c r="AQ647" i="13"/>
  <c r="AQ648" i="13"/>
  <c r="AQ649" i="13"/>
  <c r="AQ650" i="13"/>
  <c r="AQ651" i="13"/>
  <c r="AQ652" i="13"/>
  <c r="AQ653" i="13"/>
  <c r="AQ654" i="13"/>
  <c r="AQ655" i="13"/>
  <c r="AQ656" i="13"/>
  <c r="AQ657" i="13"/>
  <c r="AQ658" i="13"/>
  <c r="AQ659" i="13"/>
  <c r="AQ660" i="13"/>
  <c r="AQ661" i="13"/>
  <c r="AQ662" i="13"/>
  <c r="AQ663" i="13"/>
  <c r="AQ664" i="13"/>
  <c r="AQ665" i="13"/>
  <c r="AQ666" i="13"/>
  <c r="AQ667" i="13"/>
  <c r="AQ668" i="13"/>
  <c r="AQ669" i="13"/>
  <c r="AQ670" i="13"/>
  <c r="AQ671" i="13"/>
  <c r="AQ672" i="13"/>
  <c r="AQ673" i="13"/>
  <c r="AQ674" i="13"/>
  <c r="AQ675" i="13"/>
  <c r="AQ676" i="13"/>
  <c r="AQ677" i="13"/>
  <c r="AQ678" i="13"/>
  <c r="AQ679" i="13"/>
  <c r="AQ680" i="13"/>
  <c r="AQ681" i="13"/>
  <c r="AQ682" i="13"/>
  <c r="AQ683" i="13"/>
  <c r="AQ684" i="13"/>
  <c r="AQ685" i="13"/>
  <c r="AQ686" i="13"/>
  <c r="AQ687" i="13"/>
  <c r="AQ688" i="13"/>
  <c r="AQ689" i="13"/>
  <c r="AQ690" i="13"/>
  <c r="AQ691" i="13"/>
  <c r="AQ692" i="13"/>
  <c r="AQ693" i="13"/>
  <c r="AQ694" i="13"/>
  <c r="AQ695" i="13"/>
  <c r="AQ696" i="13"/>
  <c r="AQ697" i="13"/>
  <c r="AQ698" i="13"/>
  <c r="AQ699" i="13"/>
  <c r="AQ700" i="13"/>
  <c r="AQ701" i="13"/>
  <c r="AQ702" i="13"/>
  <c r="AQ703" i="13"/>
  <c r="AQ704" i="13"/>
  <c r="AQ705" i="13"/>
  <c r="AQ706" i="13"/>
  <c r="AQ707" i="13"/>
  <c r="AQ708" i="13"/>
  <c r="AQ709" i="13"/>
  <c r="AQ710" i="13"/>
  <c r="AQ711" i="13"/>
  <c r="AQ712" i="13"/>
  <c r="AQ713" i="13"/>
  <c r="AQ714" i="13"/>
  <c r="AQ715" i="13"/>
  <c r="AQ716" i="13"/>
  <c r="AQ717" i="13"/>
  <c r="AQ718" i="13"/>
  <c r="AQ719" i="13"/>
  <c r="AQ720" i="13"/>
  <c r="AQ721" i="13"/>
  <c r="AQ722" i="13"/>
  <c r="AQ723" i="13"/>
  <c r="AQ724" i="13"/>
  <c r="AQ725" i="13"/>
  <c r="AQ726" i="13"/>
  <c r="AQ727" i="13"/>
  <c r="AQ728" i="13"/>
  <c r="AQ729" i="13"/>
  <c r="AQ730" i="13"/>
  <c r="AQ731" i="13"/>
  <c r="AQ732" i="13"/>
  <c r="AQ733" i="13"/>
  <c r="AQ734" i="13"/>
  <c r="AQ735" i="13"/>
  <c r="AQ736" i="13"/>
  <c r="AQ737" i="13"/>
  <c r="AQ738" i="13"/>
  <c r="AQ739" i="13"/>
  <c r="AQ740" i="13"/>
  <c r="AQ741" i="13"/>
  <c r="AQ742" i="13"/>
  <c r="AQ743" i="13"/>
  <c r="AQ744" i="13"/>
  <c r="AQ745" i="13"/>
  <c r="AQ746" i="13"/>
  <c r="AQ747" i="13"/>
  <c r="AQ748" i="13"/>
  <c r="AQ749" i="13"/>
  <c r="AQ750" i="13"/>
  <c r="AQ751" i="13"/>
  <c r="AQ752" i="13"/>
  <c r="AQ753" i="13"/>
  <c r="AQ754" i="13"/>
  <c r="AQ755" i="13"/>
  <c r="AQ756" i="13"/>
  <c r="AQ757" i="13"/>
  <c r="AQ758" i="13"/>
  <c r="AQ759" i="13"/>
  <c r="AQ760" i="13"/>
  <c r="AQ761" i="13"/>
  <c r="AQ762" i="13"/>
  <c r="AQ763" i="13"/>
  <c r="AQ764" i="13"/>
  <c r="AQ765" i="13"/>
  <c r="AQ766" i="13"/>
  <c r="AQ767" i="13"/>
  <c r="AQ768" i="13"/>
  <c r="AQ769" i="13"/>
  <c r="AQ770" i="13"/>
  <c r="AQ771" i="13"/>
  <c r="AQ772" i="13"/>
  <c r="AQ773" i="13"/>
  <c r="AQ774" i="13"/>
  <c r="AQ775" i="13"/>
  <c r="AQ776" i="13"/>
  <c r="AQ777" i="13"/>
  <c r="AQ778" i="13"/>
  <c r="AQ779" i="13"/>
  <c r="AQ780" i="13"/>
  <c r="AQ781" i="13"/>
  <c r="AQ782" i="13"/>
  <c r="AQ783" i="13"/>
  <c r="AQ784" i="13"/>
  <c r="AQ785" i="13"/>
  <c r="AQ786" i="13"/>
  <c r="AQ787" i="13"/>
  <c r="AQ788" i="13"/>
  <c r="AQ789" i="13"/>
  <c r="AQ790" i="13"/>
  <c r="AQ791" i="13"/>
  <c r="AQ792" i="13"/>
  <c r="AQ793" i="13"/>
  <c r="AQ794" i="13"/>
  <c r="AQ795" i="13"/>
  <c r="AQ796" i="13"/>
  <c r="AQ797" i="13"/>
  <c r="AQ798" i="13"/>
  <c r="AQ799" i="13"/>
  <c r="AQ800" i="13"/>
  <c r="AQ801" i="13"/>
  <c r="AQ802" i="13"/>
  <c r="AQ803" i="13"/>
  <c r="AQ804" i="13"/>
  <c r="AQ805" i="13"/>
  <c r="AQ806" i="13"/>
  <c r="AQ807" i="13"/>
  <c r="AQ808" i="13"/>
  <c r="AQ809" i="13"/>
  <c r="AQ810" i="13"/>
  <c r="AQ811" i="13"/>
  <c r="AQ812" i="13"/>
  <c r="AQ813" i="13"/>
  <c r="AQ814" i="13"/>
  <c r="AQ815" i="13"/>
  <c r="AQ816" i="13"/>
  <c r="AQ817" i="13"/>
  <c r="AQ818" i="13"/>
  <c r="AQ819" i="13"/>
  <c r="AQ820" i="13"/>
  <c r="AQ821" i="13"/>
  <c r="AQ822" i="13"/>
  <c r="AQ823" i="13"/>
  <c r="AQ824" i="13"/>
  <c r="AQ825" i="13"/>
  <c r="AQ826" i="13"/>
  <c r="AQ827" i="13"/>
  <c r="AQ828" i="13"/>
  <c r="AQ829" i="13"/>
  <c r="AQ830" i="13"/>
  <c r="AQ831" i="13"/>
  <c r="AQ832" i="13"/>
  <c r="AQ833" i="13"/>
  <c r="AQ834" i="13"/>
  <c r="AQ835" i="13"/>
  <c r="AQ836" i="13"/>
  <c r="AQ837" i="13"/>
  <c r="AQ838" i="13"/>
  <c r="AQ839" i="13"/>
  <c r="AQ840" i="13"/>
  <c r="AQ841" i="13"/>
  <c r="AQ842" i="13"/>
  <c r="AQ843" i="13"/>
  <c r="AQ844" i="13"/>
  <c r="AQ845" i="13"/>
  <c r="AQ846" i="13"/>
  <c r="AQ847" i="13"/>
  <c r="AQ848" i="13"/>
  <c r="AQ849" i="13"/>
  <c r="AQ850" i="13"/>
  <c r="AQ851" i="13"/>
  <c r="AQ852" i="13"/>
  <c r="AQ853" i="13"/>
  <c r="AQ854" i="13"/>
  <c r="AQ855" i="13"/>
  <c r="AQ856" i="13"/>
  <c r="AQ857" i="13"/>
  <c r="AQ858" i="13"/>
  <c r="AQ859" i="13"/>
  <c r="AQ860" i="13"/>
  <c r="AQ861" i="13"/>
  <c r="AQ862" i="13"/>
  <c r="AQ863" i="13"/>
  <c r="AQ864" i="13"/>
  <c r="AQ865" i="13"/>
  <c r="AQ866" i="13"/>
  <c r="AQ867" i="13"/>
  <c r="AQ868" i="13"/>
  <c r="AQ869" i="13"/>
  <c r="AQ870" i="13"/>
  <c r="AQ871" i="13"/>
  <c r="AQ872" i="13"/>
  <c r="AQ873" i="13"/>
  <c r="AQ874" i="13"/>
  <c r="AQ875" i="13"/>
  <c r="AQ876" i="13"/>
  <c r="AQ877" i="13"/>
  <c r="AQ878" i="13"/>
  <c r="AQ879" i="13"/>
  <c r="AQ880" i="13"/>
  <c r="AQ881" i="13"/>
  <c r="AQ882" i="13"/>
  <c r="AQ883" i="13"/>
  <c r="AQ884" i="13"/>
  <c r="AQ885" i="13"/>
  <c r="AQ886" i="13"/>
  <c r="AQ887" i="13"/>
  <c r="AQ888" i="13"/>
  <c r="AQ889" i="13"/>
  <c r="AQ890" i="13"/>
  <c r="AQ891" i="13"/>
  <c r="AQ892" i="13"/>
  <c r="AQ893" i="13"/>
  <c r="AQ894" i="13"/>
  <c r="AQ895" i="13"/>
  <c r="AQ896" i="13"/>
  <c r="AQ897" i="13"/>
  <c r="AQ898" i="13"/>
  <c r="AQ899" i="13"/>
  <c r="AQ900" i="13"/>
  <c r="AQ901" i="13"/>
  <c r="AQ902" i="13"/>
  <c r="AQ903" i="13"/>
  <c r="AQ904" i="13"/>
  <c r="AQ905" i="13"/>
  <c r="AQ906" i="13"/>
  <c r="AQ907" i="13"/>
  <c r="AQ908" i="13"/>
  <c r="AQ909" i="13"/>
  <c r="AQ910" i="13"/>
  <c r="AQ911" i="13"/>
  <c r="AQ912" i="13"/>
  <c r="AQ913" i="13"/>
  <c r="AQ914" i="13"/>
  <c r="AQ915" i="13"/>
  <c r="AQ916" i="13"/>
  <c r="AQ917" i="13"/>
  <c r="AQ918" i="13"/>
  <c r="AQ919" i="13"/>
  <c r="AQ920" i="13"/>
  <c r="AQ921" i="13"/>
  <c r="AQ922" i="13"/>
  <c r="AQ923" i="13"/>
  <c r="AQ924" i="13"/>
  <c r="AQ925" i="13"/>
  <c r="AQ926" i="13"/>
  <c r="AQ927" i="13"/>
  <c r="AQ928" i="13"/>
  <c r="AQ929" i="13"/>
  <c r="AQ930" i="13"/>
  <c r="AQ931" i="13"/>
  <c r="AQ932" i="13"/>
  <c r="AQ933" i="13"/>
  <c r="AQ934" i="13"/>
  <c r="AQ935" i="13"/>
  <c r="AQ936" i="13"/>
  <c r="AQ937" i="13"/>
  <c r="AQ938" i="13"/>
  <c r="AQ939" i="13"/>
  <c r="AQ940" i="13"/>
  <c r="AQ941" i="13"/>
  <c r="AQ942" i="13"/>
  <c r="AQ943" i="13"/>
  <c r="AQ944" i="13"/>
  <c r="AQ945" i="13"/>
  <c r="AQ946" i="13"/>
  <c r="AQ947" i="13"/>
  <c r="AQ948" i="13"/>
  <c r="AQ949" i="13"/>
  <c r="AQ950" i="13"/>
  <c r="AQ951" i="13"/>
  <c r="AQ952" i="13"/>
  <c r="AQ953" i="13"/>
  <c r="AQ954" i="13"/>
  <c r="AQ955" i="13"/>
  <c r="AQ956" i="13"/>
  <c r="AQ957" i="13"/>
  <c r="AQ958" i="13"/>
  <c r="AQ959" i="13"/>
  <c r="AQ960" i="13"/>
  <c r="AQ961" i="13"/>
  <c r="AQ962" i="13"/>
  <c r="AQ963" i="13"/>
  <c r="AQ964" i="13"/>
  <c r="AQ965" i="13"/>
  <c r="AQ966" i="13"/>
  <c r="AQ967" i="13"/>
  <c r="AQ968" i="13"/>
  <c r="AQ969" i="13"/>
  <c r="AQ970" i="13"/>
  <c r="AQ971" i="13"/>
  <c r="AQ972" i="13"/>
  <c r="AQ973" i="13"/>
  <c r="AQ974" i="13"/>
  <c r="AQ975" i="13"/>
  <c r="AQ976" i="13"/>
  <c r="AQ977" i="13"/>
  <c r="AQ978" i="13"/>
  <c r="AQ979" i="13"/>
  <c r="AQ980" i="13"/>
  <c r="AQ981" i="13"/>
  <c r="AQ982" i="13"/>
  <c r="AQ983" i="13"/>
  <c r="AQ984" i="13"/>
  <c r="AQ985" i="13"/>
  <c r="AQ986" i="13"/>
  <c r="AQ987" i="13"/>
  <c r="AQ988" i="13"/>
  <c r="AQ989" i="13"/>
  <c r="AQ990" i="13"/>
  <c r="AQ991" i="13"/>
  <c r="AQ992" i="13"/>
  <c r="AQ993" i="13"/>
  <c r="AQ994" i="13"/>
  <c r="AQ995" i="13"/>
  <c r="AQ996" i="13"/>
  <c r="AQ997" i="13"/>
  <c r="AQ998" i="13"/>
  <c r="AQ999" i="13"/>
  <c r="AQ1000" i="13"/>
  <c r="AQ1001" i="13"/>
  <c r="AQ1002" i="13"/>
  <c r="AQ1003" i="13"/>
  <c r="AQ1004" i="13"/>
  <c r="AQ1005" i="13"/>
  <c r="AQ1006" i="13"/>
  <c r="AQ1007" i="13"/>
  <c r="AQ1008" i="13"/>
  <c r="AQ1009" i="13"/>
  <c r="AQ1010" i="13"/>
  <c r="AQ1011" i="13"/>
  <c r="AQ1012" i="13"/>
  <c r="AQ1013" i="13"/>
  <c r="AQ1014" i="13"/>
  <c r="AQ1015" i="13"/>
  <c r="AQ1016" i="13"/>
  <c r="AQ1017" i="13"/>
  <c r="AQ1018" i="13"/>
  <c r="AQ1019" i="13"/>
  <c r="AQ1020" i="13"/>
  <c r="AQ1021" i="13"/>
  <c r="AQ1022" i="13"/>
  <c r="AQ1023" i="13"/>
  <c r="AQ1024" i="13"/>
  <c r="AQ1025" i="13"/>
  <c r="AQ1026" i="13"/>
  <c r="AQ1027" i="13"/>
  <c r="AQ1028" i="13"/>
  <c r="AQ1029" i="13"/>
  <c r="AQ1030" i="13"/>
  <c r="AQ1031" i="13"/>
  <c r="AQ1032" i="13"/>
  <c r="AQ1033" i="13"/>
  <c r="AQ1034" i="13"/>
  <c r="AQ1035" i="13"/>
  <c r="AQ1036" i="13"/>
  <c r="AQ1037" i="13"/>
  <c r="AQ1038" i="13"/>
  <c r="AQ1039" i="13"/>
  <c r="AQ1040" i="13"/>
  <c r="AQ1041" i="13"/>
  <c r="AQ1042" i="13"/>
  <c r="AQ1043" i="13"/>
  <c r="AQ1044" i="13"/>
  <c r="AQ1045" i="13"/>
  <c r="AQ1046" i="13"/>
  <c r="AQ1047" i="13"/>
  <c r="AQ1048" i="13"/>
  <c r="AQ1049" i="13"/>
  <c r="AQ1050" i="13"/>
  <c r="AQ1051" i="13"/>
  <c r="AQ1052" i="13"/>
  <c r="AQ1053" i="13"/>
  <c r="AQ1054" i="13"/>
  <c r="AQ1055" i="13"/>
  <c r="AQ1056" i="13"/>
  <c r="AQ1057" i="13"/>
  <c r="AQ1058" i="13"/>
  <c r="AQ1059" i="13"/>
  <c r="AQ1060" i="13"/>
  <c r="AQ1061" i="13"/>
  <c r="AQ1062" i="13"/>
  <c r="AQ1063" i="13"/>
  <c r="AQ1064" i="13"/>
  <c r="AQ1065" i="13"/>
  <c r="AQ1066" i="13"/>
  <c r="AQ1067" i="13"/>
  <c r="AQ1068" i="13"/>
  <c r="AQ1069" i="13"/>
  <c r="AQ1070" i="13"/>
  <c r="AQ1071" i="13"/>
  <c r="AQ1072" i="13"/>
  <c r="AQ1073" i="13"/>
  <c r="AQ1074" i="13"/>
  <c r="AQ1075" i="13"/>
  <c r="AQ1076" i="13"/>
  <c r="AQ1077" i="13"/>
  <c r="AQ1078" i="13"/>
  <c r="AQ1079" i="13"/>
  <c r="AQ1080" i="13"/>
  <c r="AQ1081" i="13"/>
  <c r="AQ1082" i="13"/>
  <c r="AQ1083" i="13"/>
  <c r="AQ1084" i="13"/>
  <c r="AQ1085" i="13"/>
  <c r="AQ1086" i="13"/>
  <c r="AQ1087" i="13"/>
  <c r="AQ1088" i="13"/>
  <c r="AQ1089" i="13"/>
  <c r="AQ1090" i="13"/>
  <c r="AQ1091" i="13"/>
  <c r="AQ1092" i="13"/>
  <c r="AQ1093" i="13"/>
  <c r="AQ1094" i="13"/>
  <c r="AQ1095" i="13"/>
  <c r="AQ1096" i="13"/>
  <c r="AQ1097" i="13"/>
  <c r="AQ1098" i="13"/>
  <c r="AQ1099" i="13"/>
  <c r="AQ1100" i="13"/>
  <c r="AQ1101" i="13"/>
  <c r="AQ1102" i="13"/>
  <c r="AQ1103" i="13"/>
  <c r="AQ1104" i="13"/>
  <c r="AQ1105" i="13"/>
  <c r="AQ1106" i="13"/>
  <c r="AQ1107" i="13"/>
  <c r="AQ1108" i="13"/>
  <c r="AQ1109" i="13"/>
  <c r="AQ1110" i="13"/>
  <c r="AQ1111" i="13"/>
  <c r="AQ1112" i="13"/>
  <c r="AQ1113" i="13"/>
  <c r="AQ1114" i="13"/>
  <c r="AQ1115" i="13"/>
  <c r="AQ1116" i="13"/>
  <c r="AQ1117" i="13"/>
  <c r="AQ1118" i="13"/>
  <c r="AQ1119" i="13"/>
  <c r="AQ1120" i="13"/>
  <c r="AQ1121" i="13"/>
  <c r="AQ1122" i="13"/>
  <c r="AQ1123" i="13"/>
  <c r="AQ1124" i="13"/>
  <c r="AQ1125" i="13"/>
  <c r="AQ1126" i="13"/>
  <c r="AQ1127" i="13"/>
  <c r="AQ1128" i="13"/>
  <c r="AQ1129" i="13"/>
  <c r="AQ1130" i="13"/>
  <c r="AQ1131" i="13"/>
  <c r="AQ1132" i="13"/>
  <c r="AQ1133" i="13"/>
  <c r="AQ1134" i="13"/>
  <c r="AQ1135" i="13"/>
  <c r="AQ1136" i="13"/>
  <c r="AQ1137" i="13"/>
  <c r="AQ1138" i="13"/>
  <c r="AQ1139" i="13"/>
  <c r="AQ1140" i="13"/>
  <c r="AQ1141" i="13"/>
  <c r="AQ1142" i="13"/>
  <c r="AQ1143" i="13"/>
  <c r="AQ1144" i="13"/>
  <c r="AQ1145" i="13"/>
  <c r="AQ1146" i="13"/>
  <c r="AQ1147" i="13"/>
  <c r="AQ1148" i="13"/>
  <c r="AQ1149" i="13"/>
  <c r="AQ1150" i="13"/>
  <c r="AQ1151" i="13"/>
  <c r="AQ1152" i="13"/>
  <c r="AQ1153" i="13"/>
  <c r="AQ1154" i="13"/>
  <c r="AQ1155" i="13"/>
  <c r="AQ1156" i="13"/>
  <c r="AQ1157" i="13"/>
  <c r="AQ1158" i="13"/>
  <c r="AQ1159" i="13"/>
  <c r="AQ1160" i="13"/>
  <c r="AQ1161" i="13"/>
  <c r="AQ1162" i="13"/>
  <c r="AQ1163" i="13"/>
  <c r="AQ1164" i="13"/>
  <c r="AQ1165" i="13"/>
  <c r="AQ1166" i="13"/>
  <c r="AQ1167" i="13"/>
  <c r="AQ1168" i="13"/>
  <c r="AQ1169" i="13"/>
  <c r="AQ1170" i="13"/>
  <c r="AQ1171" i="13"/>
  <c r="AQ1172" i="13"/>
  <c r="AQ1173" i="13"/>
  <c r="AQ1174" i="13"/>
  <c r="AQ1175" i="13"/>
  <c r="AQ1176" i="13"/>
  <c r="AQ1177" i="13"/>
  <c r="AQ1178" i="13"/>
  <c r="AQ1179" i="13"/>
  <c r="AQ1180" i="13"/>
  <c r="AQ1181" i="13"/>
  <c r="AQ1182" i="13"/>
  <c r="AQ1183" i="13"/>
  <c r="AQ1184" i="13"/>
  <c r="AQ1185" i="13"/>
  <c r="AQ1186" i="13"/>
  <c r="AQ1187" i="13"/>
  <c r="AQ1188" i="13"/>
  <c r="AQ1189" i="13"/>
  <c r="AQ1190" i="13"/>
  <c r="AQ1191" i="13"/>
  <c r="AQ1192" i="13"/>
  <c r="AQ1193" i="13"/>
  <c r="AQ1194" i="13"/>
  <c r="AQ1195" i="13"/>
  <c r="AQ1196" i="13"/>
  <c r="AQ1197" i="13"/>
  <c r="AQ1198" i="13"/>
  <c r="AQ1199" i="13"/>
  <c r="AQ1200" i="13"/>
  <c r="AQ1201" i="13"/>
  <c r="AQ1202" i="13"/>
  <c r="AQ1203" i="13"/>
  <c r="AQ1204" i="13"/>
  <c r="AQ1205" i="13"/>
  <c r="AQ1206" i="13"/>
  <c r="AQ1207" i="13"/>
  <c r="AQ1208" i="13"/>
  <c r="AQ1209" i="13"/>
  <c r="AQ1210" i="13"/>
  <c r="AQ1211" i="13"/>
  <c r="AQ1212" i="13"/>
  <c r="AQ1213" i="13"/>
  <c r="AQ1214" i="13"/>
  <c r="AQ1215" i="13"/>
  <c r="AQ1216" i="13"/>
  <c r="AQ1217" i="13"/>
  <c r="AQ1218" i="13"/>
  <c r="AQ1219" i="13"/>
  <c r="AQ1220" i="13"/>
  <c r="AQ1221" i="13"/>
  <c r="AQ1222" i="13"/>
  <c r="AQ1223" i="13"/>
  <c r="AQ1224" i="13"/>
  <c r="AQ1225" i="13"/>
  <c r="AQ1226" i="13"/>
  <c r="AQ1227" i="13"/>
  <c r="AQ1228" i="13"/>
  <c r="AQ1229" i="13"/>
  <c r="AQ1230" i="13"/>
  <c r="AQ1231" i="13"/>
  <c r="AQ1232" i="13"/>
  <c r="AQ1233" i="13"/>
  <c r="AQ1234" i="13"/>
  <c r="AQ1235" i="13"/>
  <c r="AQ1236" i="13"/>
  <c r="AQ1237" i="13"/>
  <c r="AQ1238" i="13"/>
  <c r="AQ1239" i="13"/>
  <c r="AQ1240" i="13"/>
  <c r="AQ1241" i="13"/>
  <c r="AQ1242" i="13"/>
  <c r="AQ1243" i="13"/>
  <c r="AQ1244" i="13"/>
  <c r="AQ1245" i="13"/>
  <c r="AQ1246" i="13"/>
  <c r="AQ1247" i="13"/>
  <c r="AQ1248" i="13"/>
  <c r="AQ1249" i="13"/>
  <c r="AQ1250" i="13"/>
  <c r="AQ1251" i="13"/>
  <c r="AQ1252" i="13"/>
  <c r="AQ1253" i="13"/>
  <c r="AQ1254" i="13"/>
  <c r="AQ1255" i="13"/>
  <c r="AQ1256" i="13"/>
  <c r="AQ1257" i="13"/>
  <c r="AQ1258" i="13"/>
  <c r="AQ1259" i="13"/>
  <c r="AQ1260" i="13"/>
  <c r="AQ1261" i="13"/>
  <c r="AQ1262" i="13"/>
  <c r="AQ1263" i="13"/>
  <c r="AQ1264" i="13"/>
  <c r="AQ1265" i="13"/>
  <c r="AQ1266" i="13"/>
  <c r="AQ1267" i="13"/>
  <c r="AQ1268" i="13"/>
  <c r="AQ1269" i="13"/>
  <c r="AQ1270" i="13"/>
  <c r="AQ1271" i="13"/>
  <c r="AQ1272" i="13"/>
  <c r="AQ1273" i="13"/>
  <c r="AQ1274" i="13"/>
  <c r="AQ1275" i="13"/>
  <c r="AQ1276" i="13"/>
  <c r="AQ1277" i="13"/>
  <c r="AQ1278" i="13"/>
  <c r="AQ1279" i="13"/>
  <c r="AQ1280" i="13"/>
  <c r="AQ1281" i="13"/>
  <c r="AQ1282" i="13"/>
  <c r="AQ1283" i="13"/>
  <c r="AQ1284" i="13"/>
  <c r="AQ1285" i="13"/>
  <c r="AQ1286" i="13"/>
  <c r="AQ1287" i="13"/>
  <c r="AQ1288" i="13"/>
  <c r="AQ1289" i="13"/>
  <c r="AQ1290" i="13"/>
  <c r="AQ1291" i="13"/>
  <c r="AQ1292" i="13"/>
  <c r="AQ1293" i="13"/>
  <c r="AQ1294" i="13"/>
  <c r="AQ1295" i="13"/>
  <c r="AQ1296" i="13"/>
  <c r="AQ1297" i="13"/>
  <c r="AQ1298" i="13"/>
  <c r="AQ1299" i="13"/>
  <c r="AQ1300" i="13"/>
  <c r="AQ1301" i="13"/>
  <c r="AQ1302" i="13"/>
  <c r="AQ1303" i="13"/>
  <c r="AQ1304" i="13"/>
  <c r="AQ1305" i="13"/>
  <c r="AQ1306" i="13"/>
  <c r="AQ1307" i="13"/>
  <c r="AQ1308" i="13"/>
  <c r="AQ1309" i="13"/>
  <c r="AQ1310" i="13"/>
  <c r="AQ1311" i="13"/>
  <c r="AQ1312" i="13"/>
  <c r="AQ1313" i="13"/>
  <c r="AQ1314" i="13"/>
  <c r="AQ1315" i="13"/>
  <c r="AQ1316" i="13"/>
  <c r="AQ1317" i="13"/>
  <c r="AQ1318" i="13"/>
  <c r="AQ1319" i="13"/>
  <c r="AQ1320" i="13"/>
  <c r="AQ1321" i="13"/>
  <c r="AQ1322" i="13"/>
  <c r="AQ1323" i="13"/>
  <c r="AQ1324" i="13"/>
  <c r="AQ1325" i="13"/>
  <c r="AQ1326" i="13"/>
  <c r="AQ1327" i="13"/>
  <c r="AQ1328" i="13"/>
  <c r="AQ1329" i="13"/>
  <c r="AQ1330" i="13"/>
  <c r="AQ1331" i="13"/>
  <c r="AQ1332" i="13"/>
  <c r="AQ1333" i="13"/>
  <c r="AQ1334" i="13"/>
  <c r="AQ1335" i="13"/>
  <c r="AQ1336" i="13"/>
  <c r="AQ1337" i="13"/>
  <c r="AQ1338" i="13"/>
  <c r="AQ1339" i="13"/>
  <c r="AQ1340" i="13"/>
  <c r="AQ1341" i="13"/>
  <c r="AQ1342" i="13"/>
  <c r="AQ1343" i="13"/>
  <c r="AQ1344" i="13"/>
  <c r="AQ1345" i="13"/>
  <c r="AQ1346" i="13"/>
  <c r="AQ1347" i="13"/>
  <c r="AQ1348" i="13"/>
  <c r="AQ1349" i="13"/>
  <c r="AQ1350" i="13"/>
  <c r="AQ1351" i="13"/>
  <c r="AQ1352" i="13"/>
  <c r="AQ1353" i="13"/>
  <c r="AQ1354" i="13"/>
  <c r="AQ1355" i="13"/>
  <c r="AQ1356" i="13"/>
  <c r="AQ1357" i="13"/>
  <c r="AQ1358" i="13"/>
  <c r="AQ1359" i="13"/>
  <c r="AQ1360" i="13"/>
  <c r="AQ1361" i="13"/>
  <c r="AQ1362" i="13"/>
  <c r="AQ1363" i="13"/>
  <c r="AQ1364" i="13"/>
  <c r="AQ1365" i="13"/>
  <c r="AQ1366" i="13"/>
  <c r="AQ1367" i="13"/>
  <c r="AQ1368" i="13"/>
  <c r="AQ1369" i="13"/>
  <c r="AQ1370" i="13"/>
  <c r="AQ1371" i="13"/>
  <c r="AQ1372" i="13"/>
  <c r="AQ1373" i="13"/>
  <c r="AQ1374" i="13"/>
  <c r="AQ1375" i="13"/>
  <c r="AQ1376" i="13"/>
  <c r="AQ1377" i="13"/>
  <c r="AQ1378" i="13"/>
  <c r="AQ1379" i="13"/>
  <c r="AQ1380" i="13"/>
  <c r="AQ1381" i="13"/>
  <c r="AQ1382" i="13"/>
  <c r="AQ1383" i="13"/>
  <c r="AQ1384" i="13"/>
  <c r="AQ1385" i="13"/>
  <c r="AQ1386" i="13"/>
  <c r="AQ1387" i="13"/>
  <c r="AQ1388" i="13"/>
  <c r="AQ1389" i="13"/>
  <c r="AQ1390" i="13"/>
  <c r="AQ1391" i="13"/>
  <c r="AQ1392" i="13"/>
  <c r="AQ1393" i="13"/>
  <c r="AQ1394" i="13"/>
  <c r="AQ1395" i="13"/>
  <c r="AQ1396" i="13"/>
  <c r="AQ1397" i="13"/>
  <c r="AQ1398" i="13"/>
  <c r="AQ1399" i="13"/>
  <c r="AQ1400" i="13"/>
  <c r="AQ1401" i="13"/>
  <c r="AQ1402" i="13"/>
  <c r="AQ1403" i="13"/>
  <c r="AQ1404" i="13"/>
  <c r="AQ1405" i="13"/>
  <c r="AQ1406" i="13"/>
  <c r="AQ1407" i="13"/>
  <c r="AQ1408" i="13"/>
  <c r="AQ1409" i="13"/>
  <c r="AQ1410" i="13"/>
  <c r="AQ1411" i="13"/>
  <c r="AQ1412" i="13"/>
  <c r="AQ1413" i="13"/>
  <c r="AQ1414" i="13"/>
  <c r="AQ1415" i="13"/>
  <c r="AQ1416" i="13"/>
  <c r="AQ1417" i="13"/>
  <c r="AQ1418" i="13"/>
  <c r="AQ1419" i="13"/>
  <c r="AQ1420" i="13"/>
  <c r="AQ1421" i="13"/>
  <c r="AQ1422" i="13"/>
  <c r="AQ1423" i="13"/>
  <c r="AQ1424" i="13"/>
  <c r="AQ1425" i="13"/>
  <c r="AQ1426" i="13"/>
  <c r="AQ1427" i="13"/>
  <c r="AQ1428" i="13"/>
  <c r="AQ1429" i="13"/>
  <c r="AQ1430" i="13"/>
  <c r="AQ1431" i="13"/>
  <c r="AQ1432" i="13"/>
  <c r="AQ1433" i="13"/>
  <c r="AQ1434" i="13"/>
  <c r="AQ1435" i="13"/>
  <c r="AQ1436" i="13"/>
  <c r="AQ1437" i="13"/>
  <c r="AQ1438" i="13"/>
  <c r="AQ1439" i="13"/>
  <c r="AQ1440" i="13"/>
  <c r="AQ1441" i="13"/>
  <c r="AQ1442" i="13"/>
  <c r="AQ1443" i="13"/>
  <c r="AQ1444" i="13"/>
  <c r="AQ1445" i="13"/>
  <c r="AQ1446" i="13"/>
  <c r="AQ1447" i="13"/>
  <c r="AQ1448" i="13"/>
  <c r="AQ1449" i="13"/>
  <c r="AQ1450" i="13"/>
  <c r="AQ1451" i="13"/>
  <c r="AQ1452" i="13"/>
  <c r="AQ1453" i="13"/>
  <c r="AQ1454" i="13"/>
  <c r="AQ1455" i="13"/>
  <c r="AQ1456" i="13"/>
  <c r="AQ1457" i="13"/>
  <c r="AQ1458" i="13"/>
  <c r="AQ1459" i="13"/>
  <c r="AQ1460" i="13"/>
  <c r="AQ1461" i="13"/>
  <c r="AQ1462" i="13"/>
  <c r="AQ1463" i="13"/>
  <c r="AQ1464" i="13"/>
  <c r="AQ1465" i="13"/>
  <c r="AQ1466" i="13"/>
  <c r="AQ1467" i="13"/>
  <c r="AQ1468" i="13"/>
  <c r="AQ1469" i="13"/>
  <c r="AQ1470" i="13"/>
  <c r="AQ1471" i="13"/>
  <c r="AQ1472" i="13"/>
  <c r="AQ1473" i="13"/>
  <c r="AQ1474" i="13"/>
  <c r="AQ1475" i="13"/>
  <c r="AQ1476" i="13"/>
  <c r="AQ1477" i="13"/>
  <c r="AQ1478" i="13"/>
  <c r="AQ1479" i="13"/>
  <c r="AQ1480" i="13"/>
  <c r="AQ1481" i="13"/>
  <c r="AQ1482" i="13"/>
  <c r="AQ1483" i="13"/>
  <c r="AQ1484" i="13"/>
  <c r="AQ1485" i="13"/>
  <c r="AQ1486" i="13"/>
  <c r="AQ1487" i="13"/>
  <c r="AQ1488" i="13"/>
  <c r="AQ1489" i="13"/>
  <c r="AQ1490" i="13"/>
  <c r="AQ1491" i="13"/>
  <c r="AQ1492" i="13"/>
  <c r="AQ1493" i="13"/>
  <c r="AQ1494" i="13"/>
  <c r="AQ1495" i="13"/>
  <c r="AQ1496" i="13"/>
  <c r="AQ1497" i="13"/>
  <c r="AQ1498" i="13"/>
  <c r="AQ1499" i="13"/>
  <c r="AQ1500" i="13"/>
  <c r="AQ1501" i="13"/>
  <c r="AQ1502" i="13"/>
  <c r="AQ1503" i="13"/>
  <c r="AQ1504" i="13"/>
  <c r="AQ1505" i="13"/>
  <c r="AQ1506" i="13"/>
  <c r="AQ1507" i="13"/>
  <c r="AQ1508" i="13"/>
  <c r="AQ1509" i="13"/>
  <c r="AQ1510" i="13"/>
  <c r="AQ1511" i="13"/>
  <c r="AQ1512" i="13"/>
  <c r="AQ1513" i="13"/>
  <c r="AQ1514" i="13"/>
  <c r="AQ1515" i="13"/>
  <c r="AQ1516" i="13"/>
  <c r="AQ1517" i="13"/>
  <c r="AQ1518" i="13"/>
  <c r="AQ1519" i="13"/>
  <c r="AQ1520" i="13"/>
  <c r="AQ1521" i="13"/>
  <c r="AQ1522" i="13"/>
  <c r="AQ1523" i="13"/>
  <c r="AQ1524" i="13"/>
  <c r="AQ1525" i="13"/>
  <c r="AQ1526" i="13"/>
  <c r="AQ1527" i="13"/>
  <c r="AQ1528" i="13"/>
  <c r="AQ1529" i="13"/>
  <c r="AQ1530" i="13"/>
  <c r="AQ1531" i="13"/>
  <c r="AQ1532" i="13"/>
  <c r="AQ1533" i="13"/>
  <c r="AQ1534" i="13"/>
  <c r="AQ1535" i="13"/>
  <c r="AQ1536" i="13"/>
  <c r="AQ1537" i="13"/>
  <c r="AQ1538" i="13"/>
  <c r="AQ1539" i="13"/>
  <c r="AQ1540" i="13"/>
  <c r="AQ1541" i="13"/>
  <c r="AQ1542" i="13"/>
  <c r="AQ1543" i="13"/>
  <c r="AQ1544" i="13"/>
  <c r="AQ1545" i="13"/>
  <c r="AQ1546" i="13"/>
  <c r="AQ1547" i="13"/>
  <c r="AQ1548" i="13"/>
  <c r="AQ1549" i="13"/>
  <c r="AQ1550" i="13"/>
  <c r="AQ1551" i="13"/>
  <c r="AQ1552" i="13"/>
  <c r="AQ1553" i="13"/>
  <c r="AQ1554" i="13"/>
  <c r="AQ1555" i="13"/>
  <c r="AQ1556" i="13"/>
  <c r="AQ1557" i="13"/>
  <c r="AQ1558" i="13"/>
  <c r="AQ1559" i="13"/>
  <c r="AQ1560" i="13"/>
  <c r="AQ1561" i="13"/>
  <c r="AQ1562" i="13"/>
  <c r="AQ1563" i="13"/>
  <c r="AQ1564" i="13"/>
  <c r="AQ1565" i="13"/>
  <c r="AQ1566" i="13"/>
  <c r="AQ1567" i="13"/>
  <c r="AQ1568" i="13"/>
  <c r="AQ1569" i="13"/>
  <c r="AQ1570" i="13"/>
  <c r="AQ1571" i="13"/>
  <c r="AQ1572" i="13"/>
  <c r="AQ1573" i="13"/>
  <c r="AQ1574" i="13"/>
  <c r="AQ1575" i="13"/>
  <c r="AQ1576" i="13"/>
  <c r="AQ1577" i="13"/>
  <c r="AQ1578" i="13"/>
  <c r="AQ1579" i="13"/>
  <c r="AQ1580" i="13"/>
  <c r="AQ1581" i="13"/>
  <c r="AQ1582" i="13"/>
  <c r="AQ1583" i="13"/>
  <c r="AQ1584" i="13"/>
  <c r="AQ1585" i="13"/>
  <c r="AQ1586" i="13"/>
  <c r="AQ1587" i="13"/>
  <c r="AQ1588" i="13"/>
  <c r="AQ1589" i="13"/>
  <c r="AQ1590" i="13"/>
  <c r="AQ1591" i="13"/>
  <c r="AQ1592" i="13"/>
  <c r="AQ1593" i="13"/>
  <c r="AQ1594" i="13"/>
  <c r="AQ1595" i="13"/>
  <c r="AQ1596" i="13"/>
  <c r="AQ1597" i="13"/>
  <c r="AQ1598" i="13"/>
  <c r="AQ1599" i="13"/>
  <c r="AQ1600" i="13"/>
  <c r="AQ1601" i="13"/>
  <c r="AQ1602" i="13"/>
  <c r="AQ1603" i="13"/>
  <c r="AQ1604" i="13"/>
  <c r="AQ1605" i="13"/>
  <c r="AQ1606" i="13"/>
  <c r="AQ1607" i="13"/>
  <c r="AQ1608" i="13"/>
  <c r="AQ1609" i="13"/>
  <c r="AQ1610" i="13"/>
  <c r="AQ1611" i="13"/>
  <c r="AQ1612" i="13"/>
  <c r="AQ1613" i="13"/>
  <c r="AQ1614" i="13"/>
  <c r="AQ1615" i="13"/>
  <c r="AQ1616" i="13"/>
  <c r="AQ1617" i="13"/>
  <c r="AQ1618" i="13"/>
  <c r="AQ1619" i="13"/>
  <c r="AQ1620" i="13"/>
  <c r="AQ1621" i="13"/>
  <c r="AQ1622" i="13"/>
  <c r="AQ1623" i="13"/>
  <c r="AQ1624" i="13"/>
  <c r="AQ1625" i="13"/>
  <c r="AQ1626" i="13"/>
  <c r="AQ1627" i="13"/>
  <c r="AQ1628" i="13"/>
  <c r="AQ1629" i="13"/>
  <c r="AQ1630" i="13"/>
  <c r="AQ1631" i="13"/>
  <c r="AQ1632" i="13"/>
  <c r="AQ1633" i="13"/>
  <c r="AQ1634" i="13"/>
  <c r="AQ1635" i="13"/>
  <c r="AQ1636" i="13"/>
  <c r="AQ1637" i="13"/>
  <c r="AQ1638" i="13"/>
  <c r="AQ1639" i="13"/>
  <c r="AQ1640" i="13"/>
  <c r="AQ1641" i="13"/>
  <c r="AQ1642" i="13"/>
  <c r="AQ1643" i="13"/>
  <c r="AQ1644" i="13"/>
  <c r="AQ1645" i="13"/>
  <c r="AQ1646" i="13"/>
  <c r="AQ1647" i="13"/>
  <c r="AQ1648" i="13"/>
  <c r="AQ1649" i="13"/>
  <c r="AQ1650" i="13"/>
  <c r="AQ1651" i="13"/>
  <c r="AQ1652" i="13"/>
  <c r="AQ1653" i="13"/>
  <c r="AQ1654" i="13"/>
  <c r="AQ1655" i="13"/>
  <c r="AQ1656" i="13"/>
  <c r="AQ1657" i="13"/>
  <c r="AQ1658" i="13"/>
  <c r="AQ1659" i="13"/>
  <c r="AQ1660" i="13"/>
  <c r="AQ1661" i="13"/>
  <c r="AQ1662" i="13"/>
  <c r="AQ1663" i="13"/>
  <c r="AQ1664" i="13"/>
  <c r="AQ1665" i="13"/>
  <c r="AQ1666" i="13"/>
  <c r="AQ1667" i="13"/>
  <c r="AQ1668" i="13"/>
  <c r="AQ1669" i="13"/>
  <c r="AQ1670" i="13"/>
  <c r="AQ1671" i="13"/>
  <c r="AQ1672" i="13"/>
  <c r="AQ1673" i="13"/>
  <c r="AQ1674" i="13"/>
  <c r="AQ1675" i="13"/>
  <c r="AQ1676" i="13"/>
  <c r="AQ1677" i="13"/>
  <c r="AQ1678" i="13"/>
  <c r="AQ1679" i="13"/>
  <c r="AQ1680" i="13"/>
  <c r="AQ1681" i="13"/>
  <c r="AQ1682" i="13"/>
  <c r="AQ1683" i="13"/>
  <c r="AQ1684" i="13"/>
  <c r="AQ1685" i="13"/>
  <c r="AQ1686" i="13"/>
  <c r="AQ1687" i="13"/>
  <c r="AQ1688" i="13"/>
  <c r="AQ1689" i="13"/>
  <c r="AQ1690" i="13"/>
  <c r="AQ1691" i="13"/>
  <c r="AQ1692" i="13"/>
  <c r="AQ1693" i="13"/>
  <c r="AQ1694" i="13"/>
  <c r="AQ1695" i="13"/>
  <c r="AQ1696" i="13"/>
  <c r="AQ1697" i="13"/>
  <c r="AQ1698" i="13"/>
  <c r="AQ1699" i="13"/>
  <c r="AQ1700" i="13"/>
  <c r="AQ1701" i="13"/>
  <c r="AQ1702" i="13"/>
  <c r="AQ1703" i="13"/>
  <c r="AQ1704" i="13"/>
  <c r="AQ1705" i="13"/>
  <c r="AQ1706" i="13"/>
  <c r="AQ1707" i="13"/>
  <c r="AQ1708" i="13"/>
  <c r="AQ1709" i="13"/>
  <c r="AQ1710" i="13"/>
  <c r="AQ1711" i="13"/>
  <c r="AQ1712" i="13"/>
  <c r="AQ1713" i="13"/>
  <c r="AQ1714" i="13"/>
  <c r="AQ1715" i="13"/>
  <c r="AQ1716" i="13"/>
  <c r="AQ1717" i="13"/>
  <c r="AQ1718" i="13"/>
  <c r="AQ1719" i="13"/>
  <c r="AQ1720" i="13"/>
  <c r="AQ1721" i="13"/>
  <c r="AQ1722" i="13"/>
  <c r="AQ1723" i="13"/>
  <c r="AQ1724" i="13"/>
  <c r="AQ1725" i="13"/>
  <c r="AQ1726" i="13"/>
  <c r="AQ1727" i="13"/>
  <c r="AQ1728" i="13"/>
  <c r="AQ1729" i="13"/>
  <c r="AQ1730" i="13"/>
  <c r="AQ1731" i="13"/>
  <c r="AQ1732" i="13"/>
  <c r="AQ1733" i="13"/>
  <c r="AQ1734" i="13"/>
  <c r="AQ1735" i="13"/>
  <c r="AQ1736" i="13"/>
  <c r="AQ1737" i="13"/>
  <c r="AQ1738" i="13"/>
  <c r="AQ1739" i="13"/>
  <c r="AQ1740" i="13"/>
  <c r="AQ1741" i="13"/>
  <c r="AQ1742" i="13"/>
  <c r="AQ1743" i="13"/>
  <c r="AQ1744" i="13"/>
  <c r="AQ1745" i="13"/>
  <c r="AQ1746" i="13"/>
  <c r="AQ1747" i="13"/>
  <c r="AQ1748" i="13"/>
  <c r="AQ1749" i="13"/>
  <c r="AQ1750" i="13"/>
  <c r="AQ1751" i="13"/>
  <c r="AQ1752" i="13"/>
  <c r="AQ1753" i="13"/>
  <c r="AQ1754" i="13"/>
  <c r="AQ1755" i="13"/>
  <c r="AQ1756" i="13"/>
  <c r="AQ1757" i="13"/>
  <c r="AQ1758" i="13"/>
  <c r="AQ1759" i="13"/>
  <c r="AQ1760" i="13"/>
  <c r="AQ1761" i="13"/>
  <c r="AQ1762" i="13"/>
  <c r="AQ1763" i="13"/>
  <c r="AQ1764" i="13"/>
  <c r="AQ1765" i="13"/>
  <c r="AQ1766" i="13"/>
  <c r="AQ1767" i="13"/>
  <c r="AQ1768" i="13"/>
  <c r="AQ1769" i="13"/>
  <c r="AQ1770" i="13"/>
  <c r="AQ1771" i="13"/>
  <c r="AQ1772" i="13"/>
  <c r="AQ1773" i="13"/>
  <c r="AQ1774" i="13"/>
  <c r="AQ1775" i="13"/>
  <c r="AQ1776" i="13"/>
  <c r="AQ1777" i="13"/>
  <c r="AQ1778" i="13"/>
  <c r="AQ1779" i="13"/>
  <c r="AQ1780" i="13"/>
  <c r="AQ1781" i="13"/>
  <c r="AQ1782" i="13"/>
  <c r="AQ1783" i="13"/>
  <c r="AQ1784" i="13"/>
  <c r="AQ1785" i="13"/>
  <c r="AQ1786" i="13"/>
  <c r="AQ1787" i="13"/>
  <c r="AQ1788" i="13"/>
  <c r="AQ1789" i="13"/>
  <c r="AQ1790" i="13"/>
  <c r="AQ1791" i="13"/>
  <c r="AQ1792" i="13"/>
  <c r="AQ1793" i="13"/>
  <c r="AQ1794" i="13"/>
  <c r="AQ1795" i="13"/>
  <c r="AQ1796" i="13"/>
  <c r="AQ1797" i="13"/>
  <c r="AQ1798" i="13"/>
  <c r="AQ1799" i="13"/>
  <c r="AQ1800" i="13"/>
  <c r="AQ1801" i="13"/>
  <c r="AQ1802" i="13"/>
  <c r="AQ1803" i="13"/>
  <c r="AQ1804" i="13"/>
  <c r="AQ1805" i="13"/>
  <c r="AQ1806" i="13"/>
  <c r="AQ1807" i="13"/>
  <c r="AQ1808" i="13"/>
  <c r="AQ1809" i="13"/>
  <c r="AQ1810" i="13"/>
  <c r="AQ1811" i="13"/>
  <c r="AQ1812" i="13"/>
  <c r="AQ1813" i="13"/>
  <c r="AQ1814" i="13"/>
  <c r="AQ1815" i="13"/>
  <c r="AQ1816" i="13"/>
  <c r="AQ1817" i="13"/>
  <c r="AQ1818" i="13"/>
  <c r="AQ1819" i="13"/>
  <c r="AQ1820" i="13"/>
  <c r="AQ1821" i="13"/>
  <c r="AQ1822" i="13"/>
  <c r="AQ1823" i="13"/>
  <c r="AQ1824" i="13"/>
  <c r="AQ1825" i="13"/>
  <c r="AQ1826" i="13"/>
  <c r="AQ1827" i="13"/>
  <c r="AQ1828" i="13"/>
  <c r="AQ1829" i="13"/>
  <c r="AQ1830" i="13"/>
  <c r="AQ1831" i="13"/>
  <c r="AQ1832" i="13"/>
  <c r="AQ1833" i="13"/>
  <c r="AQ1834" i="13"/>
  <c r="AQ1835" i="13"/>
  <c r="AQ1836" i="13"/>
  <c r="AQ1837" i="13"/>
  <c r="AQ1838" i="13"/>
  <c r="AQ1839" i="13"/>
  <c r="AQ1840" i="13"/>
  <c r="AQ1841" i="13"/>
  <c r="AQ1842" i="13"/>
  <c r="AQ1843" i="13"/>
  <c r="AQ1844" i="13"/>
  <c r="AQ1845" i="13"/>
  <c r="AQ1846" i="13"/>
  <c r="AQ1847" i="13"/>
  <c r="AQ1848" i="13"/>
  <c r="AQ1849" i="13"/>
  <c r="AQ1850" i="13"/>
  <c r="AQ1851" i="13"/>
  <c r="AQ1852" i="13"/>
  <c r="AQ1853" i="13"/>
  <c r="AQ1854" i="13"/>
  <c r="AQ1855" i="13"/>
  <c r="AQ1856" i="13"/>
  <c r="AQ1857" i="13"/>
  <c r="AQ1858" i="13"/>
  <c r="AQ1859" i="13"/>
  <c r="AQ1860" i="13"/>
  <c r="AQ1861" i="13"/>
  <c r="AQ1862" i="13"/>
  <c r="AQ1863" i="13"/>
  <c r="AQ1864" i="13"/>
  <c r="AQ1865" i="13"/>
  <c r="AQ1866" i="13"/>
  <c r="AQ1867" i="13"/>
  <c r="AQ1868" i="13"/>
  <c r="AQ1869" i="13"/>
  <c r="AQ1870" i="13"/>
  <c r="AQ1871" i="13"/>
  <c r="AQ1872" i="13"/>
  <c r="AQ1873" i="13"/>
  <c r="AQ1874" i="13"/>
  <c r="AQ1875" i="13"/>
  <c r="AQ1876" i="13"/>
  <c r="AQ1877" i="13"/>
  <c r="AQ1878" i="13"/>
  <c r="AQ1879" i="13"/>
  <c r="AQ1880" i="13"/>
  <c r="AQ1881" i="13"/>
  <c r="AQ1882" i="13"/>
  <c r="AQ1883" i="13"/>
  <c r="AQ1884" i="13"/>
  <c r="AQ1885" i="13"/>
  <c r="AQ1886" i="13"/>
  <c r="AQ1887" i="13"/>
  <c r="AQ1888" i="13"/>
  <c r="AQ1889" i="13"/>
  <c r="AQ1890" i="13"/>
  <c r="AQ1891" i="13"/>
  <c r="AQ1892" i="13"/>
  <c r="AQ1893" i="13"/>
  <c r="AQ1894" i="13"/>
  <c r="AQ1895" i="13"/>
  <c r="AQ1896" i="13"/>
  <c r="AQ1897" i="13"/>
  <c r="AQ1898" i="13"/>
  <c r="AQ1899" i="13"/>
  <c r="AQ1900" i="13"/>
  <c r="AQ1901" i="13"/>
  <c r="AQ1902" i="13"/>
  <c r="AQ1903" i="13"/>
  <c r="AQ1904" i="13"/>
  <c r="AQ1905" i="13"/>
  <c r="AQ1906" i="13"/>
  <c r="AQ1907" i="13"/>
  <c r="AQ1908" i="13"/>
  <c r="AQ1909" i="13"/>
  <c r="AQ1910" i="13"/>
  <c r="AQ1911" i="13"/>
  <c r="AQ1912" i="13"/>
  <c r="AQ1913" i="13"/>
  <c r="AQ1914" i="13"/>
  <c r="AQ1915" i="13"/>
  <c r="AQ1916" i="13"/>
  <c r="AQ1917" i="13"/>
  <c r="AQ1918" i="13"/>
  <c r="AQ1919" i="13"/>
  <c r="AQ1920" i="13"/>
  <c r="AQ1921" i="13"/>
  <c r="AQ1922" i="13"/>
  <c r="AQ1923" i="13"/>
  <c r="AQ1924" i="13"/>
  <c r="AQ1925" i="13"/>
  <c r="AQ1926" i="13"/>
  <c r="AQ1927" i="13"/>
  <c r="AQ1928" i="13"/>
  <c r="AQ1929" i="13"/>
  <c r="AQ1930" i="13"/>
  <c r="AQ1931" i="13"/>
  <c r="AQ1932" i="13"/>
  <c r="AQ1933" i="13"/>
  <c r="AQ1934" i="13"/>
  <c r="AQ1935" i="13"/>
  <c r="AQ1936" i="13"/>
  <c r="AQ1937" i="13"/>
  <c r="AQ1938" i="13"/>
  <c r="AQ1939" i="13"/>
  <c r="AQ1940" i="13"/>
  <c r="AQ1941" i="13"/>
  <c r="AQ1942" i="13"/>
  <c r="AQ1943" i="13"/>
  <c r="AQ1944" i="13"/>
  <c r="AQ1945" i="13"/>
  <c r="AQ1946" i="13"/>
  <c r="AQ1947" i="13"/>
  <c r="AQ1948" i="13"/>
  <c r="AQ1949" i="13"/>
  <c r="AQ1950" i="13"/>
  <c r="AQ1951" i="13"/>
  <c r="AQ1952" i="13"/>
  <c r="AQ1953" i="13"/>
  <c r="AQ1954" i="13"/>
  <c r="AQ1955" i="13"/>
  <c r="AQ1956" i="13"/>
  <c r="AQ1957" i="13"/>
  <c r="AQ1958" i="13"/>
  <c r="AQ1959" i="13"/>
  <c r="AQ1960" i="13"/>
  <c r="AQ1961" i="13"/>
  <c r="AQ1962" i="13"/>
  <c r="AQ1963" i="13"/>
  <c r="AQ1964" i="13"/>
  <c r="AQ1965" i="13"/>
  <c r="AQ1966" i="13"/>
  <c r="AQ1967" i="13"/>
  <c r="AQ1968" i="13"/>
  <c r="AQ1969" i="13"/>
  <c r="AQ1970" i="13"/>
  <c r="AQ1971" i="13"/>
  <c r="AQ1972" i="13"/>
  <c r="AQ1973" i="13"/>
  <c r="AQ1974" i="13"/>
  <c r="AQ1975" i="13"/>
  <c r="AQ1976" i="13"/>
  <c r="AQ1977" i="13"/>
  <c r="AQ1978" i="13"/>
  <c r="AQ1979" i="13"/>
  <c r="AQ1980" i="13"/>
  <c r="AQ1981" i="13"/>
  <c r="AQ1982" i="13"/>
  <c r="AQ1983" i="13"/>
  <c r="AQ1984" i="13"/>
  <c r="AQ1985" i="13"/>
  <c r="AQ1986" i="13"/>
  <c r="AQ1987" i="13"/>
  <c r="AQ1988" i="13"/>
  <c r="AQ1989" i="13"/>
  <c r="AQ1990" i="13"/>
  <c r="AQ1991" i="13"/>
  <c r="AQ1992" i="13"/>
  <c r="AQ1993" i="13"/>
  <c r="AQ1994" i="13"/>
  <c r="AQ1995" i="13"/>
  <c r="AQ1996" i="13"/>
  <c r="AQ1997" i="13"/>
  <c r="AQ1998" i="13"/>
  <c r="AQ1999" i="13"/>
  <c r="AQ2000" i="13"/>
  <c r="AQ2001" i="13"/>
  <c r="AQ2002" i="13"/>
  <c r="AQ2003" i="13"/>
  <c r="AQ2004" i="13"/>
  <c r="AQ2005" i="13"/>
  <c r="AQ2006" i="13"/>
  <c r="AQ2007" i="13"/>
  <c r="AQ2008" i="13"/>
  <c r="AQ2009" i="13"/>
  <c r="AQ2010" i="13"/>
  <c r="AQ2011" i="13"/>
  <c r="AQ2012" i="13"/>
  <c r="AQ2013" i="13"/>
  <c r="AQ2014" i="13"/>
  <c r="AQ2015" i="13"/>
  <c r="AQ2016" i="13"/>
  <c r="AQ2017" i="13"/>
  <c r="AQ2018" i="13"/>
  <c r="AQ2019" i="13"/>
  <c r="AQ2020" i="13"/>
  <c r="AQ2021" i="13"/>
  <c r="AQ2022" i="13"/>
  <c r="AQ2023" i="13"/>
  <c r="AQ2024" i="13"/>
  <c r="AQ2025" i="13"/>
  <c r="AQ2026" i="13"/>
  <c r="AQ2027" i="13"/>
  <c r="AQ2028" i="13"/>
  <c r="AQ2029" i="13"/>
  <c r="AQ2030" i="13"/>
  <c r="AQ2031" i="13"/>
  <c r="AQ2032" i="13"/>
  <c r="AQ2033" i="13"/>
  <c r="AQ2034" i="13"/>
  <c r="AQ2035" i="13"/>
  <c r="AQ2036" i="13"/>
  <c r="AQ2037" i="13"/>
  <c r="AQ2038" i="13"/>
  <c r="AQ2039" i="13"/>
  <c r="AQ2040" i="13"/>
  <c r="AQ2041" i="13"/>
  <c r="AQ2042" i="13"/>
  <c r="AQ2043" i="13"/>
  <c r="AQ2044" i="13"/>
  <c r="AQ2045" i="13"/>
  <c r="AQ2046" i="13"/>
  <c r="AQ2047" i="13"/>
  <c r="AQ2048" i="13"/>
  <c r="AQ2049" i="13"/>
  <c r="AQ2050" i="13"/>
  <c r="AQ2051" i="13"/>
  <c r="AQ2052" i="13"/>
  <c r="AQ2053" i="13"/>
  <c r="AQ2054" i="13"/>
  <c r="AQ2055" i="13"/>
  <c r="AQ2056" i="13"/>
  <c r="AQ2057" i="13"/>
  <c r="AQ2058" i="13"/>
  <c r="AQ2059" i="13"/>
  <c r="AQ2060" i="13"/>
  <c r="AQ2061" i="13"/>
  <c r="AQ2062" i="13"/>
  <c r="AQ2063" i="13"/>
  <c r="AQ2064" i="13"/>
  <c r="AQ2065" i="13"/>
  <c r="AQ2066" i="13"/>
  <c r="AQ2067" i="13"/>
  <c r="AQ2068" i="13"/>
  <c r="AQ2069" i="13"/>
  <c r="AQ2070" i="13"/>
  <c r="AQ2071" i="13"/>
  <c r="AQ2072" i="13"/>
  <c r="AQ2073" i="13"/>
  <c r="AQ2074" i="13"/>
  <c r="AQ2075" i="13"/>
  <c r="AQ2076" i="13"/>
  <c r="AQ2077" i="13"/>
  <c r="AQ2078" i="13"/>
  <c r="AQ2079" i="13"/>
  <c r="AQ2080" i="13"/>
  <c r="AQ2081" i="13"/>
  <c r="AQ2082" i="13"/>
  <c r="AQ2083" i="13"/>
  <c r="AQ2084" i="13"/>
  <c r="AQ2085" i="13"/>
  <c r="AQ2086" i="13"/>
  <c r="AQ2087" i="13"/>
  <c r="AQ2088" i="13"/>
  <c r="AQ2089" i="13"/>
  <c r="AQ2090" i="13"/>
  <c r="AQ2091" i="13"/>
  <c r="AQ2092" i="13"/>
  <c r="AQ2093" i="13"/>
  <c r="AQ2094" i="13"/>
  <c r="AQ2095" i="13"/>
  <c r="AQ2096" i="13"/>
  <c r="AQ2097" i="13"/>
  <c r="AQ2098" i="13"/>
  <c r="AQ2099" i="13"/>
  <c r="AQ2100" i="13"/>
  <c r="AQ2101" i="13"/>
  <c r="AQ2102" i="13"/>
  <c r="AQ2103" i="13"/>
  <c r="AQ2104" i="13"/>
  <c r="AQ2105" i="13"/>
  <c r="AQ2106" i="13"/>
  <c r="AQ2107" i="13"/>
  <c r="AQ2108" i="13"/>
  <c r="AQ2109" i="13"/>
  <c r="AQ2110" i="13"/>
  <c r="AQ2111" i="13"/>
  <c r="AQ2112" i="13"/>
  <c r="AQ2113" i="13"/>
  <c r="AQ2114" i="13"/>
  <c r="AQ2115" i="13"/>
  <c r="AQ2116" i="13"/>
  <c r="AQ2117" i="13"/>
  <c r="AQ2118" i="13"/>
  <c r="AQ2119" i="13"/>
  <c r="AQ2120" i="13"/>
  <c r="AQ2121" i="13"/>
  <c r="AQ2122" i="13"/>
  <c r="AQ2123" i="13"/>
  <c r="AQ2124" i="13"/>
  <c r="AQ2125" i="13"/>
  <c r="AQ2126" i="13"/>
  <c r="AQ2127" i="13"/>
  <c r="AQ2128" i="13"/>
  <c r="AQ2129" i="13"/>
  <c r="AQ2130" i="13"/>
  <c r="AQ2131" i="13"/>
  <c r="AQ2132" i="13"/>
  <c r="AQ2133" i="13"/>
  <c r="AQ2134" i="13"/>
  <c r="AQ2135" i="13"/>
  <c r="AQ2136" i="13"/>
  <c r="AQ2137" i="13"/>
  <c r="AQ2138" i="13"/>
  <c r="AQ2139" i="13"/>
  <c r="AQ2140" i="13"/>
  <c r="AQ2141" i="13"/>
  <c r="AQ2142" i="13"/>
  <c r="AQ2143" i="13"/>
  <c r="AQ2144" i="13"/>
  <c r="AQ2145" i="13"/>
  <c r="AQ2146" i="13"/>
  <c r="AQ2147" i="13"/>
  <c r="AQ2148" i="13"/>
  <c r="AQ2149" i="13"/>
  <c r="AQ2150" i="13"/>
  <c r="AQ2151" i="13"/>
  <c r="AQ2152" i="13"/>
  <c r="AQ2153" i="13"/>
  <c r="AQ2154" i="13"/>
  <c r="AQ2155" i="13"/>
  <c r="AQ2156" i="13"/>
  <c r="AQ2157" i="13"/>
  <c r="AQ2158" i="13"/>
  <c r="AQ2159" i="13"/>
  <c r="AQ2160" i="13"/>
  <c r="AQ2161" i="13"/>
  <c r="AQ2162" i="13"/>
  <c r="AQ2163" i="13"/>
  <c r="AQ2164" i="13"/>
  <c r="AQ2165" i="13"/>
  <c r="AQ2166" i="13"/>
  <c r="AQ2167" i="13"/>
  <c r="AQ2168" i="13"/>
  <c r="AQ2169" i="13"/>
  <c r="AQ2170" i="13"/>
  <c r="AQ2171" i="13"/>
  <c r="AQ2172" i="13"/>
  <c r="AQ2173" i="13"/>
  <c r="AQ2174" i="13"/>
  <c r="AQ2175" i="13"/>
  <c r="AQ2176" i="13"/>
  <c r="AQ2177" i="13"/>
  <c r="AQ2178" i="13"/>
  <c r="AQ2179" i="13"/>
  <c r="AQ2180" i="13"/>
  <c r="AQ2181" i="13"/>
  <c r="AQ2182" i="13"/>
  <c r="AQ2183" i="13"/>
  <c r="AQ2184" i="13"/>
  <c r="AQ2185" i="13"/>
  <c r="AQ2186" i="13"/>
  <c r="AQ2187" i="13"/>
  <c r="AQ2188" i="13"/>
  <c r="AQ2189" i="13"/>
  <c r="AQ2190" i="13"/>
  <c r="AQ2191" i="13"/>
  <c r="AQ2192" i="13"/>
  <c r="AQ2193" i="13"/>
  <c r="AQ2194" i="13"/>
  <c r="AQ2195" i="13"/>
  <c r="AQ2196" i="13"/>
  <c r="AQ2197" i="13"/>
  <c r="AQ2198" i="13"/>
  <c r="AQ2199" i="13"/>
  <c r="AQ2200" i="13"/>
  <c r="AQ2201" i="13"/>
  <c r="AQ2202" i="13"/>
  <c r="AQ2203" i="13"/>
  <c r="AQ2204" i="13"/>
  <c r="AQ2205" i="13"/>
  <c r="AQ2206" i="13"/>
  <c r="AQ2207" i="13"/>
  <c r="AQ2208" i="13"/>
  <c r="AQ2209" i="13"/>
  <c r="AQ2210" i="13"/>
  <c r="AQ2211" i="13"/>
  <c r="AQ2212" i="13"/>
  <c r="AQ2213" i="13"/>
  <c r="AQ2214" i="13"/>
  <c r="AQ2215" i="13"/>
  <c r="AQ2216" i="13"/>
  <c r="AQ2217" i="13"/>
  <c r="AQ2218" i="13"/>
  <c r="AQ2219" i="13"/>
  <c r="AQ2220" i="13"/>
  <c r="AQ2221" i="13"/>
  <c r="AQ2222" i="13"/>
  <c r="AQ2223" i="13"/>
  <c r="AQ2224" i="13"/>
  <c r="AQ2225" i="13"/>
  <c r="AQ2226" i="13"/>
  <c r="AQ2227" i="13"/>
  <c r="AQ2228" i="13"/>
  <c r="AQ2229" i="13"/>
  <c r="AQ2230" i="13"/>
  <c r="AQ2231" i="13"/>
  <c r="AQ2232" i="13"/>
  <c r="AQ2233" i="13"/>
  <c r="AQ2234" i="13"/>
  <c r="AQ2235" i="13"/>
  <c r="AQ2236" i="13"/>
  <c r="AQ2237" i="13"/>
  <c r="AQ2238" i="13"/>
  <c r="AQ2239" i="13"/>
  <c r="AQ2240" i="13"/>
  <c r="AQ2241" i="13"/>
  <c r="AQ2242" i="13"/>
  <c r="AQ2243" i="13"/>
  <c r="AQ2244" i="13"/>
  <c r="AQ2245" i="13"/>
  <c r="AQ2246" i="13"/>
  <c r="AQ2247" i="13"/>
  <c r="AQ2248" i="13"/>
  <c r="AQ2249" i="13"/>
  <c r="AQ2250" i="13"/>
  <c r="AQ2251" i="13"/>
  <c r="AQ2252" i="13"/>
  <c r="AQ2253" i="13"/>
  <c r="AQ2254" i="13"/>
  <c r="AQ2255" i="13"/>
  <c r="AQ2256" i="13"/>
  <c r="AQ2257" i="13"/>
  <c r="AQ2258" i="13"/>
  <c r="AQ2259" i="13"/>
  <c r="AQ2260" i="13"/>
  <c r="AQ2261" i="13"/>
  <c r="AQ2262" i="13"/>
  <c r="AQ2263" i="13"/>
  <c r="AQ2264" i="13"/>
  <c r="AQ2265" i="13"/>
  <c r="AQ2266" i="13"/>
  <c r="AQ2267" i="13"/>
  <c r="AQ2268" i="13"/>
  <c r="AQ2269" i="13"/>
  <c r="AQ2270" i="13"/>
  <c r="AQ2271" i="13"/>
  <c r="AQ2272" i="13"/>
  <c r="AQ2273" i="13"/>
  <c r="AQ2274" i="13"/>
  <c r="AQ2275" i="13"/>
  <c r="AQ2276" i="13"/>
  <c r="AQ2277" i="13"/>
  <c r="AQ2278" i="13"/>
  <c r="AQ2279" i="13"/>
  <c r="AQ2280" i="13"/>
  <c r="AQ2281" i="13"/>
  <c r="AQ2282" i="13"/>
  <c r="AQ2283" i="13"/>
  <c r="AQ2284" i="13"/>
  <c r="AQ2285" i="13"/>
  <c r="AQ2286" i="13"/>
  <c r="AQ2287" i="13"/>
  <c r="AQ2288" i="13"/>
  <c r="AQ2289" i="13"/>
  <c r="AQ2290" i="13"/>
  <c r="AQ2291" i="13"/>
  <c r="AQ2292" i="13"/>
  <c r="AQ2293" i="13"/>
  <c r="AQ2294" i="13"/>
  <c r="AQ2295" i="13"/>
  <c r="AQ2296" i="13"/>
  <c r="AQ2297" i="13"/>
  <c r="AQ2298" i="13"/>
  <c r="AQ2299" i="13"/>
  <c r="AQ2300" i="13"/>
  <c r="AQ2301" i="13"/>
  <c r="AQ2302" i="13"/>
  <c r="AQ2303" i="13"/>
  <c r="AQ2304" i="13"/>
  <c r="AQ2305" i="13"/>
  <c r="AQ2306" i="13"/>
  <c r="AQ2307" i="13"/>
  <c r="AQ2308" i="13"/>
  <c r="AQ2309" i="13"/>
  <c r="AQ2310" i="13"/>
  <c r="AQ2311" i="13"/>
  <c r="AQ2312" i="13"/>
  <c r="AQ2313" i="13"/>
  <c r="AQ2314" i="13"/>
  <c r="AQ2315" i="13"/>
  <c r="AQ2316" i="13"/>
  <c r="AQ2317" i="13"/>
  <c r="AQ2318" i="13"/>
  <c r="AQ2319" i="13"/>
  <c r="AQ2320" i="13"/>
  <c r="AQ2321" i="13"/>
  <c r="AQ2322" i="13"/>
  <c r="AQ2323" i="13"/>
  <c r="AQ2324" i="13"/>
  <c r="AQ2325" i="13"/>
  <c r="AQ2326" i="13"/>
  <c r="AQ2327" i="13"/>
  <c r="AQ2328" i="13"/>
  <c r="AQ2329" i="13"/>
  <c r="AQ2330" i="13"/>
  <c r="AQ2331" i="13"/>
  <c r="AQ2332" i="13"/>
  <c r="AQ2333" i="13"/>
  <c r="AQ2334" i="13"/>
  <c r="AQ2335" i="13"/>
  <c r="AQ2336" i="13"/>
  <c r="AQ2337" i="13"/>
  <c r="AQ2338" i="13"/>
  <c r="AQ2339" i="13"/>
  <c r="AQ2340" i="13"/>
  <c r="AQ2341" i="13"/>
  <c r="AQ2342" i="13"/>
  <c r="AQ2343" i="13"/>
  <c r="AQ2344" i="13"/>
  <c r="AQ2345" i="13"/>
  <c r="AQ2346" i="13"/>
  <c r="AQ2347" i="13"/>
  <c r="AQ2348" i="13"/>
  <c r="AQ2349" i="13"/>
  <c r="AQ2350" i="13"/>
  <c r="AQ2351" i="13"/>
  <c r="AQ2352" i="13"/>
  <c r="AQ2353" i="13"/>
  <c r="AQ2354" i="13"/>
  <c r="AQ2355" i="13"/>
  <c r="AQ2356" i="13"/>
  <c r="AQ2357" i="13"/>
  <c r="AQ2358" i="13"/>
  <c r="AQ2359" i="13"/>
  <c r="AQ2360" i="13"/>
  <c r="AQ2361" i="13"/>
  <c r="AQ2362" i="13"/>
  <c r="AQ2363" i="13"/>
  <c r="AQ2364" i="13"/>
  <c r="AQ2365" i="13"/>
  <c r="AQ2366" i="13"/>
  <c r="AQ2367" i="13"/>
  <c r="AQ2368" i="13"/>
  <c r="AQ2369" i="13"/>
  <c r="AQ2370" i="13"/>
  <c r="AQ2371" i="13"/>
  <c r="AQ2372" i="13"/>
  <c r="AQ2373" i="13"/>
  <c r="AQ2374" i="13"/>
  <c r="AQ2375" i="13"/>
  <c r="AQ2376" i="13"/>
  <c r="AQ2377" i="13"/>
  <c r="AQ2378" i="13"/>
  <c r="AQ2379" i="13"/>
  <c r="AQ2380" i="13"/>
  <c r="AQ2381" i="13"/>
  <c r="AQ2382" i="13"/>
  <c r="AQ2383" i="13"/>
  <c r="AQ2384" i="13"/>
  <c r="AQ2385" i="13"/>
  <c r="AQ2386" i="13"/>
  <c r="AQ2387" i="13"/>
  <c r="AQ2388" i="13"/>
  <c r="AQ2389" i="13"/>
  <c r="AQ2390" i="13"/>
  <c r="AQ2391" i="13"/>
  <c r="AQ2392" i="13"/>
  <c r="AQ2393" i="13"/>
  <c r="AQ2394" i="13"/>
  <c r="AQ2395" i="13"/>
  <c r="AQ2396" i="13"/>
  <c r="AQ2397" i="13"/>
  <c r="AQ2398" i="13"/>
  <c r="AQ2399" i="13"/>
  <c r="AQ2400" i="13"/>
  <c r="AQ2401" i="13"/>
  <c r="AQ2402" i="13"/>
  <c r="AQ2403" i="13"/>
  <c r="AQ2404" i="13"/>
  <c r="AQ2405" i="13"/>
  <c r="AQ2406" i="13"/>
  <c r="AQ2407" i="13"/>
  <c r="AQ2408" i="13"/>
  <c r="AQ2409" i="13"/>
  <c r="AQ2410" i="13"/>
  <c r="AQ2411" i="13"/>
  <c r="AQ2412" i="13"/>
  <c r="AQ2413" i="13"/>
  <c r="AQ2414" i="13"/>
  <c r="AQ2415" i="13"/>
  <c r="AQ2416" i="13"/>
  <c r="AQ2417" i="13"/>
  <c r="AQ2418" i="13"/>
  <c r="AQ2419" i="13"/>
  <c r="AQ2420" i="13"/>
  <c r="AQ2421" i="13"/>
  <c r="AQ2422" i="13"/>
  <c r="AQ2423" i="13"/>
  <c r="AQ2424" i="13"/>
  <c r="AQ2425" i="13"/>
  <c r="AQ2426" i="13"/>
  <c r="AQ2427" i="13"/>
  <c r="AQ2428" i="13"/>
  <c r="AQ2429" i="13"/>
  <c r="AQ2430" i="13"/>
  <c r="AQ2431" i="13"/>
  <c r="AQ2432" i="13"/>
  <c r="AQ2433" i="13"/>
  <c r="AQ2434" i="13"/>
  <c r="AQ2435" i="13"/>
  <c r="AQ2436" i="13"/>
  <c r="AQ2437" i="13"/>
  <c r="AQ2438" i="13"/>
  <c r="AQ2439" i="13"/>
  <c r="AQ2440" i="13"/>
  <c r="AQ2441" i="13"/>
  <c r="AQ2442" i="13"/>
  <c r="AQ2443" i="13"/>
  <c r="AQ2444" i="13"/>
  <c r="AQ2445" i="13"/>
  <c r="AQ2446" i="13"/>
  <c r="AQ2447" i="13"/>
  <c r="AQ2448" i="13"/>
  <c r="AQ2449" i="13"/>
  <c r="AQ2450" i="13"/>
  <c r="AQ2451" i="13"/>
  <c r="AQ2452" i="13"/>
  <c r="AQ2453" i="13"/>
  <c r="AQ2454" i="13"/>
  <c r="AQ2455" i="13"/>
  <c r="AQ2456" i="13"/>
  <c r="AQ2457" i="13"/>
  <c r="AQ2458" i="13"/>
  <c r="AQ2459" i="13"/>
  <c r="AQ2460" i="13"/>
  <c r="AQ2461" i="13"/>
  <c r="AQ2462" i="13"/>
  <c r="AQ2463" i="13"/>
  <c r="AQ2464" i="13"/>
  <c r="AQ2465" i="13"/>
  <c r="AQ2466" i="13"/>
  <c r="AQ2467" i="13"/>
  <c r="AQ2468" i="13"/>
  <c r="AQ2469" i="13"/>
  <c r="AQ2470" i="13"/>
  <c r="AQ2471" i="13"/>
  <c r="AQ2472" i="13"/>
  <c r="AQ2473" i="13"/>
  <c r="AQ2474" i="13"/>
  <c r="AQ2475" i="13"/>
  <c r="AQ2476" i="13"/>
  <c r="AQ2477" i="13"/>
  <c r="AQ2478" i="13"/>
  <c r="AQ2479" i="13"/>
  <c r="AQ2480" i="13"/>
  <c r="AQ2481" i="13"/>
  <c r="AQ2482" i="13"/>
  <c r="AQ2483" i="13"/>
  <c r="AQ2484" i="13"/>
  <c r="AQ2485" i="13"/>
  <c r="AQ2486" i="13"/>
  <c r="AQ2487" i="13"/>
  <c r="AQ2488" i="13"/>
  <c r="AQ2489" i="13"/>
  <c r="AQ2490" i="13"/>
  <c r="AQ2491" i="13"/>
  <c r="AQ2492" i="13"/>
  <c r="AQ2493" i="13"/>
  <c r="AQ2494" i="13"/>
  <c r="AQ2495" i="13"/>
  <c r="AQ2496" i="13"/>
  <c r="AQ2497" i="13"/>
  <c r="AQ2498" i="13"/>
  <c r="AQ2499" i="13"/>
  <c r="AQ2500" i="13"/>
  <c r="AQ2501" i="13"/>
  <c r="AQ2502" i="13"/>
  <c r="AQ2503" i="13"/>
  <c r="AQ2504" i="13"/>
  <c r="AQ2505" i="13"/>
  <c r="AQ2506" i="13"/>
  <c r="AQ2507" i="13"/>
  <c r="AQ2508" i="13"/>
  <c r="AQ2509" i="13"/>
  <c r="AQ2510" i="13"/>
  <c r="AQ2511" i="13"/>
  <c r="AQ2512" i="13"/>
  <c r="AQ2513" i="13"/>
  <c r="AQ2514" i="13"/>
  <c r="AQ2515" i="13"/>
  <c r="AQ2516" i="13"/>
  <c r="AQ2517" i="13"/>
  <c r="AQ2518" i="13"/>
  <c r="AQ2519" i="13"/>
  <c r="AQ2520" i="13"/>
  <c r="AQ2521" i="13"/>
  <c r="AQ2522" i="13"/>
  <c r="AQ2523" i="13"/>
  <c r="AQ2524" i="13"/>
  <c r="AQ2525" i="13"/>
  <c r="AQ2526" i="13"/>
  <c r="AQ2527" i="13"/>
  <c r="AQ2528" i="13"/>
  <c r="AQ2529" i="13"/>
  <c r="AQ2530" i="13"/>
  <c r="AQ2531" i="13"/>
  <c r="AQ2532" i="13"/>
  <c r="AQ2533" i="13"/>
  <c r="AQ2534" i="13"/>
  <c r="AQ2535" i="13"/>
  <c r="AQ2536" i="13"/>
  <c r="AQ2537" i="13"/>
  <c r="AQ2538" i="13"/>
  <c r="AQ2539" i="13"/>
  <c r="AQ2540" i="13"/>
  <c r="AQ2541" i="13"/>
  <c r="AQ2542" i="13"/>
  <c r="AQ2543" i="13"/>
  <c r="AQ2544" i="13"/>
  <c r="AQ2545" i="13"/>
  <c r="AQ2546" i="13"/>
  <c r="AQ2547" i="13"/>
  <c r="AQ2548" i="13"/>
  <c r="AQ2549" i="13"/>
  <c r="AQ2550" i="13"/>
  <c r="AQ2551" i="13"/>
  <c r="AQ2552" i="13"/>
  <c r="AQ2553" i="13"/>
  <c r="AQ2554" i="13"/>
  <c r="AQ2555" i="13"/>
  <c r="AQ2556" i="13"/>
  <c r="AQ2557" i="13"/>
  <c r="AQ2558" i="13"/>
  <c r="AQ2559" i="13"/>
  <c r="AQ2560" i="13"/>
  <c r="AQ2561" i="13"/>
  <c r="AQ2562" i="13"/>
  <c r="AQ2563" i="13"/>
  <c r="AQ2564" i="13"/>
  <c r="AQ2565" i="13"/>
  <c r="AQ2566" i="13"/>
  <c r="AQ2567" i="13"/>
  <c r="AQ2568" i="13"/>
  <c r="AQ2569" i="13"/>
  <c r="AQ2570" i="13"/>
  <c r="AQ2571" i="13"/>
  <c r="AQ2572" i="13"/>
  <c r="AQ2573" i="13"/>
  <c r="AQ2574" i="13"/>
  <c r="AQ2575" i="13"/>
  <c r="AQ2576" i="13"/>
  <c r="AQ2577" i="13"/>
  <c r="AQ2578" i="13"/>
  <c r="AQ2579" i="13"/>
  <c r="AQ2580" i="13"/>
  <c r="AQ2581" i="13"/>
  <c r="AQ2582" i="13"/>
  <c r="AQ2583" i="13"/>
  <c r="AQ2584" i="13"/>
  <c r="AQ2585" i="13"/>
  <c r="AQ2586" i="13"/>
  <c r="AQ2587" i="13"/>
  <c r="AQ2588" i="13"/>
  <c r="AQ2589" i="13"/>
  <c r="AQ2590" i="13"/>
  <c r="AQ2591" i="13"/>
  <c r="AQ2592" i="13"/>
  <c r="AQ2593" i="13"/>
  <c r="AQ2594" i="13"/>
  <c r="AQ2595" i="13"/>
  <c r="AQ2596" i="13"/>
  <c r="AQ2597" i="13"/>
  <c r="AQ2598" i="13"/>
  <c r="AQ2599" i="13"/>
  <c r="AQ2600" i="13"/>
  <c r="AQ2601" i="13"/>
  <c r="AQ2602" i="13"/>
  <c r="AQ2603" i="13"/>
  <c r="AQ2604" i="13"/>
  <c r="AQ2605" i="13"/>
  <c r="AQ2606" i="13"/>
  <c r="AQ2607" i="13"/>
  <c r="AQ2608" i="13"/>
  <c r="AQ2609" i="13"/>
  <c r="AQ2610" i="13"/>
  <c r="AQ2611" i="13"/>
  <c r="AQ2612" i="13"/>
  <c r="AQ2613" i="13"/>
  <c r="AQ2614" i="13"/>
  <c r="AQ2615" i="13"/>
  <c r="AQ2616" i="13"/>
  <c r="AQ2617" i="13"/>
  <c r="AQ2618" i="13"/>
  <c r="AQ2619" i="13"/>
  <c r="AQ2620" i="13"/>
  <c r="AQ2621" i="13"/>
  <c r="AQ2622" i="13"/>
  <c r="AQ2623" i="13"/>
  <c r="AQ2624" i="13"/>
  <c r="AQ2625" i="13"/>
  <c r="AQ2626" i="13"/>
  <c r="AQ2627" i="13"/>
  <c r="AQ2628" i="13"/>
  <c r="AQ2629" i="13"/>
  <c r="AQ2630" i="13"/>
  <c r="AQ2631" i="13"/>
  <c r="AQ2632" i="13"/>
  <c r="AQ2633" i="13"/>
  <c r="AQ2634" i="13"/>
  <c r="AQ2635" i="13"/>
  <c r="AQ2636" i="13"/>
  <c r="AQ2637" i="13"/>
  <c r="AQ2638" i="13"/>
  <c r="AQ2639" i="13"/>
  <c r="AQ2640" i="13"/>
  <c r="AQ2641" i="13"/>
  <c r="AQ2642" i="13"/>
  <c r="AQ2643" i="13"/>
  <c r="AQ2644" i="13"/>
  <c r="AQ2645" i="13"/>
  <c r="AQ2646" i="13"/>
  <c r="AQ2647" i="13"/>
  <c r="AQ2648" i="13"/>
  <c r="AQ2649" i="13"/>
  <c r="AQ2650" i="13"/>
  <c r="AQ2651" i="13"/>
  <c r="AQ2652" i="13"/>
  <c r="AQ2653" i="13"/>
  <c r="AQ2654" i="13"/>
  <c r="AQ2655" i="13"/>
  <c r="AQ2656" i="13"/>
  <c r="AQ2657" i="13"/>
  <c r="AQ2658" i="13"/>
  <c r="AQ2659" i="13"/>
  <c r="AQ2660" i="13"/>
  <c r="AQ2661" i="13"/>
  <c r="AQ2662" i="13"/>
  <c r="AQ2663" i="13"/>
  <c r="AQ2664" i="13"/>
  <c r="AQ2665" i="13"/>
  <c r="AQ2666" i="13"/>
  <c r="AQ2667" i="13"/>
  <c r="AQ2668" i="13"/>
  <c r="AQ2669" i="13"/>
  <c r="AQ2670" i="13"/>
  <c r="AQ2671" i="13"/>
  <c r="AQ2672" i="13"/>
  <c r="AQ2673" i="13"/>
  <c r="AQ2674" i="13"/>
  <c r="AQ2675" i="13"/>
  <c r="AQ2676" i="13"/>
  <c r="AQ2677" i="13"/>
  <c r="AQ2678" i="13"/>
  <c r="AQ2679" i="13"/>
  <c r="AQ2680" i="13"/>
  <c r="AQ2681" i="13"/>
  <c r="AQ2682" i="13"/>
  <c r="AQ2683" i="13"/>
  <c r="AQ2684" i="13"/>
  <c r="AQ2685" i="13"/>
  <c r="AQ2686" i="13"/>
  <c r="AQ2687" i="13"/>
  <c r="AQ2688" i="13"/>
  <c r="AQ2689" i="13"/>
  <c r="AQ2690" i="13"/>
  <c r="AQ2691" i="13"/>
  <c r="AQ2692" i="13"/>
  <c r="AQ2693" i="13"/>
  <c r="AQ2694" i="13"/>
  <c r="AQ2695" i="13"/>
  <c r="AQ2696" i="13"/>
  <c r="AQ2697" i="13"/>
  <c r="AQ2698" i="13"/>
  <c r="AQ2699" i="13"/>
  <c r="AQ2700" i="13"/>
  <c r="AQ2701" i="13"/>
  <c r="AQ2702" i="13"/>
  <c r="AQ2703" i="13"/>
  <c r="AQ2704" i="13"/>
  <c r="AQ2705" i="13"/>
  <c r="AQ2706" i="13"/>
  <c r="AQ2707" i="13"/>
  <c r="AQ2708" i="13"/>
  <c r="AQ2709" i="13"/>
  <c r="AQ2710" i="13"/>
  <c r="AQ2711" i="13"/>
  <c r="AQ2712" i="13"/>
  <c r="AQ2713" i="13"/>
  <c r="AQ2714" i="13"/>
  <c r="AQ2715" i="13"/>
  <c r="AQ2716" i="13"/>
  <c r="AQ2717" i="13"/>
  <c r="AQ2718" i="13"/>
  <c r="AQ2719" i="13"/>
  <c r="AQ2720" i="13"/>
  <c r="AQ2721" i="13"/>
  <c r="AQ2722" i="13"/>
  <c r="AQ2723" i="13"/>
  <c r="AQ2724" i="13"/>
  <c r="AQ2725" i="13"/>
  <c r="AQ2726" i="13"/>
  <c r="AQ2727" i="13"/>
  <c r="AQ2728" i="13"/>
  <c r="AQ2729" i="13"/>
  <c r="AQ2730" i="13"/>
  <c r="AQ2731" i="13"/>
  <c r="AQ2732" i="13"/>
  <c r="AQ2733" i="13"/>
  <c r="AQ2734" i="13"/>
  <c r="AQ2735" i="13"/>
  <c r="AQ2736" i="13"/>
  <c r="AQ2737" i="13"/>
  <c r="AQ2738" i="13"/>
  <c r="AQ2739" i="13"/>
  <c r="AQ2740" i="13"/>
  <c r="AQ2741" i="13"/>
  <c r="AQ2742" i="13"/>
  <c r="AQ2743" i="13"/>
  <c r="AQ2744" i="13"/>
  <c r="AQ2745" i="13"/>
  <c r="AQ2746" i="13"/>
  <c r="AQ2747" i="13"/>
  <c r="AQ2748" i="13"/>
  <c r="AQ2749" i="13"/>
  <c r="AQ2750" i="13"/>
  <c r="AQ2751" i="13"/>
  <c r="AQ2752" i="13"/>
  <c r="AQ2753" i="13"/>
  <c r="AQ2754" i="13"/>
  <c r="AQ2755" i="13"/>
  <c r="AQ2756" i="13"/>
  <c r="AQ2757" i="13"/>
  <c r="AQ2758" i="13"/>
  <c r="AQ2759" i="13"/>
  <c r="AQ2760" i="13"/>
  <c r="AQ2761" i="13"/>
  <c r="AQ2762" i="13"/>
  <c r="AQ2763" i="13"/>
  <c r="AQ2764" i="13"/>
  <c r="AQ2765" i="13"/>
  <c r="AQ2766" i="13"/>
  <c r="AQ2767" i="13"/>
  <c r="AQ2768" i="13"/>
  <c r="AQ2769" i="13"/>
  <c r="AQ2770" i="13"/>
  <c r="AQ2771" i="13"/>
  <c r="AQ2772" i="13"/>
  <c r="AQ2773" i="13"/>
  <c r="AQ2774" i="13"/>
  <c r="AQ2775" i="13"/>
  <c r="AQ2776" i="13"/>
  <c r="AQ2777" i="13"/>
  <c r="AQ2778" i="13"/>
  <c r="AQ2779" i="13"/>
  <c r="AQ2780" i="13"/>
  <c r="AQ2781" i="13"/>
  <c r="AQ2782" i="13"/>
  <c r="AQ2783" i="13"/>
  <c r="AQ2784" i="13"/>
  <c r="AQ2785" i="13"/>
  <c r="AQ2786" i="13"/>
  <c r="AQ2787" i="13"/>
  <c r="AQ2788" i="13"/>
  <c r="AQ2789" i="13"/>
  <c r="AQ2790" i="13"/>
  <c r="AQ2791" i="13"/>
  <c r="AQ2792" i="13"/>
  <c r="AQ2793" i="13"/>
  <c r="AQ2794" i="13"/>
  <c r="AQ2795" i="13"/>
  <c r="AQ2796" i="13"/>
  <c r="AQ2797" i="13"/>
  <c r="AQ2798" i="13"/>
  <c r="AQ2799" i="13"/>
  <c r="AQ2800" i="13"/>
  <c r="AQ2801" i="13"/>
  <c r="AQ2802" i="13"/>
  <c r="AQ2803" i="13"/>
  <c r="AQ2804" i="13"/>
  <c r="AQ2805" i="13"/>
  <c r="AQ2806" i="13"/>
  <c r="AQ2807" i="13"/>
  <c r="AQ2808" i="13"/>
  <c r="AQ2809" i="13"/>
  <c r="AQ2810" i="13"/>
  <c r="AQ2811" i="13"/>
  <c r="AQ2812" i="13"/>
  <c r="AQ2813" i="13"/>
  <c r="AQ2814" i="13"/>
  <c r="AQ2815" i="13"/>
  <c r="AQ2816" i="13"/>
  <c r="AQ2817" i="13"/>
  <c r="AQ2818" i="13"/>
  <c r="AQ2819" i="13"/>
  <c r="AQ2820" i="13"/>
  <c r="AQ2821" i="13"/>
  <c r="AQ2822" i="13"/>
  <c r="AQ2823" i="13"/>
  <c r="AQ2824" i="13"/>
  <c r="AQ2825" i="13"/>
  <c r="AQ2826" i="13"/>
  <c r="AQ2827" i="13"/>
  <c r="AQ2828" i="13"/>
  <c r="AQ2829" i="13"/>
  <c r="AQ2830" i="13"/>
  <c r="AQ2831" i="13"/>
  <c r="AQ2832" i="13"/>
  <c r="AQ2833" i="13"/>
  <c r="AQ2834" i="13"/>
  <c r="AQ2835" i="13"/>
  <c r="AQ2836" i="13"/>
  <c r="AQ2837" i="13"/>
  <c r="AQ2838" i="13"/>
  <c r="AQ2839" i="13"/>
  <c r="AQ2840" i="13"/>
  <c r="K14" i="40"/>
  <c r="K13" i="40"/>
  <c r="K12" i="40"/>
  <c r="K11" i="40"/>
  <c r="K10" i="40"/>
  <c r="K9" i="40"/>
  <c r="K8" i="40"/>
  <c r="K7" i="40"/>
  <c r="K6" i="40"/>
  <c r="K5" i="40"/>
  <c r="K4" i="40"/>
  <c r="K3" i="40"/>
  <c r="D111" i="40" l="1"/>
  <c r="D78" i="40"/>
  <c r="D12" i="40"/>
  <c r="D4" i="40"/>
  <c r="D175" i="40"/>
  <c r="D173" i="40"/>
  <c r="D171" i="40"/>
  <c r="D169" i="40"/>
  <c r="D167" i="40"/>
  <c r="D165" i="40"/>
  <c r="D163" i="40"/>
  <c r="D161" i="40"/>
  <c r="D158" i="40"/>
  <c r="D156" i="40"/>
  <c r="D154" i="40"/>
  <c r="D152" i="40"/>
  <c r="D150" i="40"/>
  <c r="D148" i="40"/>
  <c r="D146" i="40"/>
  <c r="D144" i="40"/>
  <c r="D141" i="40"/>
  <c r="D139" i="40"/>
  <c r="D137" i="40"/>
  <c r="D135" i="40"/>
  <c r="D133" i="40"/>
  <c r="D131" i="40"/>
  <c r="D129" i="40"/>
  <c r="D127" i="40"/>
  <c r="D125" i="40"/>
  <c r="D123" i="40"/>
  <c r="D121" i="40"/>
  <c r="D119" i="40"/>
  <c r="D117" i="40"/>
  <c r="D114" i="40"/>
  <c r="D112" i="40"/>
  <c r="D110" i="40"/>
  <c r="D108" i="40"/>
  <c r="D106" i="40"/>
  <c r="D104" i="40"/>
  <c r="D101" i="40"/>
  <c r="D99" i="40"/>
  <c r="D97" i="40"/>
  <c r="D95" i="40"/>
  <c r="D93" i="40"/>
  <c r="D91" i="40"/>
  <c r="D89" i="40"/>
  <c r="D87" i="40"/>
  <c r="D85" i="40"/>
  <c r="D83" i="40"/>
  <c r="D81" i="40"/>
  <c r="D79" i="40"/>
  <c r="D77" i="40"/>
  <c r="D75" i="40"/>
  <c r="D72" i="40"/>
  <c r="D70" i="40"/>
  <c r="D68" i="40"/>
  <c r="D66" i="40"/>
  <c r="D64" i="40"/>
  <c r="D62" i="40"/>
  <c r="D60" i="40"/>
  <c r="D58" i="40"/>
  <c r="D56" i="40"/>
  <c r="D54" i="40"/>
  <c r="D52" i="40"/>
  <c r="D50" i="40"/>
  <c r="D48" i="40"/>
  <c r="D46" i="40"/>
  <c r="D44" i="40"/>
  <c r="D42" i="40"/>
  <c r="D39" i="40"/>
  <c r="D37" i="40"/>
  <c r="D170" i="40"/>
  <c r="D153" i="40"/>
  <c r="D136" i="40"/>
  <c r="D120" i="40"/>
  <c r="D103" i="40"/>
  <c r="D94" i="40"/>
  <c r="D69" i="40"/>
  <c r="D61" i="40"/>
  <c r="D36" i="40"/>
  <c r="D28" i="40"/>
  <c r="D174" i="40"/>
  <c r="D166" i="40"/>
  <c r="D157" i="40"/>
  <c r="D149" i="40"/>
  <c r="D140" i="40"/>
  <c r="D132" i="40"/>
  <c r="D124" i="40"/>
  <c r="D115" i="40"/>
  <c r="D107" i="40"/>
  <c r="D98" i="40"/>
  <c r="D90" i="40"/>
  <c r="D82" i="40"/>
  <c r="D74" i="40"/>
  <c r="D65" i="40"/>
  <c r="D57" i="40"/>
  <c r="D49" i="40"/>
  <c r="D3" i="40"/>
  <c r="D176" i="40"/>
  <c r="D172" i="40"/>
  <c r="D168" i="40"/>
  <c r="D164" i="40"/>
  <c r="D160" i="40"/>
  <c r="D155" i="40"/>
  <c r="D151" i="40"/>
  <c r="D147" i="40"/>
  <c r="D142" i="40"/>
  <c r="D138" i="40"/>
  <c r="D134" i="40"/>
  <c r="D130" i="40"/>
  <c r="D126" i="40"/>
  <c r="D122" i="40"/>
  <c r="D118" i="40"/>
  <c r="D113" i="40"/>
  <c r="D109" i="40"/>
  <c r="D105" i="40"/>
  <c r="D100" i="40"/>
  <c r="D96" i="40"/>
  <c r="D92" i="40"/>
  <c r="D88" i="40"/>
  <c r="D84" i="40"/>
  <c r="D80" i="40"/>
  <c r="D76" i="40"/>
  <c r="D71" i="40"/>
  <c r="D67" i="40"/>
  <c r="D63" i="40"/>
  <c r="D59" i="40"/>
  <c r="D55" i="40"/>
  <c r="D51" i="40"/>
  <c r="D47" i="40"/>
  <c r="D43" i="40"/>
  <c r="D38" i="40"/>
  <c r="D34" i="40"/>
  <c r="D30" i="40"/>
  <c r="D26" i="40"/>
  <c r="D22" i="40"/>
  <c r="D18" i="40"/>
  <c r="D14" i="40"/>
  <c r="D10" i="40"/>
  <c r="D6" i="40"/>
  <c r="L5" i="3"/>
  <c r="AH157" i="31"/>
  <c r="AG157" i="31"/>
  <c r="AF157" i="31"/>
  <c r="AH156" i="31"/>
  <c r="AG156" i="31"/>
  <c r="AF156" i="31"/>
  <c r="AH155" i="31"/>
  <c r="AG155" i="31"/>
  <c r="AF155" i="31"/>
  <c r="AH154" i="31"/>
  <c r="AG154" i="31"/>
  <c r="AF154" i="31"/>
  <c r="AH153" i="31"/>
  <c r="AG153" i="31"/>
  <c r="AF153" i="31"/>
  <c r="AH152" i="31"/>
  <c r="AG152" i="31"/>
  <c r="AF152" i="31"/>
  <c r="AH151" i="31"/>
  <c r="AG151" i="31"/>
  <c r="AF151" i="31"/>
  <c r="AH150" i="31"/>
  <c r="AG150" i="31"/>
  <c r="AF150" i="31"/>
  <c r="AH149" i="31"/>
  <c r="AG149" i="31"/>
  <c r="AF149" i="31"/>
  <c r="AH148" i="31"/>
  <c r="AG148" i="31"/>
  <c r="AF148" i="31"/>
  <c r="AH147" i="31"/>
  <c r="AG147" i="31"/>
  <c r="AF147" i="31"/>
  <c r="AH146" i="31"/>
  <c r="AG146" i="31"/>
  <c r="AF146" i="31"/>
  <c r="AH145" i="31"/>
  <c r="AG145" i="31"/>
  <c r="AF145" i="31"/>
  <c r="AH144" i="31"/>
  <c r="AG144" i="31"/>
  <c r="AF144" i="31"/>
  <c r="AH143" i="31"/>
  <c r="AG143" i="31"/>
  <c r="AF143" i="31"/>
  <c r="AH142" i="31"/>
  <c r="AG142" i="31"/>
  <c r="AF142" i="31"/>
  <c r="AH141" i="31"/>
  <c r="AG141" i="31"/>
  <c r="AF141" i="31"/>
  <c r="AH140" i="31"/>
  <c r="AG140" i="31"/>
  <c r="AF140" i="31"/>
  <c r="AH139" i="31"/>
  <c r="AG139" i="31"/>
  <c r="AF139" i="31"/>
  <c r="AH138" i="31"/>
  <c r="AG138" i="31"/>
  <c r="AF138" i="31"/>
  <c r="AH137" i="31"/>
  <c r="AG137" i="31"/>
  <c r="AF137" i="31"/>
  <c r="AH136" i="31"/>
  <c r="AG136" i="31"/>
  <c r="AF136" i="31"/>
  <c r="AH135" i="31"/>
  <c r="AG135" i="31"/>
  <c r="AF135" i="31"/>
  <c r="AH134" i="31"/>
  <c r="AG134" i="31"/>
  <c r="AF134" i="31"/>
  <c r="AH133" i="31"/>
  <c r="AG133" i="31"/>
  <c r="AF133" i="31"/>
  <c r="AH132" i="31"/>
  <c r="AG132" i="31"/>
  <c r="AF132" i="31"/>
  <c r="AH131" i="31"/>
  <c r="AG131" i="31"/>
  <c r="AF131" i="31"/>
  <c r="AH130" i="31"/>
  <c r="AG130" i="31"/>
  <c r="AF130" i="31"/>
  <c r="AH129" i="31"/>
  <c r="AG129" i="31"/>
  <c r="AF129" i="31"/>
  <c r="AF4" i="31"/>
  <c r="AG4" i="31"/>
  <c r="AH4" i="31"/>
  <c r="AF5" i="31"/>
  <c r="AG5" i="31"/>
  <c r="AH5" i="31"/>
  <c r="AF6" i="31"/>
  <c r="AG6" i="31"/>
  <c r="AH6" i="31"/>
  <c r="AF7" i="31"/>
  <c r="AG7" i="31"/>
  <c r="AH7" i="31"/>
  <c r="AF8" i="31"/>
  <c r="AG8" i="31"/>
  <c r="AH8" i="31"/>
  <c r="AF9" i="31"/>
  <c r="AG9" i="31"/>
  <c r="AH9" i="31"/>
  <c r="AH3" i="31"/>
  <c r="AG3" i="31"/>
  <c r="AF3" i="31"/>
  <c r="AF13" i="31"/>
  <c r="AG13" i="31"/>
  <c r="AH13" i="31"/>
  <c r="AF14" i="31"/>
  <c r="AG14" i="31"/>
  <c r="AH14" i="31"/>
  <c r="AF15" i="31"/>
  <c r="AG15" i="31"/>
  <c r="AH15" i="31"/>
  <c r="AF16" i="31"/>
  <c r="AG16" i="31"/>
  <c r="AH16" i="31"/>
  <c r="AF17" i="31"/>
  <c r="AG17" i="31"/>
  <c r="AH17" i="31"/>
  <c r="AF18" i="31"/>
  <c r="AG18" i="31"/>
  <c r="AH18" i="31"/>
  <c r="AF19" i="31"/>
  <c r="AG19" i="31"/>
  <c r="AH19" i="31"/>
  <c r="AF20" i="31"/>
  <c r="AG20" i="31"/>
  <c r="AH20" i="31"/>
  <c r="AF21" i="31"/>
  <c r="AG21" i="31"/>
  <c r="AH21" i="31"/>
  <c r="AF22" i="31"/>
  <c r="AG22" i="31"/>
  <c r="AH22" i="31"/>
  <c r="AF23" i="31"/>
  <c r="AG23" i="31"/>
  <c r="AH23" i="31"/>
  <c r="AF24" i="31"/>
  <c r="AG24" i="31"/>
  <c r="AH24" i="31"/>
  <c r="AF25" i="31"/>
  <c r="AG25" i="31"/>
  <c r="AH25" i="31"/>
  <c r="AF26" i="31"/>
  <c r="AG26" i="31"/>
  <c r="AH26" i="31"/>
  <c r="AF27" i="31"/>
  <c r="AG27" i="31"/>
  <c r="AH27" i="31"/>
  <c r="AF28" i="31"/>
  <c r="AG28" i="31"/>
  <c r="AH28" i="31"/>
  <c r="AF29" i="31"/>
  <c r="AG29" i="31"/>
  <c r="AH29" i="31"/>
  <c r="AF30" i="31"/>
  <c r="AG30" i="31"/>
  <c r="AH30" i="31"/>
  <c r="AF31" i="31"/>
  <c r="AG31" i="31"/>
  <c r="AH31" i="31"/>
  <c r="AF32" i="31"/>
  <c r="AG32" i="31"/>
  <c r="AH32" i="31"/>
  <c r="AF33" i="31"/>
  <c r="AG33" i="31"/>
  <c r="AH33" i="31"/>
  <c r="AF34" i="31"/>
  <c r="AG34" i="31"/>
  <c r="AH34" i="31"/>
  <c r="AF35" i="31"/>
  <c r="AG35" i="31"/>
  <c r="AH35" i="31"/>
  <c r="AF36" i="31"/>
  <c r="AG36" i="31"/>
  <c r="AH36" i="31"/>
  <c r="AF37" i="31"/>
  <c r="AG37" i="31"/>
  <c r="AH37" i="31"/>
  <c r="AF38" i="31"/>
  <c r="AG38" i="31"/>
  <c r="AH38" i="31"/>
  <c r="AF39" i="31"/>
  <c r="AG39" i="31"/>
  <c r="AH39" i="31"/>
  <c r="AF40" i="31"/>
  <c r="AG40" i="31"/>
  <c r="AH40" i="31"/>
  <c r="AF41" i="31"/>
  <c r="AG41" i="31"/>
  <c r="AH41" i="31"/>
  <c r="AF42" i="31"/>
  <c r="AG42" i="31"/>
  <c r="AH42" i="31"/>
  <c r="AF43" i="31"/>
  <c r="AG43" i="31"/>
  <c r="AH43" i="31"/>
  <c r="AF44" i="31"/>
  <c r="AG44" i="31"/>
  <c r="AH44" i="31"/>
  <c r="AF45" i="31"/>
  <c r="AG45" i="31"/>
  <c r="AH45" i="31"/>
  <c r="AF46" i="31"/>
  <c r="AG46" i="31"/>
  <c r="AH46" i="31"/>
  <c r="AF47" i="31"/>
  <c r="AG47" i="31"/>
  <c r="AH47" i="31"/>
  <c r="AF48" i="31"/>
  <c r="AG48" i="31"/>
  <c r="AH48" i="31"/>
  <c r="AF49" i="31"/>
  <c r="AG49" i="31"/>
  <c r="AH49" i="31"/>
  <c r="AF50" i="31"/>
  <c r="AG50" i="31"/>
  <c r="AH50" i="31"/>
  <c r="AF51" i="31"/>
  <c r="AG51" i="31"/>
  <c r="AH51" i="31"/>
  <c r="AF52" i="31"/>
  <c r="AG52" i="31"/>
  <c r="AH52" i="31"/>
  <c r="AF53" i="31"/>
  <c r="AG53" i="31"/>
  <c r="AH53" i="31"/>
  <c r="AF54" i="31"/>
  <c r="AG54" i="31"/>
  <c r="AH54" i="31"/>
  <c r="AF55" i="31"/>
  <c r="AG55" i="31"/>
  <c r="AH55" i="31"/>
  <c r="AF56" i="31"/>
  <c r="AG56" i="31"/>
  <c r="AH56" i="31"/>
  <c r="AF57" i="31"/>
  <c r="AG57" i="31"/>
  <c r="AH57" i="31"/>
  <c r="AF58" i="31"/>
  <c r="AG58" i="31"/>
  <c r="AH58" i="31"/>
  <c r="AF59" i="31"/>
  <c r="AG59" i="31"/>
  <c r="AH59" i="31"/>
  <c r="AF60" i="31"/>
  <c r="AG60" i="31"/>
  <c r="AH60" i="31"/>
  <c r="AF61" i="31"/>
  <c r="AG61" i="31"/>
  <c r="AH61" i="31"/>
  <c r="AF62" i="31"/>
  <c r="AG62" i="31"/>
  <c r="AH62" i="31"/>
  <c r="AF63" i="31"/>
  <c r="AG63" i="31"/>
  <c r="AH63" i="31"/>
  <c r="AF64" i="31"/>
  <c r="AG64" i="31"/>
  <c r="AH64" i="31"/>
  <c r="AF65" i="31"/>
  <c r="AG65" i="31"/>
  <c r="AH65" i="31"/>
  <c r="AF66" i="31"/>
  <c r="AG66" i="31"/>
  <c r="AH66" i="31"/>
  <c r="AF67" i="31"/>
  <c r="AG67" i="31"/>
  <c r="AH67" i="31"/>
  <c r="AF68" i="31"/>
  <c r="AG68" i="31"/>
  <c r="AH68" i="31"/>
  <c r="AF69" i="31"/>
  <c r="AG69" i="31"/>
  <c r="AH69" i="31"/>
  <c r="AF70" i="31"/>
  <c r="AG70" i="31"/>
  <c r="AH70" i="31"/>
  <c r="AF71" i="31"/>
  <c r="AG71" i="31"/>
  <c r="AH71" i="31"/>
  <c r="AF72" i="31"/>
  <c r="AG72" i="31"/>
  <c r="AH72" i="31"/>
  <c r="AF73" i="31"/>
  <c r="AG73" i="31"/>
  <c r="AH73" i="31"/>
  <c r="AF74" i="31"/>
  <c r="AG74" i="31"/>
  <c r="AH74" i="31"/>
  <c r="AF75" i="31"/>
  <c r="AG75" i="31"/>
  <c r="AH75" i="31"/>
  <c r="AF76" i="31"/>
  <c r="AG76" i="31"/>
  <c r="AH76" i="31"/>
  <c r="AF77" i="31"/>
  <c r="AG77" i="31"/>
  <c r="AH77" i="31"/>
  <c r="AF78" i="31"/>
  <c r="AG78" i="31"/>
  <c r="AH78" i="31"/>
  <c r="AF79" i="31"/>
  <c r="AG79" i="31"/>
  <c r="AH79" i="31"/>
  <c r="AF80" i="31"/>
  <c r="AG80" i="31"/>
  <c r="AH80" i="31"/>
  <c r="AF81" i="31"/>
  <c r="AG81" i="31"/>
  <c r="AH81" i="31"/>
  <c r="AF82" i="31"/>
  <c r="AG82" i="31"/>
  <c r="AH82" i="31"/>
  <c r="AF83" i="31"/>
  <c r="AG83" i="31"/>
  <c r="AH83" i="31"/>
  <c r="AF84" i="31"/>
  <c r="AG84" i="31"/>
  <c r="AH84" i="31"/>
  <c r="AF85" i="31"/>
  <c r="AG85" i="31"/>
  <c r="AH85" i="31"/>
  <c r="AF86" i="31"/>
  <c r="AG86" i="31"/>
  <c r="AH86" i="31"/>
  <c r="AF87" i="31"/>
  <c r="AG87" i="31"/>
  <c r="AH87" i="31"/>
  <c r="AF88" i="31"/>
  <c r="AG88" i="31"/>
  <c r="AH88" i="31"/>
  <c r="AF89" i="31"/>
  <c r="AG89" i="31"/>
  <c r="AH89" i="31"/>
  <c r="AF90" i="31"/>
  <c r="AG90" i="31"/>
  <c r="AH90" i="31"/>
  <c r="AF91" i="31"/>
  <c r="AG91" i="31"/>
  <c r="AH91" i="31"/>
  <c r="AF92" i="31"/>
  <c r="AG92" i="31"/>
  <c r="AH92" i="31"/>
  <c r="AF93" i="31"/>
  <c r="AG93" i="31"/>
  <c r="AH93" i="31"/>
  <c r="AF94" i="31"/>
  <c r="AG94" i="31"/>
  <c r="AH94" i="31"/>
  <c r="AF95" i="31"/>
  <c r="AG95" i="31"/>
  <c r="AH95" i="31"/>
  <c r="AF96" i="31"/>
  <c r="AG96" i="31"/>
  <c r="AH96" i="31"/>
  <c r="AF97" i="31"/>
  <c r="AG97" i="31"/>
  <c r="AH97" i="31"/>
  <c r="AF98" i="31"/>
  <c r="AG98" i="31"/>
  <c r="AH98" i="31"/>
  <c r="AF99" i="31"/>
  <c r="AG99" i="31"/>
  <c r="AH99" i="31"/>
  <c r="AF100" i="31"/>
  <c r="AG100" i="31"/>
  <c r="AH100" i="31"/>
  <c r="AF101" i="31"/>
  <c r="AG101" i="31"/>
  <c r="AH101" i="31"/>
  <c r="AF102" i="31"/>
  <c r="AG102" i="31"/>
  <c r="AH102" i="31"/>
  <c r="AF103" i="31"/>
  <c r="AG103" i="31"/>
  <c r="AH103" i="31"/>
  <c r="AF104" i="31"/>
  <c r="AG104" i="31"/>
  <c r="AH104" i="31"/>
  <c r="AF105" i="31"/>
  <c r="AG105" i="31"/>
  <c r="AH105" i="31"/>
  <c r="AF106" i="31"/>
  <c r="AG106" i="31"/>
  <c r="AH106" i="31"/>
  <c r="AF107" i="31"/>
  <c r="AG107" i="31"/>
  <c r="AH107" i="31"/>
  <c r="AF108" i="31"/>
  <c r="AG108" i="31"/>
  <c r="AH108" i="31"/>
  <c r="AF109" i="31"/>
  <c r="AG109" i="31"/>
  <c r="AH109" i="31"/>
  <c r="AF110" i="31"/>
  <c r="AG110" i="31"/>
  <c r="AH110" i="31"/>
  <c r="AF111" i="31"/>
  <c r="AG111" i="31"/>
  <c r="AH111" i="31"/>
  <c r="AF112" i="31"/>
  <c r="AG112" i="31"/>
  <c r="AH112" i="31"/>
  <c r="AF113" i="31"/>
  <c r="AG113" i="31"/>
  <c r="AH113" i="31"/>
  <c r="AF114" i="31"/>
  <c r="AG114" i="31"/>
  <c r="AH114" i="31"/>
  <c r="AF115" i="31"/>
  <c r="AG115" i="31"/>
  <c r="AH115" i="31"/>
  <c r="AF116" i="31"/>
  <c r="AG116" i="31"/>
  <c r="AH116" i="31"/>
  <c r="AF117" i="31"/>
  <c r="AG117" i="31"/>
  <c r="AH117" i="31"/>
  <c r="AF118" i="31"/>
  <c r="AG118" i="31"/>
  <c r="AH118" i="31"/>
  <c r="AF119" i="31"/>
  <c r="AG119" i="31"/>
  <c r="AH119" i="31"/>
  <c r="AF120" i="31"/>
  <c r="AG120" i="31"/>
  <c r="AH120" i="31"/>
  <c r="AF121" i="31"/>
  <c r="AG121" i="31"/>
  <c r="AH121" i="31"/>
  <c r="AF122" i="31"/>
  <c r="AG122" i="31"/>
  <c r="AH122" i="31"/>
  <c r="AF123" i="31"/>
  <c r="AG123" i="31"/>
  <c r="AH123" i="31"/>
  <c r="AF124" i="31"/>
  <c r="AG124" i="31"/>
  <c r="AH124" i="31"/>
  <c r="AF125" i="31"/>
  <c r="AG125" i="31"/>
  <c r="AH125" i="31"/>
  <c r="AF126" i="31"/>
  <c r="AG126" i="31"/>
  <c r="AH126" i="31"/>
  <c r="AF127" i="31"/>
  <c r="AG127" i="31"/>
  <c r="AH127" i="31"/>
  <c r="AF128" i="31"/>
  <c r="AG128" i="31"/>
  <c r="AH128" i="31"/>
  <c r="AH12" i="31"/>
  <c r="AG12" i="31"/>
  <c r="AF12" i="31"/>
  <c r="AI15" i="32"/>
  <c r="AG15" i="32"/>
  <c r="AF7" i="32"/>
  <c r="X24" i="32"/>
  <c r="AG31" i="32"/>
  <c r="J10" i="32"/>
  <c r="I18" i="32"/>
  <c r="R34" i="32"/>
  <c r="AC26" i="32"/>
  <c r="C26" i="32"/>
  <c r="I26" i="32"/>
  <c r="J2" i="39"/>
  <c r="J3" i="39"/>
  <c r="J4" i="39"/>
  <c r="J5" i="39"/>
  <c r="J6" i="39"/>
  <c r="J7" i="39"/>
  <c r="J8" i="39"/>
  <c r="J9" i="39"/>
  <c r="J10" i="39"/>
  <c r="J11" i="39"/>
  <c r="J12" i="39"/>
  <c r="J13" i="39"/>
  <c r="J14" i="39"/>
  <c r="J15" i="39"/>
  <c r="J16" i="39"/>
  <c r="J17" i="39"/>
  <c r="J18" i="39"/>
  <c r="J19" i="39"/>
  <c r="J20" i="39"/>
  <c r="J21" i="39"/>
  <c r="J22" i="39"/>
  <c r="J23" i="39"/>
  <c r="J24" i="39"/>
  <c r="J25" i="39"/>
  <c r="J26" i="39"/>
  <c r="J27" i="39"/>
  <c r="J28" i="39"/>
  <c r="J29" i="39"/>
  <c r="J30" i="39"/>
  <c r="J31" i="39"/>
  <c r="J32" i="39"/>
  <c r="J33" i="39"/>
  <c r="J34" i="39"/>
  <c r="J35" i="39"/>
  <c r="J36" i="39"/>
  <c r="J37" i="39"/>
  <c r="J38" i="39"/>
  <c r="J39" i="39"/>
  <c r="J40" i="39"/>
  <c r="J41" i="39"/>
  <c r="J42" i="39"/>
  <c r="J43" i="39"/>
  <c r="J44" i="39"/>
  <c r="J45" i="39"/>
  <c r="J46" i="39"/>
  <c r="J47" i="39"/>
  <c r="J48" i="39"/>
  <c r="J49" i="39"/>
  <c r="J50" i="39"/>
  <c r="J51" i="39"/>
  <c r="J52" i="39"/>
  <c r="J53" i="39"/>
  <c r="J54" i="39"/>
  <c r="J55" i="39"/>
  <c r="J56" i="39"/>
  <c r="J57" i="39"/>
  <c r="J58" i="39"/>
  <c r="J59" i="39"/>
  <c r="J60" i="39"/>
  <c r="J61" i="39"/>
  <c r="J62" i="39"/>
  <c r="J63" i="39"/>
  <c r="J64" i="39"/>
  <c r="J65" i="39"/>
  <c r="J66" i="39"/>
  <c r="J67" i="39"/>
  <c r="J68" i="39"/>
  <c r="J69" i="39"/>
  <c r="J70" i="39"/>
  <c r="J71" i="39"/>
  <c r="J72" i="39"/>
  <c r="J73" i="39"/>
  <c r="J74" i="39"/>
  <c r="J75" i="39"/>
  <c r="J76" i="39"/>
  <c r="J77" i="39"/>
  <c r="J78" i="39"/>
  <c r="J79" i="39"/>
  <c r="J80" i="39"/>
  <c r="J81" i="39"/>
  <c r="J82" i="39"/>
  <c r="J83" i="39"/>
  <c r="J84" i="39"/>
  <c r="J85" i="39"/>
  <c r="J86" i="39"/>
  <c r="J87" i="39"/>
  <c r="J88" i="39"/>
  <c r="J89" i="39"/>
  <c r="J90" i="39"/>
  <c r="J91" i="39"/>
  <c r="J92" i="39"/>
  <c r="J93" i="39"/>
  <c r="J94" i="39"/>
  <c r="J95" i="39"/>
  <c r="J96" i="39"/>
  <c r="J97" i="39"/>
  <c r="J98" i="39"/>
  <c r="J99" i="39"/>
  <c r="J100" i="39"/>
  <c r="J101" i="39"/>
  <c r="J102" i="39"/>
  <c r="J103" i="39"/>
  <c r="J104" i="39"/>
  <c r="J105" i="39"/>
  <c r="J106" i="39"/>
  <c r="J107" i="39"/>
  <c r="J108" i="39"/>
  <c r="J109" i="39"/>
  <c r="J110" i="39"/>
  <c r="J111" i="39"/>
  <c r="J112" i="39"/>
  <c r="J113" i="39"/>
  <c r="J114" i="39"/>
  <c r="J115" i="39"/>
  <c r="J116" i="39"/>
  <c r="J117" i="39"/>
  <c r="J118" i="39"/>
  <c r="J119" i="39"/>
  <c r="J120" i="39"/>
  <c r="J121" i="39"/>
  <c r="J122" i="39"/>
  <c r="J123" i="39"/>
  <c r="J124" i="39"/>
  <c r="J125" i="39"/>
  <c r="J126" i="39"/>
  <c r="J127" i="39"/>
  <c r="J128" i="39"/>
  <c r="J129" i="39"/>
  <c r="J130" i="39"/>
  <c r="J131" i="39"/>
  <c r="J132" i="39"/>
  <c r="J133" i="39"/>
  <c r="J134" i="39"/>
  <c r="J135" i="39"/>
  <c r="J136" i="39"/>
  <c r="J137" i="39"/>
  <c r="J138" i="39"/>
  <c r="J139" i="39"/>
  <c r="J140" i="39"/>
  <c r="J141" i="39"/>
  <c r="J142" i="39"/>
  <c r="J143" i="39"/>
  <c r="J144" i="39"/>
  <c r="J145" i="39"/>
  <c r="J146" i="39"/>
  <c r="J147" i="39"/>
  <c r="J148" i="39"/>
  <c r="J149" i="39"/>
  <c r="J150" i="39"/>
  <c r="J151" i="39"/>
  <c r="J152" i="39"/>
  <c r="J153" i="39"/>
  <c r="J154" i="39"/>
  <c r="J155" i="39"/>
  <c r="J156" i="39"/>
  <c r="J157" i="39"/>
  <c r="J158" i="39"/>
  <c r="J159" i="39"/>
  <c r="J160" i="39"/>
  <c r="J161" i="39"/>
  <c r="J162" i="39"/>
  <c r="J163" i="39"/>
  <c r="J164" i="39"/>
  <c r="J165" i="39"/>
  <c r="J166" i="39"/>
  <c r="J167" i="39"/>
  <c r="J168" i="39"/>
  <c r="J169" i="39"/>
  <c r="J170" i="39"/>
  <c r="J171" i="39"/>
  <c r="J172" i="39"/>
  <c r="J173" i="39"/>
  <c r="J174" i="39"/>
  <c r="J175" i="39"/>
  <c r="J176" i="39"/>
  <c r="J177" i="39"/>
  <c r="J178" i="39"/>
  <c r="J179" i="39"/>
  <c r="J180" i="39"/>
  <c r="J181" i="39"/>
  <c r="J182" i="39"/>
  <c r="J183" i="39"/>
  <c r="J184" i="39"/>
  <c r="J185" i="39"/>
  <c r="J186" i="39"/>
  <c r="J187" i="39"/>
  <c r="J188" i="39"/>
  <c r="J189" i="39"/>
  <c r="J190" i="39"/>
  <c r="J191" i="39"/>
  <c r="J192" i="39"/>
  <c r="J193" i="39"/>
  <c r="J194" i="39"/>
  <c r="J195" i="39"/>
  <c r="J196" i="39"/>
  <c r="J197" i="39"/>
  <c r="J198" i="39"/>
  <c r="J199" i="39"/>
  <c r="J200" i="39"/>
  <c r="J201" i="39"/>
  <c r="J202" i="39"/>
  <c r="J203" i="39"/>
  <c r="J204" i="39"/>
  <c r="J205" i="39"/>
  <c r="J206" i="39"/>
  <c r="J207" i="39"/>
  <c r="J208" i="39"/>
  <c r="J209" i="39"/>
  <c r="J210" i="39"/>
  <c r="J211" i="39"/>
  <c r="J212" i="39"/>
  <c r="J213" i="39"/>
  <c r="J214" i="39"/>
  <c r="J215" i="39"/>
  <c r="J216" i="39"/>
  <c r="J217" i="39"/>
  <c r="J218" i="39"/>
  <c r="J219" i="39"/>
  <c r="J220" i="39"/>
  <c r="J221" i="39"/>
  <c r="J222" i="39"/>
  <c r="J223" i="39"/>
  <c r="J224" i="39"/>
  <c r="J225" i="39"/>
  <c r="J226" i="39"/>
  <c r="J227" i="39"/>
  <c r="J228" i="39"/>
  <c r="J229" i="39"/>
  <c r="J230" i="39"/>
  <c r="J231" i="39"/>
  <c r="J232" i="39"/>
  <c r="J233" i="39"/>
  <c r="J234" i="39"/>
  <c r="J235" i="39"/>
  <c r="J236" i="39"/>
  <c r="J237" i="39"/>
  <c r="J238" i="39"/>
  <c r="J239" i="39"/>
  <c r="J240" i="39"/>
  <c r="J241" i="39"/>
  <c r="J242" i="39"/>
  <c r="J243" i="39"/>
  <c r="J244" i="39"/>
  <c r="J245" i="39"/>
  <c r="J246" i="39"/>
  <c r="J247" i="39"/>
  <c r="J248" i="39"/>
  <c r="J249" i="39"/>
  <c r="J250" i="39"/>
  <c r="J251" i="39"/>
  <c r="J252" i="39"/>
  <c r="J253" i="39"/>
  <c r="J254" i="39"/>
  <c r="J255" i="39"/>
  <c r="J256" i="39"/>
  <c r="J257" i="39"/>
  <c r="J258" i="39"/>
  <c r="J259" i="39"/>
  <c r="J260" i="39"/>
  <c r="J261" i="39"/>
  <c r="J262" i="39"/>
  <c r="J263" i="39"/>
  <c r="J264" i="39"/>
  <c r="J265" i="39"/>
  <c r="J266" i="39"/>
  <c r="J267" i="39"/>
  <c r="J268" i="39"/>
  <c r="J269" i="39"/>
  <c r="J270" i="39"/>
  <c r="J271" i="39"/>
  <c r="J272" i="39"/>
  <c r="J273" i="39"/>
  <c r="J274" i="39"/>
  <c r="J275" i="39"/>
  <c r="J276" i="39"/>
  <c r="J277" i="39"/>
  <c r="J278" i="39"/>
  <c r="J279" i="39"/>
  <c r="J280" i="39"/>
  <c r="J281" i="39"/>
  <c r="J282" i="39"/>
  <c r="J283" i="39"/>
  <c r="J284" i="39"/>
  <c r="J285" i="39"/>
  <c r="J286" i="39"/>
  <c r="J287" i="39"/>
  <c r="J288" i="39"/>
  <c r="J289" i="39"/>
  <c r="J290" i="39"/>
  <c r="J291" i="39"/>
  <c r="J292" i="39"/>
  <c r="J293" i="39"/>
  <c r="J294" i="39"/>
  <c r="J295" i="39"/>
  <c r="J296" i="39"/>
  <c r="J297" i="39"/>
  <c r="J298" i="39"/>
  <c r="J299" i="39"/>
  <c r="J300" i="39"/>
  <c r="J301" i="39"/>
  <c r="J302" i="39"/>
  <c r="J303" i="39"/>
  <c r="J304" i="39"/>
  <c r="J305" i="39"/>
  <c r="J306" i="39"/>
  <c r="J307" i="39"/>
  <c r="J308" i="39"/>
  <c r="J309" i="39"/>
  <c r="J310" i="39"/>
  <c r="J311" i="39"/>
  <c r="J312" i="39"/>
  <c r="J313" i="39"/>
  <c r="J314" i="39"/>
  <c r="J315" i="39"/>
  <c r="J316" i="39"/>
  <c r="J317" i="39"/>
  <c r="J318" i="39"/>
  <c r="J319" i="39"/>
  <c r="J320" i="39"/>
  <c r="J321" i="39"/>
  <c r="J322" i="39"/>
  <c r="J323" i="39"/>
  <c r="J324" i="39"/>
  <c r="J325" i="39"/>
  <c r="J326" i="39"/>
  <c r="J327" i="39"/>
  <c r="J328" i="39"/>
  <c r="J329" i="39"/>
  <c r="J330" i="39"/>
  <c r="J331" i="39"/>
  <c r="J332" i="39"/>
  <c r="J333" i="39"/>
  <c r="J334" i="39"/>
  <c r="J335" i="39"/>
  <c r="J336" i="39"/>
  <c r="J337" i="39"/>
  <c r="J338" i="39"/>
  <c r="J339" i="39"/>
  <c r="J340" i="39"/>
  <c r="J341" i="39"/>
  <c r="J342" i="39"/>
  <c r="J343" i="39"/>
  <c r="J344" i="39"/>
  <c r="J345" i="39"/>
  <c r="J346" i="39"/>
  <c r="J347" i="39"/>
  <c r="J348" i="39"/>
  <c r="J349" i="39"/>
  <c r="J350" i="39"/>
  <c r="J351" i="39"/>
  <c r="J352" i="39"/>
  <c r="J353" i="39"/>
  <c r="J354" i="39"/>
  <c r="J355" i="39"/>
  <c r="J356" i="39"/>
  <c r="C2" i="39"/>
  <c r="H228" i="39"/>
  <c r="AA254" i="5" l="1"/>
  <c r="AA255" i="5"/>
  <c r="D83" i="6" l="1"/>
  <c r="D84" i="6" s="1"/>
  <c r="E3" i="9" l="1"/>
  <c r="E6" i="9"/>
  <c r="E34" i="9"/>
  <c r="E37" i="9"/>
  <c r="E41" i="9"/>
  <c r="E42" i="9"/>
  <c r="D40" i="9"/>
  <c r="D39" i="9"/>
  <c r="D38" i="9"/>
  <c r="D36" i="9"/>
  <c r="D35" i="9"/>
  <c r="D33" i="9"/>
  <c r="D32" i="9"/>
  <c r="D31" i="9"/>
  <c r="D30" i="9"/>
  <c r="D29" i="9"/>
  <c r="D28" i="9"/>
  <c r="D27" i="9"/>
  <c r="D26" i="9"/>
  <c r="E26" i="9" s="1"/>
  <c r="D25" i="9"/>
  <c r="D24" i="9"/>
  <c r="D21" i="9"/>
  <c r="D20" i="9"/>
  <c r="D19" i="9"/>
  <c r="D18" i="9"/>
  <c r="D17" i="9"/>
  <c r="D16" i="9"/>
  <c r="D15" i="9"/>
  <c r="D14" i="9"/>
  <c r="D13" i="9"/>
  <c r="D12" i="9"/>
  <c r="D11" i="9"/>
  <c r="D10" i="9"/>
  <c r="D9" i="9"/>
  <c r="D8" i="9"/>
  <c r="D7" i="9"/>
  <c r="D5" i="9"/>
  <c r="D4" i="9"/>
  <c r="D2" i="9"/>
  <c r="AA562" i="5"/>
  <c r="AA561" i="5"/>
  <c r="AA560" i="5"/>
  <c r="AA559" i="5"/>
  <c r="AA558" i="5"/>
  <c r="AA557" i="5"/>
  <c r="AA556" i="5"/>
  <c r="AA542" i="5"/>
  <c r="AA541" i="5"/>
  <c r="AA540" i="5"/>
  <c r="AA539" i="5"/>
  <c r="AA538" i="5"/>
  <c r="AA537" i="5"/>
  <c r="AA536" i="5"/>
  <c r="AA535" i="5"/>
  <c r="AA534" i="5"/>
  <c r="AA533" i="5"/>
  <c r="AA532" i="5"/>
  <c r="AA531" i="5"/>
  <c r="AA530" i="5"/>
  <c r="AA529" i="5"/>
  <c r="AA528" i="5"/>
  <c r="AA527" i="5"/>
  <c r="AA526" i="5"/>
  <c r="AA525" i="5"/>
  <c r="AA524" i="5"/>
  <c r="AA523" i="5"/>
  <c r="AA522" i="5"/>
  <c r="AA521" i="5"/>
  <c r="AA520" i="5"/>
  <c r="AA519" i="5"/>
  <c r="AA518" i="5"/>
  <c r="AA517" i="5"/>
  <c r="AA516" i="5"/>
  <c r="AA515" i="5"/>
  <c r="AA514" i="5"/>
  <c r="AA513" i="5"/>
  <c r="AA512" i="5"/>
  <c r="AA511" i="5"/>
  <c r="AA510" i="5"/>
  <c r="AA509" i="5"/>
  <c r="AA508" i="5"/>
  <c r="AA507" i="5"/>
  <c r="AA506" i="5"/>
  <c r="AA505" i="5"/>
  <c r="AA504" i="5"/>
  <c r="AA503" i="5"/>
  <c r="AA502" i="5"/>
  <c r="AA501" i="5"/>
  <c r="AA500" i="5"/>
  <c r="AA499" i="5"/>
  <c r="AA498" i="5"/>
  <c r="AA497" i="5"/>
  <c r="AA496" i="5"/>
  <c r="AA495" i="5"/>
  <c r="AA494" i="5"/>
  <c r="AA493" i="5"/>
  <c r="AA492" i="5"/>
  <c r="AA491" i="5"/>
  <c r="AA490" i="5"/>
  <c r="AA489" i="5"/>
  <c r="AA470" i="5"/>
  <c r="AA469" i="5"/>
  <c r="AA468" i="5"/>
  <c r="AA467" i="5"/>
  <c r="AA466" i="5"/>
  <c r="AA465" i="5"/>
  <c r="AA464" i="5"/>
  <c r="AA463" i="5"/>
  <c r="AA462" i="5"/>
  <c r="AA461" i="5"/>
  <c r="AA460" i="5"/>
  <c r="AA459" i="5"/>
  <c r="AA458" i="5"/>
  <c r="AA457" i="5"/>
  <c r="AA456" i="5"/>
  <c r="AA455" i="5"/>
  <c r="AA454" i="5"/>
  <c r="AA453" i="5"/>
  <c r="AA452" i="5"/>
  <c r="AA451" i="5"/>
  <c r="AA450" i="5"/>
  <c r="AA449" i="5"/>
  <c r="AA448" i="5"/>
  <c r="AA447" i="5"/>
  <c r="AA446" i="5"/>
  <c r="AA445" i="5"/>
  <c r="AA444" i="5"/>
  <c r="AA443" i="5"/>
  <c r="AA442" i="5"/>
  <c r="AA441" i="5"/>
  <c r="AA440" i="5"/>
  <c r="AA439" i="5"/>
  <c r="AA438" i="5"/>
  <c r="AA437" i="5"/>
  <c r="AA436" i="5"/>
  <c r="AA435" i="5"/>
  <c r="AA434" i="5"/>
  <c r="AA433" i="5"/>
  <c r="AA432" i="5"/>
  <c r="AA431" i="5"/>
  <c r="AA430" i="5"/>
  <c r="AA429" i="5"/>
  <c r="AA428" i="5"/>
  <c r="AA427" i="5"/>
  <c r="AA426" i="5"/>
  <c r="AA425" i="5"/>
  <c r="AA424" i="5"/>
  <c r="AA423" i="5"/>
  <c r="AA422" i="5"/>
  <c r="AA421" i="5"/>
  <c r="AA420" i="5"/>
  <c r="AA419" i="5"/>
  <c r="AA418" i="5"/>
  <c r="AA417" i="5"/>
  <c r="AA416" i="5"/>
  <c r="AA415" i="5"/>
  <c r="AA414" i="5"/>
  <c r="AA413" i="5"/>
  <c r="AA412" i="5"/>
  <c r="AA411" i="5"/>
  <c r="AA410" i="5"/>
  <c r="AA409" i="5"/>
  <c r="AA408" i="5"/>
  <c r="AA407" i="5"/>
  <c r="AA406" i="5"/>
  <c r="AA405" i="5"/>
  <c r="AA404" i="5"/>
  <c r="AA403" i="5"/>
  <c r="AA402" i="5"/>
  <c r="AA401" i="5"/>
  <c r="AA400" i="5"/>
  <c r="AA399" i="5"/>
  <c r="AA398" i="5"/>
  <c r="AA397" i="5"/>
  <c r="AA389" i="5"/>
  <c r="AA388" i="5"/>
  <c r="AA387" i="5"/>
  <c r="AA386" i="5"/>
  <c r="AA385" i="5"/>
  <c r="AA384" i="5"/>
  <c r="AA383" i="5"/>
  <c r="AA382" i="5"/>
  <c r="AA381" i="5"/>
  <c r="AA380" i="5"/>
  <c r="AA379" i="5"/>
  <c r="AA378" i="5"/>
  <c r="AA377" i="5"/>
  <c r="AA376" i="5"/>
  <c r="AA364" i="5"/>
  <c r="AA363" i="5"/>
  <c r="AA362" i="5"/>
  <c r="AA361" i="5"/>
  <c r="AA360" i="5"/>
  <c r="AA359" i="5"/>
  <c r="AA358" i="5"/>
  <c r="AA357" i="5"/>
  <c r="AA356" i="5"/>
  <c r="AA355" i="5"/>
  <c r="AA354" i="5"/>
  <c r="AA353" i="5"/>
  <c r="AA352" i="5"/>
  <c r="AA351" i="5"/>
  <c r="AA350" i="5"/>
  <c r="AA349" i="5"/>
  <c r="AA348" i="5"/>
  <c r="AA347" i="5"/>
  <c r="AA346" i="5"/>
  <c r="AA345" i="5"/>
  <c r="AA344" i="5"/>
  <c r="AA343" i="5"/>
  <c r="AA342" i="5"/>
  <c r="AA341" i="5"/>
  <c r="AA340" i="5"/>
  <c r="AA339" i="5"/>
  <c r="AA338" i="5"/>
  <c r="AA337" i="5"/>
  <c r="AA336" i="5"/>
  <c r="AA335" i="5"/>
  <c r="AA334" i="5"/>
  <c r="AA333" i="5"/>
  <c r="AA332" i="5"/>
  <c r="AA331" i="5"/>
  <c r="AA330" i="5"/>
  <c r="AA329" i="5"/>
  <c r="AA328" i="5"/>
  <c r="AA327" i="5"/>
  <c r="AA326" i="5"/>
  <c r="AA325" i="5"/>
  <c r="AA324" i="5"/>
  <c r="AA323" i="5"/>
  <c r="AA322" i="5"/>
  <c r="AA321" i="5"/>
  <c r="AA320" i="5"/>
  <c r="AA319" i="5"/>
  <c r="AA318" i="5"/>
  <c r="AA317" i="5"/>
  <c r="AA316" i="5"/>
  <c r="AA315" i="5"/>
  <c r="AA314" i="5"/>
  <c r="AA292" i="5"/>
  <c r="AA291" i="5"/>
  <c r="AA290" i="5"/>
  <c r="AA289" i="5"/>
  <c r="AA288" i="5"/>
  <c r="AA287" i="5"/>
  <c r="AA286" i="5"/>
  <c r="AA285" i="5"/>
  <c r="AA284" i="5"/>
  <c r="AA283" i="5"/>
  <c r="AA282" i="5"/>
  <c r="AA281" i="5"/>
  <c r="AA280" i="5"/>
  <c r="AA279" i="5"/>
  <c r="AA278" i="5"/>
  <c r="AA277" i="5"/>
  <c r="AA276" i="5"/>
  <c r="AA275" i="5"/>
  <c r="AA274" i="5"/>
  <c r="AA273" i="5"/>
  <c r="AA272" i="5"/>
  <c r="AA271" i="5"/>
  <c r="AA270" i="5"/>
  <c r="AA269" i="5"/>
  <c r="AA268" i="5"/>
  <c r="AA267" i="5"/>
  <c r="AA266" i="5"/>
  <c r="AA265" i="5"/>
  <c r="AA264" i="5"/>
  <c r="AA263" i="5"/>
  <c r="AA262" i="5"/>
  <c r="AA261" i="5"/>
  <c r="AA260" i="5"/>
  <c r="AA259" i="5"/>
  <c r="AA258" i="5"/>
  <c r="AA257" i="5"/>
  <c r="AA256" i="5"/>
  <c r="AA253" i="5"/>
  <c r="AA252" i="5"/>
  <c r="AA251" i="5"/>
  <c r="AA250" i="5"/>
  <c r="AA249" i="5"/>
  <c r="AA248" i="5"/>
  <c r="AA247" i="5"/>
  <c r="AA246" i="5"/>
  <c r="AA245" i="5"/>
  <c r="AA244" i="5"/>
  <c r="AA243" i="5"/>
  <c r="AA242" i="5"/>
  <c r="AA241" i="5"/>
  <c r="AA240" i="5"/>
  <c r="AA239" i="5"/>
  <c r="AA238" i="5"/>
  <c r="AA237" i="5"/>
  <c r="AA236" i="5"/>
  <c r="AA235" i="5"/>
  <c r="AA234" i="5"/>
  <c r="AA233" i="5"/>
  <c r="AA232" i="5"/>
  <c r="AA231" i="5"/>
  <c r="AA230" i="5"/>
  <c r="AA229" i="5"/>
  <c r="AA228" i="5"/>
  <c r="AA227" i="5"/>
  <c r="AA226" i="5"/>
  <c r="AA225" i="5"/>
  <c r="AA224" i="5"/>
  <c r="AA223" i="5"/>
  <c r="AA222" i="5"/>
  <c r="AA221" i="5"/>
  <c r="AA220" i="5"/>
  <c r="AA219" i="5"/>
  <c r="AA218" i="5"/>
  <c r="AA217" i="5"/>
  <c r="AA216" i="5"/>
  <c r="AA215" i="5"/>
  <c r="AA214" i="5"/>
  <c r="AA213" i="5"/>
  <c r="AA212" i="5"/>
  <c r="AA211" i="5"/>
  <c r="AA210" i="5"/>
  <c r="AA209" i="5"/>
  <c r="AA208" i="5"/>
  <c r="AA180" i="5"/>
  <c r="AA179" i="5"/>
  <c r="AA178" i="5"/>
  <c r="AA177" i="5"/>
  <c r="AA176" i="5"/>
  <c r="AA175" i="5"/>
  <c r="AA174" i="5"/>
  <c r="AA173" i="5"/>
  <c r="AA172" i="5"/>
  <c r="AA171" i="5"/>
  <c r="AA170" i="5"/>
  <c r="AA169" i="5"/>
  <c r="AA168" i="5"/>
  <c r="AA167" i="5"/>
  <c r="AA166" i="5"/>
  <c r="AA165" i="5"/>
  <c r="AA164" i="5"/>
  <c r="AA163" i="5"/>
  <c r="AA162" i="5"/>
  <c r="AA161" i="5"/>
  <c r="AA160" i="5"/>
  <c r="AA159" i="5"/>
  <c r="AA158" i="5"/>
  <c r="AA157" i="5"/>
  <c r="AA156" i="5"/>
  <c r="AA155" i="5"/>
  <c r="AA154" i="5"/>
  <c r="AA153" i="5"/>
  <c r="AA152" i="5"/>
  <c r="AA151" i="5"/>
  <c r="AA150" i="5"/>
  <c r="AA149" i="5"/>
  <c r="AA148" i="5"/>
  <c r="AA147" i="5"/>
  <c r="AA146" i="5"/>
  <c r="AA145" i="5"/>
  <c r="AA144" i="5"/>
  <c r="AA143" i="5"/>
  <c r="AA142" i="5"/>
  <c r="AA141" i="5"/>
  <c r="AA140" i="5"/>
  <c r="AA139" i="5"/>
  <c r="AA138" i="5"/>
  <c r="AA137" i="5"/>
  <c r="AA136" i="5"/>
  <c r="AA135" i="5"/>
  <c r="AA134" i="5"/>
  <c r="AA133" i="5"/>
  <c r="AA132" i="5"/>
  <c r="AA131" i="5"/>
  <c r="AA130" i="5"/>
  <c r="AA129" i="5"/>
  <c r="AA128" i="5"/>
  <c r="AA127" i="5"/>
  <c r="AA126" i="5"/>
  <c r="AA125" i="5"/>
  <c r="AA124" i="5"/>
  <c r="AA123" i="5"/>
  <c r="AA122" i="5"/>
  <c r="AA121" i="5"/>
  <c r="AA120" i="5"/>
  <c r="AA119" i="5"/>
  <c r="AA118" i="5"/>
  <c r="AA117" i="5"/>
  <c r="AA116" i="5"/>
  <c r="AA115" i="5"/>
  <c r="AA114" i="5"/>
  <c r="AA113" i="5"/>
  <c r="AA112" i="5"/>
  <c r="AA111" i="5"/>
  <c r="AA110" i="5"/>
  <c r="AA109" i="5"/>
  <c r="AA108" i="5"/>
  <c r="AA107" i="5"/>
  <c r="AA106" i="5"/>
  <c r="AA105" i="5"/>
  <c r="AA104" i="5"/>
  <c r="AA103" i="5"/>
  <c r="AA102" i="5"/>
  <c r="AA84" i="5"/>
  <c r="AA83" i="5"/>
  <c r="AA82" i="5"/>
  <c r="AA81" i="5"/>
  <c r="AA80" i="5"/>
  <c r="AA79" i="5"/>
  <c r="AA78" i="5"/>
  <c r="AA77" i="5"/>
  <c r="AA76" i="5"/>
  <c r="AA75" i="5"/>
  <c r="AA74" i="5"/>
  <c r="AA73" i="5"/>
  <c r="AA72" i="5"/>
  <c r="AA71" i="5"/>
  <c r="AA70" i="5"/>
  <c r="AA69" i="5"/>
  <c r="AA68" i="5"/>
  <c r="AA67" i="5"/>
  <c r="AA66" i="5"/>
  <c r="AA65" i="5"/>
  <c r="AA64" i="5"/>
  <c r="AA63" i="5"/>
  <c r="AA62" i="5"/>
  <c r="AA61" i="5"/>
  <c r="AA60" i="5"/>
  <c r="AA59" i="5"/>
  <c r="AA58" i="5"/>
  <c r="AA57" i="5"/>
  <c r="AA56" i="5"/>
  <c r="AA55" i="5"/>
  <c r="AA54" i="5"/>
  <c r="AA53" i="5"/>
  <c r="AA52" i="5"/>
  <c r="AA51" i="5"/>
  <c r="AA50" i="5"/>
  <c r="AA49" i="5"/>
  <c r="AA48" i="5"/>
  <c r="AA47" i="5"/>
  <c r="AA46" i="5"/>
  <c r="AA45" i="5"/>
  <c r="AA44" i="5"/>
  <c r="AA43" i="5"/>
  <c r="AA42" i="5"/>
  <c r="AA41" i="5"/>
  <c r="AA40" i="5"/>
  <c r="AA39" i="5"/>
  <c r="AA38" i="5"/>
  <c r="AA37" i="5"/>
  <c r="AA36" i="5"/>
  <c r="AA35" i="5"/>
  <c r="AA34" i="5"/>
  <c r="AA33" i="5"/>
  <c r="AA32" i="5"/>
  <c r="AA31" i="5"/>
  <c r="AA30" i="5"/>
  <c r="AA29" i="5"/>
  <c r="AA28" i="5"/>
  <c r="AA27" i="5"/>
  <c r="AA26" i="5"/>
  <c r="AA25" i="5"/>
  <c r="AA24" i="5"/>
  <c r="AA23" i="5"/>
  <c r="AA22" i="5"/>
  <c r="AA21" i="5"/>
  <c r="AA20" i="5"/>
  <c r="AA19" i="5"/>
  <c r="AA18" i="5"/>
  <c r="AA17" i="5"/>
  <c r="AA16" i="5"/>
  <c r="AA15" i="5"/>
  <c r="AA14" i="5"/>
  <c r="AA13" i="5"/>
  <c r="AA12" i="5"/>
  <c r="AA11" i="5"/>
  <c r="AA10" i="5"/>
  <c r="AA9" i="5"/>
  <c r="AA8" i="5"/>
  <c r="AA7" i="5"/>
  <c r="AA6" i="5"/>
  <c r="AA5" i="5"/>
  <c r="AA4" i="5"/>
  <c r="AA3" i="5"/>
  <c r="AA44" i="9"/>
  <c r="AB44" i="9"/>
  <c r="AC44" i="9"/>
  <c r="AD44" i="9"/>
  <c r="AE44" i="9"/>
  <c r="AF44" i="9"/>
  <c r="AG44" i="9"/>
  <c r="AA45" i="9"/>
  <c r="AB45" i="9"/>
  <c r="AC45" i="9"/>
  <c r="AD45" i="9"/>
  <c r="AE45" i="9"/>
  <c r="AF45" i="9"/>
  <c r="AG45" i="9"/>
  <c r="G43" i="9"/>
  <c r="E43" i="9" s="1"/>
  <c r="G40" i="9"/>
  <c r="G39" i="9"/>
  <c r="G38" i="9"/>
  <c r="G36" i="9"/>
  <c r="G35" i="9"/>
  <c r="G33" i="9"/>
  <c r="G32" i="9"/>
  <c r="G31" i="9"/>
  <c r="G30" i="9"/>
  <c r="G29" i="9"/>
  <c r="G28" i="9"/>
  <c r="G27" i="9"/>
  <c r="G25" i="9"/>
  <c r="G24" i="9"/>
  <c r="G23" i="9"/>
  <c r="E23" i="9" s="1"/>
  <c r="G22" i="9"/>
  <c r="E22" i="9" s="1"/>
  <c r="G21" i="9"/>
  <c r="G20" i="9"/>
  <c r="G19" i="9"/>
  <c r="G18" i="9"/>
  <c r="G17" i="9"/>
  <c r="G16" i="9"/>
  <c r="G15" i="9"/>
  <c r="G14" i="9"/>
  <c r="G13" i="9"/>
  <c r="G12" i="9"/>
  <c r="G11" i="9"/>
  <c r="G10" i="9"/>
  <c r="G9" i="9"/>
  <c r="G8" i="9"/>
  <c r="G7" i="9"/>
  <c r="G5" i="9"/>
  <c r="G4" i="9"/>
  <c r="G2" i="9"/>
  <c r="Y490" i="5" s="1"/>
  <c r="B25" i="6"/>
  <c r="C18" i="6" s="1"/>
  <c r="AB4" i="9"/>
  <c r="AB5" i="9"/>
  <c r="AB6" i="9"/>
  <c r="AB7" i="9"/>
  <c r="AB8" i="9"/>
  <c r="AB9" i="9"/>
  <c r="AB10" i="9"/>
  <c r="AB11" i="9"/>
  <c r="AB12" i="9"/>
  <c r="AB13" i="9"/>
  <c r="AB14" i="9"/>
  <c r="AB15" i="9"/>
  <c r="AB16" i="9"/>
  <c r="AB17" i="9"/>
  <c r="AB18" i="9"/>
  <c r="AB19" i="9"/>
  <c r="AB20" i="9"/>
  <c r="AB21" i="9"/>
  <c r="AB22" i="9"/>
  <c r="AB23" i="9"/>
  <c r="AB24" i="9"/>
  <c r="AB25" i="9"/>
  <c r="AB26" i="9"/>
  <c r="AB27" i="9"/>
  <c r="AB28" i="9"/>
  <c r="AB29" i="9"/>
  <c r="AB30" i="9"/>
  <c r="AB31" i="9"/>
  <c r="AB32" i="9"/>
  <c r="AB33" i="9"/>
  <c r="AB34" i="9"/>
  <c r="AB35" i="9"/>
  <c r="AB36" i="9"/>
  <c r="AB37" i="9"/>
  <c r="AB38" i="9"/>
  <c r="AB39" i="9"/>
  <c r="AB40" i="9"/>
  <c r="AB41" i="9"/>
  <c r="AB42" i="9"/>
  <c r="AB43" i="9"/>
  <c r="AG3" i="9"/>
  <c r="AG4" i="9"/>
  <c r="AG5" i="9"/>
  <c r="AG6" i="9"/>
  <c r="AG7" i="9"/>
  <c r="AG8" i="9"/>
  <c r="AG9" i="9"/>
  <c r="AG10" i="9"/>
  <c r="AG11" i="9"/>
  <c r="AG12" i="9"/>
  <c r="AG13" i="9"/>
  <c r="AG14" i="9"/>
  <c r="AG15" i="9"/>
  <c r="AG16" i="9"/>
  <c r="AG17" i="9"/>
  <c r="AG18" i="9"/>
  <c r="AG19" i="9"/>
  <c r="AG20" i="9"/>
  <c r="AG21" i="9"/>
  <c r="AG22" i="9"/>
  <c r="AG23" i="9"/>
  <c r="AG24" i="9"/>
  <c r="AG25" i="9"/>
  <c r="AG26" i="9"/>
  <c r="AG27" i="9"/>
  <c r="AG28" i="9"/>
  <c r="AG29" i="9"/>
  <c r="AG30" i="9"/>
  <c r="AG31" i="9"/>
  <c r="AG32" i="9"/>
  <c r="AG33" i="9"/>
  <c r="AG34" i="9"/>
  <c r="AG35" i="9"/>
  <c r="AG36" i="9"/>
  <c r="AG37" i="9"/>
  <c r="AG38" i="9"/>
  <c r="AG39" i="9"/>
  <c r="AG40" i="9"/>
  <c r="AG41" i="9"/>
  <c r="AG42" i="9"/>
  <c r="AG43" i="9"/>
  <c r="AF3" i="9"/>
  <c r="AF4" i="9"/>
  <c r="AF5" i="9"/>
  <c r="AF6" i="9"/>
  <c r="AF7" i="9"/>
  <c r="AF8" i="9"/>
  <c r="AF9" i="9"/>
  <c r="AF10" i="9"/>
  <c r="AF11" i="9"/>
  <c r="AF12" i="9"/>
  <c r="AF13" i="9"/>
  <c r="AF14" i="9"/>
  <c r="AF15" i="9"/>
  <c r="AF16" i="9"/>
  <c r="AF17" i="9"/>
  <c r="AF18" i="9"/>
  <c r="AF19" i="9"/>
  <c r="AF20" i="9"/>
  <c r="AF21" i="9"/>
  <c r="AF22" i="9"/>
  <c r="AF23" i="9"/>
  <c r="AF24" i="9"/>
  <c r="AF25" i="9"/>
  <c r="AF26" i="9"/>
  <c r="AF27" i="9"/>
  <c r="AF28" i="9"/>
  <c r="AF29" i="9"/>
  <c r="AF30" i="9"/>
  <c r="AF31" i="9"/>
  <c r="AF32" i="9"/>
  <c r="AF33" i="9"/>
  <c r="AF34" i="9"/>
  <c r="AF35" i="9"/>
  <c r="AF36" i="9"/>
  <c r="AF37" i="9"/>
  <c r="AF38" i="9"/>
  <c r="AF39" i="9"/>
  <c r="AF40" i="9"/>
  <c r="AF41" i="9"/>
  <c r="AF42" i="9"/>
  <c r="AF43" i="9"/>
  <c r="AD3" i="9"/>
  <c r="AE3" i="9"/>
  <c r="AD4" i="9"/>
  <c r="AE4" i="9"/>
  <c r="AD5" i="9"/>
  <c r="AE5" i="9"/>
  <c r="AD6" i="9"/>
  <c r="AE6" i="9"/>
  <c r="AD7" i="9"/>
  <c r="AE7" i="9"/>
  <c r="AD8" i="9"/>
  <c r="AE8" i="9"/>
  <c r="AD9" i="9"/>
  <c r="AE9" i="9"/>
  <c r="AD10" i="9"/>
  <c r="AE10" i="9"/>
  <c r="AD11" i="9"/>
  <c r="AE11" i="9"/>
  <c r="AD12" i="9"/>
  <c r="AE12" i="9"/>
  <c r="AD13" i="9"/>
  <c r="AE13" i="9"/>
  <c r="AD14" i="9"/>
  <c r="AE14" i="9"/>
  <c r="AD15" i="9"/>
  <c r="AE15" i="9"/>
  <c r="AD16" i="9"/>
  <c r="AE16" i="9"/>
  <c r="AD17" i="9"/>
  <c r="AE17" i="9"/>
  <c r="AD18" i="9"/>
  <c r="AE18" i="9"/>
  <c r="AD19" i="9"/>
  <c r="AE19" i="9"/>
  <c r="AD20" i="9"/>
  <c r="AE20" i="9"/>
  <c r="AD21" i="9"/>
  <c r="AE21" i="9"/>
  <c r="AD22" i="9"/>
  <c r="AE22" i="9"/>
  <c r="AD23" i="9"/>
  <c r="AE23" i="9"/>
  <c r="AD24" i="9"/>
  <c r="AE24" i="9"/>
  <c r="AD25" i="9"/>
  <c r="AE25" i="9"/>
  <c r="AD26" i="9"/>
  <c r="AE26" i="9"/>
  <c r="AD27" i="9"/>
  <c r="AE27" i="9"/>
  <c r="AD28" i="9"/>
  <c r="AE28" i="9"/>
  <c r="AD29" i="9"/>
  <c r="AE29" i="9"/>
  <c r="AD30" i="9"/>
  <c r="AE30" i="9"/>
  <c r="AD31" i="9"/>
  <c r="AE31" i="9"/>
  <c r="AD32" i="9"/>
  <c r="AE32" i="9"/>
  <c r="AD33" i="9"/>
  <c r="AE33" i="9"/>
  <c r="AD34" i="9"/>
  <c r="AE34" i="9"/>
  <c r="AD35" i="9"/>
  <c r="AE35" i="9"/>
  <c r="AD36" i="9"/>
  <c r="AE36" i="9"/>
  <c r="AD37" i="9"/>
  <c r="AE37" i="9"/>
  <c r="AD38" i="9"/>
  <c r="AE38" i="9"/>
  <c r="AD39" i="9"/>
  <c r="AE39" i="9"/>
  <c r="AD40" i="9"/>
  <c r="AE40" i="9"/>
  <c r="AD41" i="9"/>
  <c r="AE41" i="9"/>
  <c r="AD42" i="9"/>
  <c r="AE42" i="9"/>
  <c r="AD43" i="9"/>
  <c r="AE43" i="9"/>
  <c r="AC4" i="9"/>
  <c r="AC5" i="9"/>
  <c r="AC6" i="9"/>
  <c r="AC7" i="9"/>
  <c r="AC8" i="9"/>
  <c r="AC9" i="9"/>
  <c r="AC10" i="9"/>
  <c r="AC11" i="9"/>
  <c r="AC12" i="9"/>
  <c r="AC13" i="9"/>
  <c r="AC14" i="9"/>
  <c r="AC15" i="9"/>
  <c r="AC16" i="9"/>
  <c r="AC17" i="9"/>
  <c r="AC18" i="9"/>
  <c r="AC19" i="9"/>
  <c r="AC20" i="9"/>
  <c r="AC21" i="9"/>
  <c r="AC22" i="9"/>
  <c r="AC23" i="9"/>
  <c r="AC24" i="9"/>
  <c r="AC25" i="9"/>
  <c r="AC26" i="9"/>
  <c r="AC27" i="9"/>
  <c r="AC28" i="9"/>
  <c r="AC29" i="9"/>
  <c r="AC30" i="9"/>
  <c r="AC31" i="9"/>
  <c r="AC32" i="9"/>
  <c r="AC33" i="9"/>
  <c r="AC34" i="9"/>
  <c r="AC35" i="9"/>
  <c r="AC36" i="9"/>
  <c r="AC37" i="9"/>
  <c r="AC38" i="9"/>
  <c r="AC39" i="9"/>
  <c r="AC40" i="9"/>
  <c r="AC41" i="9"/>
  <c r="AC42" i="9"/>
  <c r="AC43" i="9"/>
  <c r="AC3" i="9"/>
  <c r="AB3" i="9"/>
  <c r="AA43" i="9"/>
  <c r="AA42" i="9"/>
  <c r="AA41" i="9"/>
  <c r="AA40" i="9"/>
  <c r="AA39" i="9"/>
  <c r="AA38" i="9"/>
  <c r="AA37" i="9"/>
  <c r="AA36" i="9"/>
  <c r="AA35" i="9"/>
  <c r="AA34" i="9"/>
  <c r="AA33" i="9"/>
  <c r="AA32" i="9"/>
  <c r="AA31" i="9"/>
  <c r="AA30" i="9"/>
  <c r="AA29" i="9"/>
  <c r="AA28" i="9"/>
  <c r="AA27" i="9"/>
  <c r="AA26" i="9"/>
  <c r="AA25" i="9"/>
  <c r="AA24" i="9"/>
  <c r="AA23" i="9"/>
  <c r="AA22" i="9"/>
  <c r="AA21" i="9"/>
  <c r="AA20" i="9"/>
  <c r="AA19" i="9"/>
  <c r="AA18" i="9"/>
  <c r="AA17" i="9"/>
  <c r="AA16" i="9"/>
  <c r="AA15" i="9"/>
  <c r="AA14" i="9"/>
  <c r="AA13" i="9"/>
  <c r="AA12" i="9"/>
  <c r="AA11" i="9"/>
  <c r="AA10" i="9"/>
  <c r="AA9" i="9"/>
  <c r="AA8" i="9"/>
  <c r="AA7" i="9"/>
  <c r="AA6" i="9"/>
  <c r="AA5" i="9"/>
  <c r="AA4" i="9"/>
  <c r="AA3" i="9"/>
  <c r="Q4" i="5"/>
  <c r="R4" i="5"/>
  <c r="S4" i="5"/>
  <c r="T4" i="5"/>
  <c r="U4" i="5"/>
  <c r="V4" i="5"/>
  <c r="W4" i="5"/>
  <c r="Q5" i="5"/>
  <c r="R5" i="5"/>
  <c r="S5" i="5"/>
  <c r="T5" i="5"/>
  <c r="U5" i="5"/>
  <c r="V5" i="5"/>
  <c r="W5" i="5"/>
  <c r="Q6" i="5"/>
  <c r="R6" i="5"/>
  <c r="S6" i="5"/>
  <c r="T6" i="5"/>
  <c r="U6" i="5"/>
  <c r="V6" i="5"/>
  <c r="W6" i="5"/>
  <c r="Q7" i="5"/>
  <c r="R7" i="5"/>
  <c r="S7" i="5"/>
  <c r="T7" i="5"/>
  <c r="U7" i="5"/>
  <c r="V7" i="5"/>
  <c r="W7" i="5"/>
  <c r="Q8" i="5"/>
  <c r="R8" i="5"/>
  <c r="S8" i="5"/>
  <c r="T8" i="5"/>
  <c r="U8" i="5"/>
  <c r="V8" i="5"/>
  <c r="W8" i="5"/>
  <c r="Q9" i="5"/>
  <c r="R9" i="5"/>
  <c r="S9" i="5"/>
  <c r="T9" i="5"/>
  <c r="U9" i="5"/>
  <c r="V9" i="5"/>
  <c r="W9" i="5"/>
  <c r="Q10" i="5"/>
  <c r="R10" i="5"/>
  <c r="S10" i="5"/>
  <c r="T10" i="5"/>
  <c r="U10" i="5"/>
  <c r="V10" i="5"/>
  <c r="W10" i="5"/>
  <c r="Q11" i="5"/>
  <c r="R11" i="5"/>
  <c r="S11" i="5"/>
  <c r="T11" i="5"/>
  <c r="U11" i="5"/>
  <c r="V11" i="5"/>
  <c r="W11" i="5"/>
  <c r="Q12" i="5"/>
  <c r="R12" i="5"/>
  <c r="S12" i="5"/>
  <c r="T12" i="5"/>
  <c r="U12" i="5"/>
  <c r="V12" i="5"/>
  <c r="W12" i="5"/>
  <c r="Q13" i="5"/>
  <c r="R13" i="5"/>
  <c r="S13" i="5"/>
  <c r="T13" i="5"/>
  <c r="U13" i="5"/>
  <c r="V13" i="5"/>
  <c r="W13" i="5"/>
  <c r="Q14" i="5"/>
  <c r="R14" i="5"/>
  <c r="S14" i="5"/>
  <c r="T14" i="5"/>
  <c r="U14" i="5"/>
  <c r="V14" i="5"/>
  <c r="W14" i="5"/>
  <c r="Q15" i="5"/>
  <c r="R15" i="5"/>
  <c r="S15" i="5"/>
  <c r="T15" i="5"/>
  <c r="U15" i="5"/>
  <c r="V15" i="5"/>
  <c r="W15" i="5"/>
  <c r="Q16" i="5"/>
  <c r="R16" i="5"/>
  <c r="S16" i="5"/>
  <c r="T16" i="5"/>
  <c r="U16" i="5"/>
  <c r="V16" i="5"/>
  <c r="W16" i="5"/>
  <c r="Q17" i="5"/>
  <c r="R17" i="5"/>
  <c r="S17" i="5"/>
  <c r="T17" i="5"/>
  <c r="U17" i="5"/>
  <c r="V17" i="5"/>
  <c r="W17" i="5"/>
  <c r="Q18" i="5"/>
  <c r="R18" i="5"/>
  <c r="S18" i="5"/>
  <c r="T18" i="5"/>
  <c r="U18" i="5"/>
  <c r="V18" i="5"/>
  <c r="W18" i="5"/>
  <c r="Q19" i="5"/>
  <c r="R19" i="5"/>
  <c r="S19" i="5"/>
  <c r="T19" i="5"/>
  <c r="U19" i="5"/>
  <c r="V19" i="5"/>
  <c r="W19" i="5"/>
  <c r="Q20" i="5"/>
  <c r="R20" i="5"/>
  <c r="S20" i="5"/>
  <c r="T20" i="5"/>
  <c r="U20" i="5"/>
  <c r="V20" i="5"/>
  <c r="W20" i="5"/>
  <c r="Q21" i="5"/>
  <c r="R21" i="5"/>
  <c r="S21" i="5"/>
  <c r="T21" i="5"/>
  <c r="U21" i="5"/>
  <c r="V21" i="5"/>
  <c r="W21" i="5"/>
  <c r="Q22" i="5"/>
  <c r="R22" i="5"/>
  <c r="S22" i="5"/>
  <c r="T22" i="5"/>
  <c r="U22" i="5"/>
  <c r="V22" i="5"/>
  <c r="W22" i="5"/>
  <c r="Q23" i="5"/>
  <c r="R23" i="5"/>
  <c r="S23" i="5"/>
  <c r="T23" i="5"/>
  <c r="U23" i="5"/>
  <c r="V23" i="5"/>
  <c r="W23" i="5"/>
  <c r="Q24" i="5"/>
  <c r="R24" i="5"/>
  <c r="S24" i="5"/>
  <c r="T24" i="5"/>
  <c r="U24" i="5"/>
  <c r="V24" i="5"/>
  <c r="W24" i="5"/>
  <c r="Q25" i="5"/>
  <c r="R25" i="5"/>
  <c r="S25" i="5"/>
  <c r="T25" i="5"/>
  <c r="U25" i="5"/>
  <c r="V25" i="5"/>
  <c r="W25" i="5"/>
  <c r="Q26" i="5"/>
  <c r="R26" i="5"/>
  <c r="S26" i="5"/>
  <c r="T26" i="5"/>
  <c r="U26" i="5"/>
  <c r="V26" i="5"/>
  <c r="W26" i="5"/>
  <c r="Q27" i="5"/>
  <c r="R27" i="5"/>
  <c r="S27" i="5"/>
  <c r="T27" i="5"/>
  <c r="U27" i="5"/>
  <c r="V27" i="5"/>
  <c r="W27" i="5"/>
  <c r="Q28" i="5"/>
  <c r="R28" i="5"/>
  <c r="S28" i="5"/>
  <c r="T28" i="5"/>
  <c r="U28" i="5"/>
  <c r="V28" i="5"/>
  <c r="W28" i="5"/>
  <c r="Q29" i="5"/>
  <c r="R29" i="5"/>
  <c r="S29" i="5"/>
  <c r="T29" i="5"/>
  <c r="U29" i="5"/>
  <c r="V29" i="5"/>
  <c r="W29" i="5"/>
  <c r="Q30" i="5"/>
  <c r="R30" i="5"/>
  <c r="S30" i="5"/>
  <c r="T30" i="5"/>
  <c r="U30" i="5"/>
  <c r="V30" i="5"/>
  <c r="W30" i="5"/>
  <c r="Q31" i="5"/>
  <c r="R31" i="5"/>
  <c r="S31" i="5"/>
  <c r="T31" i="5"/>
  <c r="U31" i="5"/>
  <c r="V31" i="5"/>
  <c r="W31" i="5"/>
  <c r="Q32" i="5"/>
  <c r="R32" i="5"/>
  <c r="S32" i="5"/>
  <c r="T32" i="5"/>
  <c r="U32" i="5"/>
  <c r="V32" i="5"/>
  <c r="W32" i="5"/>
  <c r="Q33" i="5"/>
  <c r="R33" i="5"/>
  <c r="S33" i="5"/>
  <c r="T33" i="5"/>
  <c r="U33" i="5"/>
  <c r="V33" i="5"/>
  <c r="W33" i="5"/>
  <c r="Q34" i="5"/>
  <c r="R34" i="5"/>
  <c r="S34" i="5"/>
  <c r="T34" i="5"/>
  <c r="U34" i="5"/>
  <c r="V34" i="5"/>
  <c r="W34" i="5"/>
  <c r="Q35" i="5"/>
  <c r="R35" i="5"/>
  <c r="S35" i="5"/>
  <c r="T35" i="5"/>
  <c r="U35" i="5"/>
  <c r="V35" i="5"/>
  <c r="W35" i="5"/>
  <c r="Q36" i="5"/>
  <c r="R36" i="5"/>
  <c r="S36" i="5"/>
  <c r="T36" i="5"/>
  <c r="U36" i="5"/>
  <c r="V36" i="5"/>
  <c r="W36" i="5"/>
  <c r="Q37" i="5"/>
  <c r="R37" i="5"/>
  <c r="S37" i="5"/>
  <c r="T37" i="5"/>
  <c r="U37" i="5"/>
  <c r="V37" i="5"/>
  <c r="W37" i="5"/>
  <c r="Q38" i="5"/>
  <c r="R38" i="5"/>
  <c r="S38" i="5"/>
  <c r="T38" i="5"/>
  <c r="U38" i="5"/>
  <c r="V38" i="5"/>
  <c r="W38" i="5"/>
  <c r="Q39" i="5"/>
  <c r="R39" i="5"/>
  <c r="S39" i="5"/>
  <c r="T39" i="5"/>
  <c r="U39" i="5"/>
  <c r="V39" i="5"/>
  <c r="W39" i="5"/>
  <c r="Q40" i="5"/>
  <c r="R40" i="5"/>
  <c r="S40" i="5"/>
  <c r="T40" i="5"/>
  <c r="U40" i="5"/>
  <c r="V40" i="5"/>
  <c r="W40" i="5"/>
  <c r="Q41" i="5"/>
  <c r="R41" i="5"/>
  <c r="S41" i="5"/>
  <c r="T41" i="5"/>
  <c r="U41" i="5"/>
  <c r="V41" i="5"/>
  <c r="W41" i="5"/>
  <c r="Q42" i="5"/>
  <c r="R42" i="5"/>
  <c r="S42" i="5"/>
  <c r="T42" i="5"/>
  <c r="U42" i="5"/>
  <c r="V42" i="5"/>
  <c r="W42" i="5"/>
  <c r="Q43" i="5"/>
  <c r="R43" i="5"/>
  <c r="S43" i="5"/>
  <c r="T43" i="5"/>
  <c r="U43" i="5"/>
  <c r="V43" i="5"/>
  <c r="W43" i="5"/>
  <c r="Q44" i="5"/>
  <c r="R44" i="5"/>
  <c r="S44" i="5"/>
  <c r="T44" i="5"/>
  <c r="U44" i="5"/>
  <c r="V44" i="5"/>
  <c r="W44" i="5"/>
  <c r="Q45" i="5"/>
  <c r="R45" i="5"/>
  <c r="S45" i="5"/>
  <c r="T45" i="5"/>
  <c r="U45" i="5"/>
  <c r="V45" i="5"/>
  <c r="W45" i="5"/>
  <c r="Q46" i="5"/>
  <c r="R46" i="5"/>
  <c r="S46" i="5"/>
  <c r="T46" i="5"/>
  <c r="U46" i="5"/>
  <c r="V46" i="5"/>
  <c r="W46" i="5"/>
  <c r="Q47" i="5"/>
  <c r="R47" i="5"/>
  <c r="S47" i="5"/>
  <c r="T47" i="5"/>
  <c r="U47" i="5"/>
  <c r="V47" i="5"/>
  <c r="W47" i="5"/>
  <c r="Q48" i="5"/>
  <c r="R48" i="5"/>
  <c r="S48" i="5"/>
  <c r="T48" i="5"/>
  <c r="U48" i="5"/>
  <c r="V48" i="5"/>
  <c r="W48" i="5"/>
  <c r="Q49" i="5"/>
  <c r="R49" i="5"/>
  <c r="S49" i="5"/>
  <c r="T49" i="5"/>
  <c r="U49" i="5"/>
  <c r="V49" i="5"/>
  <c r="W49" i="5"/>
  <c r="Q50" i="5"/>
  <c r="R50" i="5"/>
  <c r="S50" i="5"/>
  <c r="T50" i="5"/>
  <c r="U50" i="5"/>
  <c r="V50" i="5"/>
  <c r="W50" i="5"/>
  <c r="Q51" i="5"/>
  <c r="R51" i="5"/>
  <c r="S51" i="5"/>
  <c r="T51" i="5"/>
  <c r="U51" i="5"/>
  <c r="V51" i="5"/>
  <c r="W51" i="5"/>
  <c r="Q52" i="5"/>
  <c r="R52" i="5"/>
  <c r="S52" i="5"/>
  <c r="T52" i="5"/>
  <c r="U52" i="5"/>
  <c r="V52" i="5"/>
  <c r="W52" i="5"/>
  <c r="Q53" i="5"/>
  <c r="R53" i="5"/>
  <c r="S53" i="5"/>
  <c r="T53" i="5"/>
  <c r="U53" i="5"/>
  <c r="V53" i="5"/>
  <c r="W53" i="5"/>
  <c r="Q54" i="5"/>
  <c r="R54" i="5"/>
  <c r="S54" i="5"/>
  <c r="T54" i="5"/>
  <c r="U54" i="5"/>
  <c r="V54" i="5"/>
  <c r="W54" i="5"/>
  <c r="Q55" i="5"/>
  <c r="R55" i="5"/>
  <c r="S55" i="5"/>
  <c r="T55" i="5"/>
  <c r="U55" i="5"/>
  <c r="V55" i="5"/>
  <c r="W55" i="5"/>
  <c r="Q56" i="5"/>
  <c r="R56" i="5"/>
  <c r="S56" i="5"/>
  <c r="T56" i="5"/>
  <c r="U56" i="5"/>
  <c r="V56" i="5"/>
  <c r="W56" i="5"/>
  <c r="Q57" i="5"/>
  <c r="R57" i="5"/>
  <c r="S57" i="5"/>
  <c r="T57" i="5"/>
  <c r="U57" i="5"/>
  <c r="V57" i="5"/>
  <c r="W57" i="5"/>
  <c r="Q58" i="5"/>
  <c r="R58" i="5"/>
  <c r="S58" i="5"/>
  <c r="T58" i="5"/>
  <c r="U58" i="5"/>
  <c r="V58" i="5"/>
  <c r="W58" i="5"/>
  <c r="Q59" i="5"/>
  <c r="R59" i="5"/>
  <c r="S59" i="5"/>
  <c r="T59" i="5"/>
  <c r="U59" i="5"/>
  <c r="V59" i="5"/>
  <c r="W59" i="5"/>
  <c r="Q60" i="5"/>
  <c r="R60" i="5"/>
  <c r="S60" i="5"/>
  <c r="T60" i="5"/>
  <c r="U60" i="5"/>
  <c r="V60" i="5"/>
  <c r="W60" i="5"/>
  <c r="Q61" i="5"/>
  <c r="R61" i="5"/>
  <c r="S61" i="5"/>
  <c r="T61" i="5"/>
  <c r="U61" i="5"/>
  <c r="V61" i="5"/>
  <c r="W61" i="5"/>
  <c r="Q62" i="5"/>
  <c r="R62" i="5"/>
  <c r="S62" i="5"/>
  <c r="T62" i="5"/>
  <c r="U62" i="5"/>
  <c r="V62" i="5"/>
  <c r="W62" i="5"/>
  <c r="Q63" i="5"/>
  <c r="R63" i="5"/>
  <c r="S63" i="5"/>
  <c r="T63" i="5"/>
  <c r="U63" i="5"/>
  <c r="V63" i="5"/>
  <c r="W63" i="5"/>
  <c r="Q64" i="5"/>
  <c r="R64" i="5"/>
  <c r="S64" i="5"/>
  <c r="T64" i="5"/>
  <c r="U64" i="5"/>
  <c r="V64" i="5"/>
  <c r="W64" i="5"/>
  <c r="Q65" i="5"/>
  <c r="R65" i="5"/>
  <c r="S65" i="5"/>
  <c r="T65" i="5"/>
  <c r="U65" i="5"/>
  <c r="V65" i="5"/>
  <c r="W65" i="5"/>
  <c r="Q66" i="5"/>
  <c r="R66" i="5"/>
  <c r="S66" i="5"/>
  <c r="T66" i="5"/>
  <c r="U66" i="5"/>
  <c r="V66" i="5"/>
  <c r="W66" i="5"/>
  <c r="Q67" i="5"/>
  <c r="R67" i="5"/>
  <c r="S67" i="5"/>
  <c r="T67" i="5"/>
  <c r="U67" i="5"/>
  <c r="V67" i="5"/>
  <c r="W67" i="5"/>
  <c r="Q68" i="5"/>
  <c r="R68" i="5"/>
  <c r="S68" i="5"/>
  <c r="T68" i="5"/>
  <c r="U68" i="5"/>
  <c r="V68" i="5"/>
  <c r="W68" i="5"/>
  <c r="Q69" i="5"/>
  <c r="R69" i="5"/>
  <c r="S69" i="5"/>
  <c r="T69" i="5"/>
  <c r="U69" i="5"/>
  <c r="V69" i="5"/>
  <c r="W69" i="5"/>
  <c r="Q70" i="5"/>
  <c r="R70" i="5"/>
  <c r="S70" i="5"/>
  <c r="T70" i="5"/>
  <c r="U70" i="5"/>
  <c r="V70" i="5"/>
  <c r="W70" i="5"/>
  <c r="Q71" i="5"/>
  <c r="R71" i="5"/>
  <c r="S71" i="5"/>
  <c r="T71" i="5"/>
  <c r="U71" i="5"/>
  <c r="V71" i="5"/>
  <c r="W71" i="5"/>
  <c r="Q72" i="5"/>
  <c r="R72" i="5"/>
  <c r="S72" i="5"/>
  <c r="T72" i="5"/>
  <c r="U72" i="5"/>
  <c r="V72" i="5"/>
  <c r="W72" i="5"/>
  <c r="Q73" i="5"/>
  <c r="R73" i="5"/>
  <c r="S73" i="5"/>
  <c r="T73" i="5"/>
  <c r="U73" i="5"/>
  <c r="V73" i="5"/>
  <c r="W73" i="5"/>
  <c r="Q74" i="5"/>
  <c r="R74" i="5"/>
  <c r="S74" i="5"/>
  <c r="T74" i="5"/>
  <c r="U74" i="5"/>
  <c r="V74" i="5"/>
  <c r="W74" i="5"/>
  <c r="Q75" i="5"/>
  <c r="R75" i="5"/>
  <c r="S75" i="5"/>
  <c r="T75" i="5"/>
  <c r="U75" i="5"/>
  <c r="V75" i="5"/>
  <c r="W75" i="5"/>
  <c r="Q76" i="5"/>
  <c r="R76" i="5"/>
  <c r="S76" i="5"/>
  <c r="T76" i="5"/>
  <c r="U76" i="5"/>
  <c r="V76" i="5"/>
  <c r="W76" i="5"/>
  <c r="Q77" i="5"/>
  <c r="R77" i="5"/>
  <c r="S77" i="5"/>
  <c r="T77" i="5"/>
  <c r="U77" i="5"/>
  <c r="V77" i="5"/>
  <c r="W77" i="5"/>
  <c r="Q78" i="5"/>
  <c r="R78" i="5"/>
  <c r="S78" i="5"/>
  <c r="T78" i="5"/>
  <c r="U78" i="5"/>
  <c r="V78" i="5"/>
  <c r="W78" i="5"/>
  <c r="Q79" i="5"/>
  <c r="R79" i="5"/>
  <c r="S79" i="5"/>
  <c r="T79" i="5"/>
  <c r="U79" i="5"/>
  <c r="V79" i="5"/>
  <c r="W79" i="5"/>
  <c r="Q80" i="5"/>
  <c r="R80" i="5"/>
  <c r="S80" i="5"/>
  <c r="T80" i="5"/>
  <c r="U80" i="5"/>
  <c r="V80" i="5"/>
  <c r="W80" i="5"/>
  <c r="Q81" i="5"/>
  <c r="R81" i="5"/>
  <c r="S81" i="5"/>
  <c r="T81" i="5"/>
  <c r="U81" i="5"/>
  <c r="V81" i="5"/>
  <c r="W81" i="5"/>
  <c r="Q82" i="5"/>
  <c r="R82" i="5"/>
  <c r="S82" i="5"/>
  <c r="T82" i="5"/>
  <c r="U82" i="5"/>
  <c r="V82" i="5"/>
  <c r="W82" i="5"/>
  <c r="Q83" i="5"/>
  <c r="R83" i="5"/>
  <c r="S83" i="5"/>
  <c r="T83" i="5"/>
  <c r="U83" i="5"/>
  <c r="V83" i="5"/>
  <c r="W83" i="5"/>
  <c r="Q84" i="5"/>
  <c r="R84" i="5"/>
  <c r="S84" i="5"/>
  <c r="T84" i="5"/>
  <c r="U84" i="5"/>
  <c r="V84" i="5"/>
  <c r="W84" i="5"/>
  <c r="Q102" i="5"/>
  <c r="R102" i="5"/>
  <c r="S102" i="5"/>
  <c r="T102" i="5"/>
  <c r="U102" i="5"/>
  <c r="V102" i="5"/>
  <c r="W102" i="5"/>
  <c r="Q103" i="5"/>
  <c r="R103" i="5"/>
  <c r="S103" i="5"/>
  <c r="T103" i="5"/>
  <c r="U103" i="5"/>
  <c r="V103" i="5"/>
  <c r="W103" i="5"/>
  <c r="Q104" i="5"/>
  <c r="R104" i="5"/>
  <c r="S104" i="5"/>
  <c r="T104" i="5"/>
  <c r="U104" i="5"/>
  <c r="V104" i="5"/>
  <c r="W104" i="5"/>
  <c r="Q105" i="5"/>
  <c r="R105" i="5"/>
  <c r="S105" i="5"/>
  <c r="T105" i="5"/>
  <c r="U105" i="5"/>
  <c r="V105" i="5"/>
  <c r="W105" i="5"/>
  <c r="Q106" i="5"/>
  <c r="R106" i="5"/>
  <c r="S106" i="5"/>
  <c r="T106" i="5"/>
  <c r="U106" i="5"/>
  <c r="V106" i="5"/>
  <c r="W106" i="5"/>
  <c r="Q107" i="5"/>
  <c r="R107" i="5"/>
  <c r="S107" i="5"/>
  <c r="T107" i="5"/>
  <c r="U107" i="5"/>
  <c r="V107" i="5"/>
  <c r="W107" i="5"/>
  <c r="Q108" i="5"/>
  <c r="R108" i="5"/>
  <c r="S108" i="5"/>
  <c r="T108" i="5"/>
  <c r="U108" i="5"/>
  <c r="V108" i="5"/>
  <c r="W108" i="5"/>
  <c r="Q109" i="5"/>
  <c r="R109" i="5"/>
  <c r="S109" i="5"/>
  <c r="T109" i="5"/>
  <c r="U109" i="5"/>
  <c r="V109" i="5"/>
  <c r="W109" i="5"/>
  <c r="Q110" i="5"/>
  <c r="R110" i="5"/>
  <c r="S110" i="5"/>
  <c r="T110" i="5"/>
  <c r="U110" i="5"/>
  <c r="V110" i="5"/>
  <c r="W110" i="5"/>
  <c r="Q111" i="5"/>
  <c r="R111" i="5"/>
  <c r="S111" i="5"/>
  <c r="T111" i="5"/>
  <c r="U111" i="5"/>
  <c r="V111" i="5"/>
  <c r="W111" i="5"/>
  <c r="Q112" i="5"/>
  <c r="R112" i="5"/>
  <c r="S112" i="5"/>
  <c r="T112" i="5"/>
  <c r="U112" i="5"/>
  <c r="V112" i="5"/>
  <c r="W112" i="5"/>
  <c r="Q113" i="5"/>
  <c r="R113" i="5"/>
  <c r="S113" i="5"/>
  <c r="T113" i="5"/>
  <c r="U113" i="5"/>
  <c r="V113" i="5"/>
  <c r="W113" i="5"/>
  <c r="Q114" i="5"/>
  <c r="R114" i="5"/>
  <c r="S114" i="5"/>
  <c r="T114" i="5"/>
  <c r="U114" i="5"/>
  <c r="V114" i="5"/>
  <c r="W114" i="5"/>
  <c r="Q115" i="5"/>
  <c r="R115" i="5"/>
  <c r="S115" i="5"/>
  <c r="T115" i="5"/>
  <c r="U115" i="5"/>
  <c r="V115" i="5"/>
  <c r="W115" i="5"/>
  <c r="Q116" i="5"/>
  <c r="R116" i="5"/>
  <c r="S116" i="5"/>
  <c r="T116" i="5"/>
  <c r="U116" i="5"/>
  <c r="V116" i="5"/>
  <c r="W116" i="5"/>
  <c r="Q117" i="5"/>
  <c r="R117" i="5"/>
  <c r="S117" i="5"/>
  <c r="T117" i="5"/>
  <c r="U117" i="5"/>
  <c r="V117" i="5"/>
  <c r="W117" i="5"/>
  <c r="Q118" i="5"/>
  <c r="R118" i="5"/>
  <c r="S118" i="5"/>
  <c r="T118" i="5"/>
  <c r="U118" i="5"/>
  <c r="V118" i="5"/>
  <c r="W118" i="5"/>
  <c r="Q119" i="5"/>
  <c r="R119" i="5"/>
  <c r="S119" i="5"/>
  <c r="T119" i="5"/>
  <c r="U119" i="5"/>
  <c r="V119" i="5"/>
  <c r="W119" i="5"/>
  <c r="Q120" i="5"/>
  <c r="R120" i="5"/>
  <c r="S120" i="5"/>
  <c r="T120" i="5"/>
  <c r="U120" i="5"/>
  <c r="V120" i="5"/>
  <c r="W120" i="5"/>
  <c r="Q121" i="5"/>
  <c r="R121" i="5"/>
  <c r="S121" i="5"/>
  <c r="T121" i="5"/>
  <c r="U121" i="5"/>
  <c r="V121" i="5"/>
  <c r="W121" i="5"/>
  <c r="Q122" i="5"/>
  <c r="R122" i="5"/>
  <c r="S122" i="5"/>
  <c r="T122" i="5"/>
  <c r="U122" i="5"/>
  <c r="V122" i="5"/>
  <c r="W122" i="5"/>
  <c r="Q123" i="5"/>
  <c r="R123" i="5"/>
  <c r="S123" i="5"/>
  <c r="T123" i="5"/>
  <c r="U123" i="5"/>
  <c r="V123" i="5"/>
  <c r="W123" i="5"/>
  <c r="Q124" i="5"/>
  <c r="R124" i="5"/>
  <c r="S124" i="5"/>
  <c r="T124" i="5"/>
  <c r="U124" i="5"/>
  <c r="V124" i="5"/>
  <c r="W124" i="5"/>
  <c r="Q125" i="5"/>
  <c r="R125" i="5"/>
  <c r="S125" i="5"/>
  <c r="T125" i="5"/>
  <c r="U125" i="5"/>
  <c r="V125" i="5"/>
  <c r="W125" i="5"/>
  <c r="Q126" i="5"/>
  <c r="R126" i="5"/>
  <c r="S126" i="5"/>
  <c r="T126" i="5"/>
  <c r="U126" i="5"/>
  <c r="V126" i="5"/>
  <c r="W126" i="5"/>
  <c r="Q127" i="5"/>
  <c r="R127" i="5"/>
  <c r="S127" i="5"/>
  <c r="T127" i="5"/>
  <c r="U127" i="5"/>
  <c r="V127" i="5"/>
  <c r="W127" i="5"/>
  <c r="Q128" i="5"/>
  <c r="R128" i="5"/>
  <c r="S128" i="5"/>
  <c r="T128" i="5"/>
  <c r="U128" i="5"/>
  <c r="V128" i="5"/>
  <c r="W128" i="5"/>
  <c r="Q129" i="5"/>
  <c r="R129" i="5"/>
  <c r="S129" i="5"/>
  <c r="T129" i="5"/>
  <c r="U129" i="5"/>
  <c r="V129" i="5"/>
  <c r="W129" i="5"/>
  <c r="Q130" i="5"/>
  <c r="R130" i="5"/>
  <c r="S130" i="5"/>
  <c r="T130" i="5"/>
  <c r="U130" i="5"/>
  <c r="V130" i="5"/>
  <c r="W130" i="5"/>
  <c r="Q131" i="5"/>
  <c r="R131" i="5"/>
  <c r="S131" i="5"/>
  <c r="T131" i="5"/>
  <c r="U131" i="5"/>
  <c r="V131" i="5"/>
  <c r="W131" i="5"/>
  <c r="Q132" i="5"/>
  <c r="R132" i="5"/>
  <c r="S132" i="5"/>
  <c r="T132" i="5"/>
  <c r="U132" i="5"/>
  <c r="V132" i="5"/>
  <c r="W132" i="5"/>
  <c r="Q133" i="5"/>
  <c r="R133" i="5"/>
  <c r="S133" i="5"/>
  <c r="T133" i="5"/>
  <c r="U133" i="5"/>
  <c r="V133" i="5"/>
  <c r="W133" i="5"/>
  <c r="Q134" i="5"/>
  <c r="R134" i="5"/>
  <c r="S134" i="5"/>
  <c r="T134" i="5"/>
  <c r="U134" i="5"/>
  <c r="V134" i="5"/>
  <c r="W134" i="5"/>
  <c r="Q135" i="5"/>
  <c r="R135" i="5"/>
  <c r="S135" i="5"/>
  <c r="T135" i="5"/>
  <c r="U135" i="5"/>
  <c r="V135" i="5"/>
  <c r="W135" i="5"/>
  <c r="Q136" i="5"/>
  <c r="R136" i="5"/>
  <c r="S136" i="5"/>
  <c r="T136" i="5"/>
  <c r="U136" i="5"/>
  <c r="V136" i="5"/>
  <c r="W136" i="5"/>
  <c r="Q137" i="5"/>
  <c r="R137" i="5"/>
  <c r="S137" i="5"/>
  <c r="T137" i="5"/>
  <c r="U137" i="5"/>
  <c r="V137" i="5"/>
  <c r="W137" i="5"/>
  <c r="Q138" i="5"/>
  <c r="R138" i="5"/>
  <c r="S138" i="5"/>
  <c r="T138" i="5"/>
  <c r="U138" i="5"/>
  <c r="V138" i="5"/>
  <c r="W138" i="5"/>
  <c r="Q139" i="5"/>
  <c r="R139" i="5"/>
  <c r="S139" i="5"/>
  <c r="T139" i="5"/>
  <c r="U139" i="5"/>
  <c r="V139" i="5"/>
  <c r="W139" i="5"/>
  <c r="Q140" i="5"/>
  <c r="R140" i="5"/>
  <c r="S140" i="5"/>
  <c r="T140" i="5"/>
  <c r="U140" i="5"/>
  <c r="V140" i="5"/>
  <c r="W140" i="5"/>
  <c r="Q141" i="5"/>
  <c r="R141" i="5"/>
  <c r="S141" i="5"/>
  <c r="T141" i="5"/>
  <c r="U141" i="5"/>
  <c r="V141" i="5"/>
  <c r="W141" i="5"/>
  <c r="Q142" i="5"/>
  <c r="R142" i="5"/>
  <c r="S142" i="5"/>
  <c r="T142" i="5"/>
  <c r="U142" i="5"/>
  <c r="V142" i="5"/>
  <c r="W142" i="5"/>
  <c r="Q143" i="5"/>
  <c r="R143" i="5"/>
  <c r="S143" i="5"/>
  <c r="T143" i="5"/>
  <c r="U143" i="5"/>
  <c r="V143" i="5"/>
  <c r="W143" i="5"/>
  <c r="Q144" i="5"/>
  <c r="R144" i="5"/>
  <c r="S144" i="5"/>
  <c r="T144" i="5"/>
  <c r="U144" i="5"/>
  <c r="V144" i="5"/>
  <c r="W144" i="5"/>
  <c r="Q145" i="5"/>
  <c r="R145" i="5"/>
  <c r="S145" i="5"/>
  <c r="T145" i="5"/>
  <c r="U145" i="5"/>
  <c r="V145" i="5"/>
  <c r="W145" i="5"/>
  <c r="Q146" i="5"/>
  <c r="R146" i="5"/>
  <c r="S146" i="5"/>
  <c r="T146" i="5"/>
  <c r="U146" i="5"/>
  <c r="V146" i="5"/>
  <c r="W146" i="5"/>
  <c r="Q147" i="5"/>
  <c r="R147" i="5"/>
  <c r="S147" i="5"/>
  <c r="T147" i="5"/>
  <c r="U147" i="5"/>
  <c r="V147" i="5"/>
  <c r="W147" i="5"/>
  <c r="Q148" i="5"/>
  <c r="R148" i="5"/>
  <c r="S148" i="5"/>
  <c r="T148" i="5"/>
  <c r="U148" i="5"/>
  <c r="V148" i="5"/>
  <c r="W148" i="5"/>
  <c r="Q149" i="5"/>
  <c r="R149" i="5"/>
  <c r="S149" i="5"/>
  <c r="T149" i="5"/>
  <c r="U149" i="5"/>
  <c r="V149" i="5"/>
  <c r="W149" i="5"/>
  <c r="Q150" i="5"/>
  <c r="R150" i="5"/>
  <c r="S150" i="5"/>
  <c r="T150" i="5"/>
  <c r="U150" i="5"/>
  <c r="V150" i="5"/>
  <c r="W150" i="5"/>
  <c r="Q151" i="5"/>
  <c r="R151" i="5"/>
  <c r="S151" i="5"/>
  <c r="T151" i="5"/>
  <c r="U151" i="5"/>
  <c r="V151" i="5"/>
  <c r="W151" i="5"/>
  <c r="Q152" i="5"/>
  <c r="R152" i="5"/>
  <c r="S152" i="5"/>
  <c r="T152" i="5"/>
  <c r="U152" i="5"/>
  <c r="V152" i="5"/>
  <c r="W152" i="5"/>
  <c r="Q153" i="5"/>
  <c r="R153" i="5"/>
  <c r="S153" i="5"/>
  <c r="T153" i="5"/>
  <c r="U153" i="5"/>
  <c r="V153" i="5"/>
  <c r="W153" i="5"/>
  <c r="Q154" i="5"/>
  <c r="R154" i="5"/>
  <c r="S154" i="5"/>
  <c r="T154" i="5"/>
  <c r="U154" i="5"/>
  <c r="V154" i="5"/>
  <c r="W154" i="5"/>
  <c r="Q155" i="5"/>
  <c r="R155" i="5"/>
  <c r="S155" i="5"/>
  <c r="T155" i="5"/>
  <c r="U155" i="5"/>
  <c r="V155" i="5"/>
  <c r="W155" i="5"/>
  <c r="Q156" i="5"/>
  <c r="R156" i="5"/>
  <c r="S156" i="5"/>
  <c r="T156" i="5"/>
  <c r="U156" i="5"/>
  <c r="V156" i="5"/>
  <c r="W156" i="5"/>
  <c r="Q157" i="5"/>
  <c r="R157" i="5"/>
  <c r="S157" i="5"/>
  <c r="T157" i="5"/>
  <c r="U157" i="5"/>
  <c r="V157" i="5"/>
  <c r="W157" i="5"/>
  <c r="Q158" i="5"/>
  <c r="R158" i="5"/>
  <c r="S158" i="5"/>
  <c r="T158" i="5"/>
  <c r="U158" i="5"/>
  <c r="V158" i="5"/>
  <c r="W158" i="5"/>
  <c r="Q159" i="5"/>
  <c r="R159" i="5"/>
  <c r="S159" i="5"/>
  <c r="T159" i="5"/>
  <c r="U159" i="5"/>
  <c r="V159" i="5"/>
  <c r="W159" i="5"/>
  <c r="Q160" i="5"/>
  <c r="R160" i="5"/>
  <c r="S160" i="5"/>
  <c r="T160" i="5"/>
  <c r="U160" i="5"/>
  <c r="V160" i="5"/>
  <c r="W160" i="5"/>
  <c r="Q161" i="5"/>
  <c r="R161" i="5"/>
  <c r="S161" i="5"/>
  <c r="T161" i="5"/>
  <c r="U161" i="5"/>
  <c r="V161" i="5"/>
  <c r="W161" i="5"/>
  <c r="Q162" i="5"/>
  <c r="R162" i="5"/>
  <c r="S162" i="5"/>
  <c r="T162" i="5"/>
  <c r="U162" i="5"/>
  <c r="V162" i="5"/>
  <c r="W162" i="5"/>
  <c r="Q163" i="5"/>
  <c r="R163" i="5"/>
  <c r="S163" i="5"/>
  <c r="T163" i="5"/>
  <c r="U163" i="5"/>
  <c r="V163" i="5"/>
  <c r="W163" i="5"/>
  <c r="Q164" i="5"/>
  <c r="R164" i="5"/>
  <c r="S164" i="5"/>
  <c r="T164" i="5"/>
  <c r="U164" i="5"/>
  <c r="V164" i="5"/>
  <c r="W164" i="5"/>
  <c r="Q165" i="5"/>
  <c r="R165" i="5"/>
  <c r="S165" i="5"/>
  <c r="T165" i="5"/>
  <c r="U165" i="5"/>
  <c r="V165" i="5"/>
  <c r="W165" i="5"/>
  <c r="Q166" i="5"/>
  <c r="R166" i="5"/>
  <c r="S166" i="5"/>
  <c r="T166" i="5"/>
  <c r="U166" i="5"/>
  <c r="V166" i="5"/>
  <c r="W166" i="5"/>
  <c r="Q167" i="5"/>
  <c r="R167" i="5"/>
  <c r="S167" i="5"/>
  <c r="T167" i="5"/>
  <c r="U167" i="5"/>
  <c r="V167" i="5"/>
  <c r="W167" i="5"/>
  <c r="Q168" i="5"/>
  <c r="R168" i="5"/>
  <c r="S168" i="5"/>
  <c r="T168" i="5"/>
  <c r="U168" i="5"/>
  <c r="V168" i="5"/>
  <c r="W168" i="5"/>
  <c r="Q169" i="5"/>
  <c r="R169" i="5"/>
  <c r="S169" i="5"/>
  <c r="T169" i="5"/>
  <c r="U169" i="5"/>
  <c r="V169" i="5"/>
  <c r="W169" i="5"/>
  <c r="Q170" i="5"/>
  <c r="R170" i="5"/>
  <c r="S170" i="5"/>
  <c r="T170" i="5"/>
  <c r="U170" i="5"/>
  <c r="V170" i="5"/>
  <c r="W170" i="5"/>
  <c r="Q171" i="5"/>
  <c r="R171" i="5"/>
  <c r="S171" i="5"/>
  <c r="T171" i="5"/>
  <c r="U171" i="5"/>
  <c r="V171" i="5"/>
  <c r="W171" i="5"/>
  <c r="Q172" i="5"/>
  <c r="R172" i="5"/>
  <c r="S172" i="5"/>
  <c r="T172" i="5"/>
  <c r="U172" i="5"/>
  <c r="V172" i="5"/>
  <c r="W172" i="5"/>
  <c r="Q173" i="5"/>
  <c r="R173" i="5"/>
  <c r="S173" i="5"/>
  <c r="T173" i="5"/>
  <c r="U173" i="5"/>
  <c r="V173" i="5"/>
  <c r="W173" i="5"/>
  <c r="Q174" i="5"/>
  <c r="R174" i="5"/>
  <c r="S174" i="5"/>
  <c r="T174" i="5"/>
  <c r="U174" i="5"/>
  <c r="V174" i="5"/>
  <c r="W174" i="5"/>
  <c r="Q175" i="5"/>
  <c r="R175" i="5"/>
  <c r="S175" i="5"/>
  <c r="T175" i="5"/>
  <c r="U175" i="5"/>
  <c r="V175" i="5"/>
  <c r="W175" i="5"/>
  <c r="Q176" i="5"/>
  <c r="R176" i="5"/>
  <c r="S176" i="5"/>
  <c r="T176" i="5"/>
  <c r="U176" i="5"/>
  <c r="V176" i="5"/>
  <c r="W176" i="5"/>
  <c r="Q177" i="5"/>
  <c r="R177" i="5"/>
  <c r="S177" i="5"/>
  <c r="T177" i="5"/>
  <c r="U177" i="5"/>
  <c r="V177" i="5"/>
  <c r="W177" i="5"/>
  <c r="Q178" i="5"/>
  <c r="R178" i="5"/>
  <c r="S178" i="5"/>
  <c r="T178" i="5"/>
  <c r="U178" i="5"/>
  <c r="V178" i="5"/>
  <c r="W178" i="5"/>
  <c r="Q179" i="5"/>
  <c r="R179" i="5"/>
  <c r="S179" i="5"/>
  <c r="T179" i="5"/>
  <c r="U179" i="5"/>
  <c r="V179" i="5"/>
  <c r="W179" i="5"/>
  <c r="Q180" i="5"/>
  <c r="R180" i="5"/>
  <c r="S180" i="5"/>
  <c r="T180" i="5"/>
  <c r="U180" i="5"/>
  <c r="V180" i="5"/>
  <c r="W180" i="5"/>
  <c r="Q208" i="5"/>
  <c r="R208" i="5"/>
  <c r="S208" i="5"/>
  <c r="T208" i="5"/>
  <c r="U208" i="5"/>
  <c r="V208" i="5"/>
  <c r="W208" i="5"/>
  <c r="Q209" i="5"/>
  <c r="R209" i="5"/>
  <c r="S209" i="5"/>
  <c r="T209" i="5"/>
  <c r="U209" i="5"/>
  <c r="V209" i="5"/>
  <c r="W209" i="5"/>
  <c r="Q210" i="5"/>
  <c r="R210" i="5"/>
  <c r="S210" i="5"/>
  <c r="T210" i="5"/>
  <c r="U210" i="5"/>
  <c r="V210" i="5"/>
  <c r="W210" i="5"/>
  <c r="Q211" i="5"/>
  <c r="R211" i="5"/>
  <c r="S211" i="5"/>
  <c r="T211" i="5"/>
  <c r="U211" i="5"/>
  <c r="V211" i="5"/>
  <c r="W211" i="5"/>
  <c r="Q212" i="5"/>
  <c r="R212" i="5"/>
  <c r="S212" i="5"/>
  <c r="T212" i="5"/>
  <c r="U212" i="5"/>
  <c r="V212" i="5"/>
  <c r="W212" i="5"/>
  <c r="Q213" i="5"/>
  <c r="R213" i="5"/>
  <c r="S213" i="5"/>
  <c r="T213" i="5"/>
  <c r="U213" i="5"/>
  <c r="V213" i="5"/>
  <c r="W213" i="5"/>
  <c r="Q214" i="5"/>
  <c r="R214" i="5"/>
  <c r="S214" i="5"/>
  <c r="T214" i="5"/>
  <c r="U214" i="5"/>
  <c r="V214" i="5"/>
  <c r="W214" i="5"/>
  <c r="Q215" i="5"/>
  <c r="R215" i="5"/>
  <c r="S215" i="5"/>
  <c r="T215" i="5"/>
  <c r="U215" i="5"/>
  <c r="V215" i="5"/>
  <c r="W215" i="5"/>
  <c r="Q216" i="5"/>
  <c r="R216" i="5"/>
  <c r="S216" i="5"/>
  <c r="T216" i="5"/>
  <c r="U216" i="5"/>
  <c r="V216" i="5"/>
  <c r="W216" i="5"/>
  <c r="Q217" i="5"/>
  <c r="R217" i="5"/>
  <c r="S217" i="5"/>
  <c r="T217" i="5"/>
  <c r="U217" i="5"/>
  <c r="V217" i="5"/>
  <c r="W217" i="5"/>
  <c r="Q218" i="5"/>
  <c r="R218" i="5"/>
  <c r="S218" i="5"/>
  <c r="T218" i="5"/>
  <c r="U218" i="5"/>
  <c r="V218" i="5"/>
  <c r="W218" i="5"/>
  <c r="Q219" i="5"/>
  <c r="R219" i="5"/>
  <c r="S219" i="5"/>
  <c r="T219" i="5"/>
  <c r="U219" i="5"/>
  <c r="V219" i="5"/>
  <c r="W219" i="5"/>
  <c r="Q220" i="5"/>
  <c r="R220" i="5"/>
  <c r="S220" i="5"/>
  <c r="T220" i="5"/>
  <c r="U220" i="5"/>
  <c r="V220" i="5"/>
  <c r="W220" i="5"/>
  <c r="Q221" i="5"/>
  <c r="R221" i="5"/>
  <c r="S221" i="5"/>
  <c r="T221" i="5"/>
  <c r="U221" i="5"/>
  <c r="V221" i="5"/>
  <c r="W221" i="5"/>
  <c r="Q222" i="5"/>
  <c r="R222" i="5"/>
  <c r="S222" i="5"/>
  <c r="T222" i="5"/>
  <c r="U222" i="5"/>
  <c r="V222" i="5"/>
  <c r="W222" i="5"/>
  <c r="Q223" i="5"/>
  <c r="R223" i="5"/>
  <c r="S223" i="5"/>
  <c r="T223" i="5"/>
  <c r="U223" i="5"/>
  <c r="V223" i="5"/>
  <c r="W223" i="5"/>
  <c r="Q224" i="5"/>
  <c r="R224" i="5"/>
  <c r="S224" i="5"/>
  <c r="T224" i="5"/>
  <c r="U224" i="5"/>
  <c r="V224" i="5"/>
  <c r="W224" i="5"/>
  <c r="Q225" i="5"/>
  <c r="R225" i="5"/>
  <c r="S225" i="5"/>
  <c r="T225" i="5"/>
  <c r="U225" i="5"/>
  <c r="V225" i="5"/>
  <c r="W225" i="5"/>
  <c r="Q226" i="5"/>
  <c r="R226" i="5"/>
  <c r="S226" i="5"/>
  <c r="T226" i="5"/>
  <c r="U226" i="5"/>
  <c r="V226" i="5"/>
  <c r="W226" i="5"/>
  <c r="Q227" i="5"/>
  <c r="R227" i="5"/>
  <c r="S227" i="5"/>
  <c r="T227" i="5"/>
  <c r="U227" i="5"/>
  <c r="V227" i="5"/>
  <c r="W227" i="5"/>
  <c r="Q228" i="5"/>
  <c r="R228" i="5"/>
  <c r="S228" i="5"/>
  <c r="T228" i="5"/>
  <c r="U228" i="5"/>
  <c r="V228" i="5"/>
  <c r="W228" i="5"/>
  <c r="Q229" i="5"/>
  <c r="R229" i="5"/>
  <c r="S229" i="5"/>
  <c r="T229" i="5"/>
  <c r="U229" i="5"/>
  <c r="V229" i="5"/>
  <c r="W229" i="5"/>
  <c r="Q230" i="5"/>
  <c r="R230" i="5"/>
  <c r="S230" i="5"/>
  <c r="T230" i="5"/>
  <c r="U230" i="5"/>
  <c r="V230" i="5"/>
  <c r="W230" i="5"/>
  <c r="Q231" i="5"/>
  <c r="R231" i="5"/>
  <c r="S231" i="5"/>
  <c r="T231" i="5"/>
  <c r="U231" i="5"/>
  <c r="V231" i="5"/>
  <c r="W231" i="5"/>
  <c r="Q232" i="5"/>
  <c r="R232" i="5"/>
  <c r="S232" i="5"/>
  <c r="T232" i="5"/>
  <c r="U232" i="5"/>
  <c r="V232" i="5"/>
  <c r="W232" i="5"/>
  <c r="Q233" i="5"/>
  <c r="R233" i="5"/>
  <c r="S233" i="5"/>
  <c r="T233" i="5"/>
  <c r="U233" i="5"/>
  <c r="V233" i="5"/>
  <c r="W233" i="5"/>
  <c r="Q234" i="5"/>
  <c r="R234" i="5"/>
  <c r="S234" i="5"/>
  <c r="T234" i="5"/>
  <c r="U234" i="5"/>
  <c r="V234" i="5"/>
  <c r="W234" i="5"/>
  <c r="Q235" i="5"/>
  <c r="R235" i="5"/>
  <c r="S235" i="5"/>
  <c r="T235" i="5"/>
  <c r="U235" i="5"/>
  <c r="V235" i="5"/>
  <c r="W235" i="5"/>
  <c r="Q236" i="5"/>
  <c r="R236" i="5"/>
  <c r="S236" i="5"/>
  <c r="T236" i="5"/>
  <c r="U236" i="5"/>
  <c r="V236" i="5"/>
  <c r="W236" i="5"/>
  <c r="Q237" i="5"/>
  <c r="R237" i="5"/>
  <c r="S237" i="5"/>
  <c r="T237" i="5"/>
  <c r="U237" i="5"/>
  <c r="V237" i="5"/>
  <c r="W237" i="5"/>
  <c r="Q238" i="5"/>
  <c r="R238" i="5"/>
  <c r="S238" i="5"/>
  <c r="T238" i="5"/>
  <c r="U238" i="5"/>
  <c r="V238" i="5"/>
  <c r="W238" i="5"/>
  <c r="Q239" i="5"/>
  <c r="R239" i="5"/>
  <c r="S239" i="5"/>
  <c r="T239" i="5"/>
  <c r="U239" i="5"/>
  <c r="V239" i="5"/>
  <c r="W239" i="5"/>
  <c r="Q240" i="5"/>
  <c r="R240" i="5"/>
  <c r="S240" i="5"/>
  <c r="T240" i="5"/>
  <c r="U240" i="5"/>
  <c r="V240" i="5"/>
  <c r="W240" i="5"/>
  <c r="Q241" i="5"/>
  <c r="R241" i="5"/>
  <c r="S241" i="5"/>
  <c r="T241" i="5"/>
  <c r="U241" i="5"/>
  <c r="V241" i="5"/>
  <c r="W241" i="5"/>
  <c r="Q242" i="5"/>
  <c r="R242" i="5"/>
  <c r="S242" i="5"/>
  <c r="T242" i="5"/>
  <c r="U242" i="5"/>
  <c r="V242" i="5"/>
  <c r="W242" i="5"/>
  <c r="Q243" i="5"/>
  <c r="R243" i="5"/>
  <c r="S243" i="5"/>
  <c r="T243" i="5"/>
  <c r="U243" i="5"/>
  <c r="V243" i="5"/>
  <c r="W243" i="5"/>
  <c r="Q244" i="5"/>
  <c r="R244" i="5"/>
  <c r="S244" i="5"/>
  <c r="T244" i="5"/>
  <c r="U244" i="5"/>
  <c r="V244" i="5"/>
  <c r="W244" i="5"/>
  <c r="Q245" i="5"/>
  <c r="R245" i="5"/>
  <c r="S245" i="5"/>
  <c r="T245" i="5"/>
  <c r="U245" i="5"/>
  <c r="V245" i="5"/>
  <c r="W245" i="5"/>
  <c r="Q246" i="5"/>
  <c r="R246" i="5"/>
  <c r="S246" i="5"/>
  <c r="T246" i="5"/>
  <c r="U246" i="5"/>
  <c r="V246" i="5"/>
  <c r="W246" i="5"/>
  <c r="Q247" i="5"/>
  <c r="R247" i="5"/>
  <c r="S247" i="5"/>
  <c r="T247" i="5"/>
  <c r="U247" i="5"/>
  <c r="V247" i="5"/>
  <c r="W247" i="5"/>
  <c r="Q248" i="5"/>
  <c r="R248" i="5"/>
  <c r="S248" i="5"/>
  <c r="T248" i="5"/>
  <c r="U248" i="5"/>
  <c r="V248" i="5"/>
  <c r="W248" i="5"/>
  <c r="Q249" i="5"/>
  <c r="R249" i="5"/>
  <c r="S249" i="5"/>
  <c r="T249" i="5"/>
  <c r="U249" i="5"/>
  <c r="V249" i="5"/>
  <c r="W249" i="5"/>
  <c r="Q250" i="5"/>
  <c r="R250" i="5"/>
  <c r="S250" i="5"/>
  <c r="T250" i="5"/>
  <c r="U250" i="5"/>
  <c r="V250" i="5"/>
  <c r="W250" i="5"/>
  <c r="Q251" i="5"/>
  <c r="R251" i="5"/>
  <c r="S251" i="5"/>
  <c r="T251" i="5"/>
  <c r="U251" i="5"/>
  <c r="V251" i="5"/>
  <c r="W251" i="5"/>
  <c r="Q252" i="5"/>
  <c r="R252" i="5"/>
  <c r="S252" i="5"/>
  <c r="T252" i="5"/>
  <c r="U252" i="5"/>
  <c r="V252" i="5"/>
  <c r="W252" i="5"/>
  <c r="Q253" i="5"/>
  <c r="R253" i="5"/>
  <c r="S253" i="5"/>
  <c r="T253" i="5"/>
  <c r="U253" i="5"/>
  <c r="V253" i="5"/>
  <c r="W253" i="5"/>
  <c r="Q254" i="5"/>
  <c r="R254" i="5"/>
  <c r="S254" i="5"/>
  <c r="T254" i="5"/>
  <c r="U254" i="5"/>
  <c r="V254" i="5"/>
  <c r="W254" i="5"/>
  <c r="Q255" i="5"/>
  <c r="R255" i="5"/>
  <c r="S255" i="5"/>
  <c r="T255" i="5"/>
  <c r="U255" i="5"/>
  <c r="V255" i="5"/>
  <c r="W255" i="5"/>
  <c r="Q256" i="5"/>
  <c r="R256" i="5"/>
  <c r="S256" i="5"/>
  <c r="T256" i="5"/>
  <c r="U256" i="5"/>
  <c r="V256" i="5"/>
  <c r="W256" i="5"/>
  <c r="Q257" i="5"/>
  <c r="R257" i="5"/>
  <c r="S257" i="5"/>
  <c r="T257" i="5"/>
  <c r="U257" i="5"/>
  <c r="V257" i="5"/>
  <c r="W257" i="5"/>
  <c r="Q258" i="5"/>
  <c r="R258" i="5"/>
  <c r="S258" i="5"/>
  <c r="T258" i="5"/>
  <c r="U258" i="5"/>
  <c r="V258" i="5"/>
  <c r="W258" i="5"/>
  <c r="Q259" i="5"/>
  <c r="R259" i="5"/>
  <c r="S259" i="5"/>
  <c r="T259" i="5"/>
  <c r="U259" i="5"/>
  <c r="V259" i="5"/>
  <c r="W259" i="5"/>
  <c r="Q260" i="5"/>
  <c r="R260" i="5"/>
  <c r="S260" i="5"/>
  <c r="T260" i="5"/>
  <c r="U260" i="5"/>
  <c r="V260" i="5"/>
  <c r="W260" i="5"/>
  <c r="Q261" i="5"/>
  <c r="R261" i="5"/>
  <c r="S261" i="5"/>
  <c r="T261" i="5"/>
  <c r="U261" i="5"/>
  <c r="V261" i="5"/>
  <c r="W261" i="5"/>
  <c r="Q262" i="5"/>
  <c r="R262" i="5"/>
  <c r="S262" i="5"/>
  <c r="T262" i="5"/>
  <c r="U262" i="5"/>
  <c r="V262" i="5"/>
  <c r="W262" i="5"/>
  <c r="Q263" i="5"/>
  <c r="R263" i="5"/>
  <c r="S263" i="5"/>
  <c r="T263" i="5"/>
  <c r="U263" i="5"/>
  <c r="V263" i="5"/>
  <c r="W263" i="5"/>
  <c r="Q264" i="5"/>
  <c r="R264" i="5"/>
  <c r="S264" i="5"/>
  <c r="T264" i="5"/>
  <c r="U264" i="5"/>
  <c r="V264" i="5"/>
  <c r="W264" i="5"/>
  <c r="Q265" i="5"/>
  <c r="R265" i="5"/>
  <c r="S265" i="5"/>
  <c r="T265" i="5"/>
  <c r="U265" i="5"/>
  <c r="V265" i="5"/>
  <c r="W265" i="5"/>
  <c r="Q266" i="5"/>
  <c r="R266" i="5"/>
  <c r="S266" i="5"/>
  <c r="T266" i="5"/>
  <c r="U266" i="5"/>
  <c r="V266" i="5"/>
  <c r="W266" i="5"/>
  <c r="Q267" i="5"/>
  <c r="R267" i="5"/>
  <c r="S267" i="5"/>
  <c r="T267" i="5"/>
  <c r="U267" i="5"/>
  <c r="V267" i="5"/>
  <c r="W267" i="5"/>
  <c r="Q268" i="5"/>
  <c r="R268" i="5"/>
  <c r="S268" i="5"/>
  <c r="T268" i="5"/>
  <c r="U268" i="5"/>
  <c r="V268" i="5"/>
  <c r="W268" i="5"/>
  <c r="Q269" i="5"/>
  <c r="R269" i="5"/>
  <c r="S269" i="5"/>
  <c r="T269" i="5"/>
  <c r="U269" i="5"/>
  <c r="V269" i="5"/>
  <c r="W269" i="5"/>
  <c r="Q270" i="5"/>
  <c r="R270" i="5"/>
  <c r="S270" i="5"/>
  <c r="T270" i="5"/>
  <c r="U270" i="5"/>
  <c r="V270" i="5"/>
  <c r="W270" i="5"/>
  <c r="Q271" i="5"/>
  <c r="R271" i="5"/>
  <c r="S271" i="5"/>
  <c r="T271" i="5"/>
  <c r="U271" i="5"/>
  <c r="V271" i="5"/>
  <c r="W271" i="5"/>
  <c r="Q272" i="5"/>
  <c r="R272" i="5"/>
  <c r="S272" i="5"/>
  <c r="T272" i="5"/>
  <c r="U272" i="5"/>
  <c r="V272" i="5"/>
  <c r="W272" i="5"/>
  <c r="Q273" i="5"/>
  <c r="R273" i="5"/>
  <c r="S273" i="5"/>
  <c r="T273" i="5"/>
  <c r="U273" i="5"/>
  <c r="V273" i="5"/>
  <c r="W273" i="5"/>
  <c r="Q274" i="5"/>
  <c r="R274" i="5"/>
  <c r="S274" i="5"/>
  <c r="T274" i="5"/>
  <c r="U274" i="5"/>
  <c r="V274" i="5"/>
  <c r="W274" i="5"/>
  <c r="Q275" i="5"/>
  <c r="R275" i="5"/>
  <c r="S275" i="5"/>
  <c r="T275" i="5"/>
  <c r="U275" i="5"/>
  <c r="V275" i="5"/>
  <c r="W275" i="5"/>
  <c r="Q276" i="5"/>
  <c r="R276" i="5"/>
  <c r="S276" i="5"/>
  <c r="T276" i="5"/>
  <c r="U276" i="5"/>
  <c r="V276" i="5"/>
  <c r="W276" i="5"/>
  <c r="Q277" i="5"/>
  <c r="R277" i="5"/>
  <c r="S277" i="5"/>
  <c r="T277" i="5"/>
  <c r="U277" i="5"/>
  <c r="V277" i="5"/>
  <c r="W277" i="5"/>
  <c r="Q278" i="5"/>
  <c r="R278" i="5"/>
  <c r="S278" i="5"/>
  <c r="T278" i="5"/>
  <c r="U278" i="5"/>
  <c r="V278" i="5"/>
  <c r="W278" i="5"/>
  <c r="Q279" i="5"/>
  <c r="R279" i="5"/>
  <c r="S279" i="5"/>
  <c r="T279" i="5"/>
  <c r="U279" i="5"/>
  <c r="V279" i="5"/>
  <c r="W279" i="5"/>
  <c r="Q280" i="5"/>
  <c r="R280" i="5"/>
  <c r="S280" i="5"/>
  <c r="T280" i="5"/>
  <c r="U280" i="5"/>
  <c r="V280" i="5"/>
  <c r="W280" i="5"/>
  <c r="Q281" i="5"/>
  <c r="R281" i="5"/>
  <c r="S281" i="5"/>
  <c r="T281" i="5"/>
  <c r="U281" i="5"/>
  <c r="V281" i="5"/>
  <c r="W281" i="5"/>
  <c r="Q282" i="5"/>
  <c r="R282" i="5"/>
  <c r="S282" i="5"/>
  <c r="T282" i="5"/>
  <c r="U282" i="5"/>
  <c r="V282" i="5"/>
  <c r="W282" i="5"/>
  <c r="Q283" i="5"/>
  <c r="R283" i="5"/>
  <c r="S283" i="5"/>
  <c r="T283" i="5"/>
  <c r="U283" i="5"/>
  <c r="V283" i="5"/>
  <c r="W283" i="5"/>
  <c r="Q284" i="5"/>
  <c r="R284" i="5"/>
  <c r="S284" i="5"/>
  <c r="T284" i="5"/>
  <c r="U284" i="5"/>
  <c r="V284" i="5"/>
  <c r="W284" i="5"/>
  <c r="Q285" i="5"/>
  <c r="R285" i="5"/>
  <c r="S285" i="5"/>
  <c r="T285" i="5"/>
  <c r="U285" i="5"/>
  <c r="V285" i="5"/>
  <c r="W285" i="5"/>
  <c r="Q286" i="5"/>
  <c r="R286" i="5"/>
  <c r="S286" i="5"/>
  <c r="T286" i="5"/>
  <c r="U286" i="5"/>
  <c r="V286" i="5"/>
  <c r="W286" i="5"/>
  <c r="Q287" i="5"/>
  <c r="R287" i="5"/>
  <c r="S287" i="5"/>
  <c r="T287" i="5"/>
  <c r="U287" i="5"/>
  <c r="V287" i="5"/>
  <c r="W287" i="5"/>
  <c r="Q288" i="5"/>
  <c r="R288" i="5"/>
  <c r="S288" i="5"/>
  <c r="T288" i="5"/>
  <c r="U288" i="5"/>
  <c r="V288" i="5"/>
  <c r="W288" i="5"/>
  <c r="Q289" i="5"/>
  <c r="R289" i="5"/>
  <c r="S289" i="5"/>
  <c r="T289" i="5"/>
  <c r="U289" i="5"/>
  <c r="V289" i="5"/>
  <c r="W289" i="5"/>
  <c r="Q290" i="5"/>
  <c r="R290" i="5"/>
  <c r="S290" i="5"/>
  <c r="T290" i="5"/>
  <c r="U290" i="5"/>
  <c r="V290" i="5"/>
  <c r="W290" i="5"/>
  <c r="Q291" i="5"/>
  <c r="R291" i="5"/>
  <c r="S291" i="5"/>
  <c r="T291" i="5"/>
  <c r="U291" i="5"/>
  <c r="V291" i="5"/>
  <c r="W291" i="5"/>
  <c r="Q292" i="5"/>
  <c r="R292" i="5"/>
  <c r="S292" i="5"/>
  <c r="T292" i="5"/>
  <c r="U292" i="5"/>
  <c r="V292" i="5"/>
  <c r="W292" i="5"/>
  <c r="Q314" i="5"/>
  <c r="R314" i="5"/>
  <c r="S314" i="5"/>
  <c r="T314" i="5"/>
  <c r="U314" i="5"/>
  <c r="V314" i="5"/>
  <c r="W314" i="5"/>
  <c r="Q315" i="5"/>
  <c r="R315" i="5"/>
  <c r="S315" i="5"/>
  <c r="T315" i="5"/>
  <c r="U315" i="5"/>
  <c r="V315" i="5"/>
  <c r="W315" i="5"/>
  <c r="Q316" i="5"/>
  <c r="R316" i="5"/>
  <c r="S316" i="5"/>
  <c r="T316" i="5"/>
  <c r="U316" i="5"/>
  <c r="V316" i="5"/>
  <c r="W316" i="5"/>
  <c r="Q317" i="5"/>
  <c r="R317" i="5"/>
  <c r="S317" i="5"/>
  <c r="T317" i="5"/>
  <c r="U317" i="5"/>
  <c r="V317" i="5"/>
  <c r="W317" i="5"/>
  <c r="Q318" i="5"/>
  <c r="R318" i="5"/>
  <c r="S318" i="5"/>
  <c r="T318" i="5"/>
  <c r="U318" i="5"/>
  <c r="V318" i="5"/>
  <c r="W318" i="5"/>
  <c r="Q319" i="5"/>
  <c r="R319" i="5"/>
  <c r="S319" i="5"/>
  <c r="T319" i="5"/>
  <c r="U319" i="5"/>
  <c r="V319" i="5"/>
  <c r="W319" i="5"/>
  <c r="Q320" i="5"/>
  <c r="R320" i="5"/>
  <c r="S320" i="5"/>
  <c r="T320" i="5"/>
  <c r="U320" i="5"/>
  <c r="V320" i="5"/>
  <c r="W320" i="5"/>
  <c r="Q321" i="5"/>
  <c r="R321" i="5"/>
  <c r="S321" i="5"/>
  <c r="T321" i="5"/>
  <c r="U321" i="5"/>
  <c r="V321" i="5"/>
  <c r="W321" i="5"/>
  <c r="Q322" i="5"/>
  <c r="R322" i="5"/>
  <c r="S322" i="5"/>
  <c r="T322" i="5"/>
  <c r="U322" i="5"/>
  <c r="V322" i="5"/>
  <c r="W322" i="5"/>
  <c r="Q323" i="5"/>
  <c r="R323" i="5"/>
  <c r="S323" i="5"/>
  <c r="T323" i="5"/>
  <c r="U323" i="5"/>
  <c r="V323" i="5"/>
  <c r="W323" i="5"/>
  <c r="Q324" i="5"/>
  <c r="R324" i="5"/>
  <c r="S324" i="5"/>
  <c r="T324" i="5"/>
  <c r="U324" i="5"/>
  <c r="V324" i="5"/>
  <c r="W324" i="5"/>
  <c r="Q325" i="5"/>
  <c r="R325" i="5"/>
  <c r="S325" i="5"/>
  <c r="T325" i="5"/>
  <c r="U325" i="5"/>
  <c r="V325" i="5"/>
  <c r="W325" i="5"/>
  <c r="Q326" i="5"/>
  <c r="R326" i="5"/>
  <c r="S326" i="5"/>
  <c r="T326" i="5"/>
  <c r="U326" i="5"/>
  <c r="V326" i="5"/>
  <c r="W326" i="5"/>
  <c r="Q327" i="5"/>
  <c r="R327" i="5"/>
  <c r="S327" i="5"/>
  <c r="T327" i="5"/>
  <c r="U327" i="5"/>
  <c r="V327" i="5"/>
  <c r="W327" i="5"/>
  <c r="Q328" i="5"/>
  <c r="R328" i="5"/>
  <c r="S328" i="5"/>
  <c r="T328" i="5"/>
  <c r="U328" i="5"/>
  <c r="V328" i="5"/>
  <c r="W328" i="5"/>
  <c r="Q329" i="5"/>
  <c r="R329" i="5"/>
  <c r="S329" i="5"/>
  <c r="T329" i="5"/>
  <c r="U329" i="5"/>
  <c r="V329" i="5"/>
  <c r="W329" i="5"/>
  <c r="Q330" i="5"/>
  <c r="R330" i="5"/>
  <c r="S330" i="5"/>
  <c r="T330" i="5"/>
  <c r="U330" i="5"/>
  <c r="V330" i="5"/>
  <c r="W330" i="5"/>
  <c r="Q331" i="5"/>
  <c r="R331" i="5"/>
  <c r="S331" i="5"/>
  <c r="T331" i="5"/>
  <c r="U331" i="5"/>
  <c r="V331" i="5"/>
  <c r="W331" i="5"/>
  <c r="Q332" i="5"/>
  <c r="R332" i="5"/>
  <c r="S332" i="5"/>
  <c r="T332" i="5"/>
  <c r="U332" i="5"/>
  <c r="V332" i="5"/>
  <c r="W332" i="5"/>
  <c r="Q333" i="5"/>
  <c r="R333" i="5"/>
  <c r="S333" i="5"/>
  <c r="T333" i="5"/>
  <c r="U333" i="5"/>
  <c r="V333" i="5"/>
  <c r="W333" i="5"/>
  <c r="Q334" i="5"/>
  <c r="R334" i="5"/>
  <c r="S334" i="5"/>
  <c r="T334" i="5"/>
  <c r="U334" i="5"/>
  <c r="V334" i="5"/>
  <c r="W334" i="5"/>
  <c r="Q335" i="5"/>
  <c r="R335" i="5"/>
  <c r="S335" i="5"/>
  <c r="T335" i="5"/>
  <c r="U335" i="5"/>
  <c r="V335" i="5"/>
  <c r="W335" i="5"/>
  <c r="Q336" i="5"/>
  <c r="R336" i="5"/>
  <c r="S336" i="5"/>
  <c r="T336" i="5"/>
  <c r="U336" i="5"/>
  <c r="V336" i="5"/>
  <c r="W336" i="5"/>
  <c r="Q337" i="5"/>
  <c r="R337" i="5"/>
  <c r="S337" i="5"/>
  <c r="T337" i="5"/>
  <c r="U337" i="5"/>
  <c r="V337" i="5"/>
  <c r="W337" i="5"/>
  <c r="Q338" i="5"/>
  <c r="R338" i="5"/>
  <c r="S338" i="5"/>
  <c r="T338" i="5"/>
  <c r="U338" i="5"/>
  <c r="V338" i="5"/>
  <c r="W338" i="5"/>
  <c r="Q339" i="5"/>
  <c r="R339" i="5"/>
  <c r="S339" i="5"/>
  <c r="T339" i="5"/>
  <c r="U339" i="5"/>
  <c r="V339" i="5"/>
  <c r="W339" i="5"/>
  <c r="Q340" i="5"/>
  <c r="R340" i="5"/>
  <c r="S340" i="5"/>
  <c r="T340" i="5"/>
  <c r="U340" i="5"/>
  <c r="V340" i="5"/>
  <c r="W340" i="5"/>
  <c r="Q341" i="5"/>
  <c r="R341" i="5"/>
  <c r="S341" i="5"/>
  <c r="T341" i="5"/>
  <c r="U341" i="5"/>
  <c r="V341" i="5"/>
  <c r="W341" i="5"/>
  <c r="Q342" i="5"/>
  <c r="R342" i="5"/>
  <c r="S342" i="5"/>
  <c r="T342" i="5"/>
  <c r="U342" i="5"/>
  <c r="V342" i="5"/>
  <c r="W342" i="5"/>
  <c r="Q343" i="5"/>
  <c r="R343" i="5"/>
  <c r="S343" i="5"/>
  <c r="T343" i="5"/>
  <c r="U343" i="5"/>
  <c r="V343" i="5"/>
  <c r="W343" i="5"/>
  <c r="Q344" i="5"/>
  <c r="R344" i="5"/>
  <c r="S344" i="5"/>
  <c r="T344" i="5"/>
  <c r="U344" i="5"/>
  <c r="V344" i="5"/>
  <c r="W344" i="5"/>
  <c r="Q345" i="5"/>
  <c r="R345" i="5"/>
  <c r="S345" i="5"/>
  <c r="T345" i="5"/>
  <c r="U345" i="5"/>
  <c r="V345" i="5"/>
  <c r="W345" i="5"/>
  <c r="Q346" i="5"/>
  <c r="R346" i="5"/>
  <c r="S346" i="5"/>
  <c r="T346" i="5"/>
  <c r="U346" i="5"/>
  <c r="V346" i="5"/>
  <c r="W346" i="5"/>
  <c r="Q347" i="5"/>
  <c r="R347" i="5"/>
  <c r="S347" i="5"/>
  <c r="T347" i="5"/>
  <c r="U347" i="5"/>
  <c r="V347" i="5"/>
  <c r="W347" i="5"/>
  <c r="Q348" i="5"/>
  <c r="R348" i="5"/>
  <c r="S348" i="5"/>
  <c r="T348" i="5"/>
  <c r="U348" i="5"/>
  <c r="V348" i="5"/>
  <c r="W348" i="5"/>
  <c r="Q349" i="5"/>
  <c r="R349" i="5"/>
  <c r="S349" i="5"/>
  <c r="T349" i="5"/>
  <c r="U349" i="5"/>
  <c r="V349" i="5"/>
  <c r="W349" i="5"/>
  <c r="Q350" i="5"/>
  <c r="R350" i="5"/>
  <c r="S350" i="5"/>
  <c r="T350" i="5"/>
  <c r="U350" i="5"/>
  <c r="V350" i="5"/>
  <c r="W350" i="5"/>
  <c r="Q351" i="5"/>
  <c r="R351" i="5"/>
  <c r="S351" i="5"/>
  <c r="T351" i="5"/>
  <c r="U351" i="5"/>
  <c r="V351" i="5"/>
  <c r="W351" i="5"/>
  <c r="Q352" i="5"/>
  <c r="R352" i="5"/>
  <c r="S352" i="5"/>
  <c r="T352" i="5"/>
  <c r="U352" i="5"/>
  <c r="V352" i="5"/>
  <c r="W352" i="5"/>
  <c r="Q353" i="5"/>
  <c r="R353" i="5"/>
  <c r="S353" i="5"/>
  <c r="T353" i="5"/>
  <c r="U353" i="5"/>
  <c r="V353" i="5"/>
  <c r="W353" i="5"/>
  <c r="Q354" i="5"/>
  <c r="R354" i="5"/>
  <c r="S354" i="5"/>
  <c r="T354" i="5"/>
  <c r="U354" i="5"/>
  <c r="V354" i="5"/>
  <c r="W354" i="5"/>
  <c r="Q355" i="5"/>
  <c r="R355" i="5"/>
  <c r="S355" i="5"/>
  <c r="T355" i="5"/>
  <c r="U355" i="5"/>
  <c r="V355" i="5"/>
  <c r="W355" i="5"/>
  <c r="Q356" i="5"/>
  <c r="R356" i="5"/>
  <c r="S356" i="5"/>
  <c r="T356" i="5"/>
  <c r="U356" i="5"/>
  <c r="V356" i="5"/>
  <c r="W356" i="5"/>
  <c r="Q357" i="5"/>
  <c r="R357" i="5"/>
  <c r="S357" i="5"/>
  <c r="T357" i="5"/>
  <c r="U357" i="5"/>
  <c r="V357" i="5"/>
  <c r="W357" i="5"/>
  <c r="Q358" i="5"/>
  <c r="R358" i="5"/>
  <c r="S358" i="5"/>
  <c r="T358" i="5"/>
  <c r="U358" i="5"/>
  <c r="V358" i="5"/>
  <c r="W358" i="5"/>
  <c r="Q359" i="5"/>
  <c r="R359" i="5"/>
  <c r="S359" i="5"/>
  <c r="T359" i="5"/>
  <c r="U359" i="5"/>
  <c r="V359" i="5"/>
  <c r="W359" i="5"/>
  <c r="Q360" i="5"/>
  <c r="R360" i="5"/>
  <c r="S360" i="5"/>
  <c r="T360" i="5"/>
  <c r="U360" i="5"/>
  <c r="V360" i="5"/>
  <c r="W360" i="5"/>
  <c r="Q361" i="5"/>
  <c r="R361" i="5"/>
  <c r="S361" i="5"/>
  <c r="T361" i="5"/>
  <c r="U361" i="5"/>
  <c r="V361" i="5"/>
  <c r="W361" i="5"/>
  <c r="Q362" i="5"/>
  <c r="R362" i="5"/>
  <c r="S362" i="5"/>
  <c r="T362" i="5"/>
  <c r="U362" i="5"/>
  <c r="V362" i="5"/>
  <c r="W362" i="5"/>
  <c r="Q363" i="5"/>
  <c r="R363" i="5"/>
  <c r="S363" i="5"/>
  <c r="T363" i="5"/>
  <c r="U363" i="5"/>
  <c r="V363" i="5"/>
  <c r="W363" i="5"/>
  <c r="Q364" i="5"/>
  <c r="R364" i="5"/>
  <c r="S364" i="5"/>
  <c r="T364" i="5"/>
  <c r="U364" i="5"/>
  <c r="V364" i="5"/>
  <c r="W364" i="5"/>
  <c r="Q376" i="5"/>
  <c r="R376" i="5"/>
  <c r="S376" i="5"/>
  <c r="T376" i="5"/>
  <c r="U376" i="5"/>
  <c r="V376" i="5"/>
  <c r="W376" i="5"/>
  <c r="Q377" i="5"/>
  <c r="R377" i="5"/>
  <c r="S377" i="5"/>
  <c r="T377" i="5"/>
  <c r="U377" i="5"/>
  <c r="V377" i="5"/>
  <c r="W377" i="5"/>
  <c r="Q378" i="5"/>
  <c r="R378" i="5"/>
  <c r="S378" i="5"/>
  <c r="T378" i="5"/>
  <c r="U378" i="5"/>
  <c r="V378" i="5"/>
  <c r="W378" i="5"/>
  <c r="Q379" i="5"/>
  <c r="R379" i="5"/>
  <c r="S379" i="5"/>
  <c r="T379" i="5"/>
  <c r="U379" i="5"/>
  <c r="V379" i="5"/>
  <c r="W379" i="5"/>
  <c r="Q380" i="5"/>
  <c r="R380" i="5"/>
  <c r="S380" i="5"/>
  <c r="T380" i="5"/>
  <c r="U380" i="5"/>
  <c r="V380" i="5"/>
  <c r="W380" i="5"/>
  <c r="Q381" i="5"/>
  <c r="R381" i="5"/>
  <c r="S381" i="5"/>
  <c r="T381" i="5"/>
  <c r="U381" i="5"/>
  <c r="V381" i="5"/>
  <c r="W381" i="5"/>
  <c r="Q382" i="5"/>
  <c r="R382" i="5"/>
  <c r="S382" i="5"/>
  <c r="T382" i="5"/>
  <c r="U382" i="5"/>
  <c r="V382" i="5"/>
  <c r="W382" i="5"/>
  <c r="Q383" i="5"/>
  <c r="R383" i="5"/>
  <c r="S383" i="5"/>
  <c r="T383" i="5"/>
  <c r="U383" i="5"/>
  <c r="V383" i="5"/>
  <c r="W383" i="5"/>
  <c r="Q384" i="5"/>
  <c r="R384" i="5"/>
  <c r="S384" i="5"/>
  <c r="T384" i="5"/>
  <c r="U384" i="5"/>
  <c r="V384" i="5"/>
  <c r="W384" i="5"/>
  <c r="Q385" i="5"/>
  <c r="R385" i="5"/>
  <c r="S385" i="5"/>
  <c r="T385" i="5"/>
  <c r="U385" i="5"/>
  <c r="V385" i="5"/>
  <c r="W385" i="5"/>
  <c r="Q386" i="5"/>
  <c r="R386" i="5"/>
  <c r="S386" i="5"/>
  <c r="T386" i="5"/>
  <c r="U386" i="5"/>
  <c r="V386" i="5"/>
  <c r="W386" i="5"/>
  <c r="Q387" i="5"/>
  <c r="R387" i="5"/>
  <c r="S387" i="5"/>
  <c r="T387" i="5"/>
  <c r="U387" i="5"/>
  <c r="V387" i="5"/>
  <c r="W387" i="5"/>
  <c r="Q388" i="5"/>
  <c r="R388" i="5"/>
  <c r="S388" i="5"/>
  <c r="T388" i="5"/>
  <c r="U388" i="5"/>
  <c r="V388" i="5"/>
  <c r="W388" i="5"/>
  <c r="Q389" i="5"/>
  <c r="R389" i="5"/>
  <c r="S389" i="5"/>
  <c r="T389" i="5"/>
  <c r="U389" i="5"/>
  <c r="V389" i="5"/>
  <c r="W389" i="5"/>
  <c r="Q397" i="5"/>
  <c r="R397" i="5"/>
  <c r="S397" i="5"/>
  <c r="T397" i="5"/>
  <c r="U397" i="5"/>
  <c r="V397" i="5"/>
  <c r="W397" i="5"/>
  <c r="Q398" i="5"/>
  <c r="R398" i="5"/>
  <c r="S398" i="5"/>
  <c r="T398" i="5"/>
  <c r="U398" i="5"/>
  <c r="V398" i="5"/>
  <c r="W398" i="5"/>
  <c r="Q399" i="5"/>
  <c r="R399" i="5"/>
  <c r="S399" i="5"/>
  <c r="T399" i="5"/>
  <c r="U399" i="5"/>
  <c r="V399" i="5"/>
  <c r="W399" i="5"/>
  <c r="Q400" i="5"/>
  <c r="R400" i="5"/>
  <c r="S400" i="5"/>
  <c r="T400" i="5"/>
  <c r="U400" i="5"/>
  <c r="V400" i="5"/>
  <c r="W400" i="5"/>
  <c r="Q401" i="5"/>
  <c r="R401" i="5"/>
  <c r="S401" i="5"/>
  <c r="T401" i="5"/>
  <c r="U401" i="5"/>
  <c r="V401" i="5"/>
  <c r="W401" i="5"/>
  <c r="Q402" i="5"/>
  <c r="R402" i="5"/>
  <c r="S402" i="5"/>
  <c r="T402" i="5"/>
  <c r="U402" i="5"/>
  <c r="V402" i="5"/>
  <c r="W402" i="5"/>
  <c r="Q403" i="5"/>
  <c r="R403" i="5"/>
  <c r="S403" i="5"/>
  <c r="T403" i="5"/>
  <c r="U403" i="5"/>
  <c r="V403" i="5"/>
  <c r="W403" i="5"/>
  <c r="Q404" i="5"/>
  <c r="R404" i="5"/>
  <c r="S404" i="5"/>
  <c r="T404" i="5"/>
  <c r="U404" i="5"/>
  <c r="V404" i="5"/>
  <c r="W404" i="5"/>
  <c r="Q405" i="5"/>
  <c r="R405" i="5"/>
  <c r="S405" i="5"/>
  <c r="T405" i="5"/>
  <c r="U405" i="5"/>
  <c r="V405" i="5"/>
  <c r="W405" i="5"/>
  <c r="Q406" i="5"/>
  <c r="R406" i="5"/>
  <c r="S406" i="5"/>
  <c r="T406" i="5"/>
  <c r="U406" i="5"/>
  <c r="V406" i="5"/>
  <c r="W406" i="5"/>
  <c r="Q407" i="5"/>
  <c r="R407" i="5"/>
  <c r="S407" i="5"/>
  <c r="T407" i="5"/>
  <c r="U407" i="5"/>
  <c r="V407" i="5"/>
  <c r="W407" i="5"/>
  <c r="Q408" i="5"/>
  <c r="R408" i="5"/>
  <c r="S408" i="5"/>
  <c r="T408" i="5"/>
  <c r="U408" i="5"/>
  <c r="V408" i="5"/>
  <c r="W408" i="5"/>
  <c r="Q409" i="5"/>
  <c r="R409" i="5"/>
  <c r="S409" i="5"/>
  <c r="T409" i="5"/>
  <c r="U409" i="5"/>
  <c r="V409" i="5"/>
  <c r="W409" i="5"/>
  <c r="Q410" i="5"/>
  <c r="R410" i="5"/>
  <c r="S410" i="5"/>
  <c r="T410" i="5"/>
  <c r="U410" i="5"/>
  <c r="V410" i="5"/>
  <c r="W410" i="5"/>
  <c r="Q411" i="5"/>
  <c r="R411" i="5"/>
  <c r="S411" i="5"/>
  <c r="T411" i="5"/>
  <c r="U411" i="5"/>
  <c r="V411" i="5"/>
  <c r="W411" i="5"/>
  <c r="Q412" i="5"/>
  <c r="R412" i="5"/>
  <c r="S412" i="5"/>
  <c r="T412" i="5"/>
  <c r="U412" i="5"/>
  <c r="V412" i="5"/>
  <c r="W412" i="5"/>
  <c r="Q413" i="5"/>
  <c r="R413" i="5"/>
  <c r="S413" i="5"/>
  <c r="T413" i="5"/>
  <c r="U413" i="5"/>
  <c r="V413" i="5"/>
  <c r="W413" i="5"/>
  <c r="Q414" i="5"/>
  <c r="R414" i="5"/>
  <c r="S414" i="5"/>
  <c r="T414" i="5"/>
  <c r="U414" i="5"/>
  <c r="V414" i="5"/>
  <c r="W414" i="5"/>
  <c r="Q415" i="5"/>
  <c r="R415" i="5"/>
  <c r="S415" i="5"/>
  <c r="T415" i="5"/>
  <c r="U415" i="5"/>
  <c r="V415" i="5"/>
  <c r="W415" i="5"/>
  <c r="Q416" i="5"/>
  <c r="R416" i="5"/>
  <c r="S416" i="5"/>
  <c r="T416" i="5"/>
  <c r="U416" i="5"/>
  <c r="V416" i="5"/>
  <c r="W416" i="5"/>
  <c r="Q417" i="5"/>
  <c r="R417" i="5"/>
  <c r="S417" i="5"/>
  <c r="T417" i="5"/>
  <c r="U417" i="5"/>
  <c r="V417" i="5"/>
  <c r="W417" i="5"/>
  <c r="Q418" i="5"/>
  <c r="R418" i="5"/>
  <c r="S418" i="5"/>
  <c r="T418" i="5"/>
  <c r="U418" i="5"/>
  <c r="V418" i="5"/>
  <c r="W418" i="5"/>
  <c r="Q419" i="5"/>
  <c r="R419" i="5"/>
  <c r="S419" i="5"/>
  <c r="T419" i="5"/>
  <c r="U419" i="5"/>
  <c r="V419" i="5"/>
  <c r="W419" i="5"/>
  <c r="Q420" i="5"/>
  <c r="R420" i="5"/>
  <c r="S420" i="5"/>
  <c r="T420" i="5"/>
  <c r="U420" i="5"/>
  <c r="V420" i="5"/>
  <c r="W420" i="5"/>
  <c r="Q421" i="5"/>
  <c r="R421" i="5"/>
  <c r="S421" i="5"/>
  <c r="T421" i="5"/>
  <c r="U421" i="5"/>
  <c r="V421" i="5"/>
  <c r="W421" i="5"/>
  <c r="Q422" i="5"/>
  <c r="R422" i="5"/>
  <c r="S422" i="5"/>
  <c r="T422" i="5"/>
  <c r="U422" i="5"/>
  <c r="V422" i="5"/>
  <c r="W422" i="5"/>
  <c r="Q423" i="5"/>
  <c r="R423" i="5"/>
  <c r="S423" i="5"/>
  <c r="T423" i="5"/>
  <c r="U423" i="5"/>
  <c r="V423" i="5"/>
  <c r="W423" i="5"/>
  <c r="Q424" i="5"/>
  <c r="R424" i="5"/>
  <c r="S424" i="5"/>
  <c r="T424" i="5"/>
  <c r="U424" i="5"/>
  <c r="V424" i="5"/>
  <c r="W424" i="5"/>
  <c r="Q425" i="5"/>
  <c r="R425" i="5"/>
  <c r="S425" i="5"/>
  <c r="T425" i="5"/>
  <c r="U425" i="5"/>
  <c r="V425" i="5"/>
  <c r="W425" i="5"/>
  <c r="Q426" i="5"/>
  <c r="R426" i="5"/>
  <c r="S426" i="5"/>
  <c r="T426" i="5"/>
  <c r="U426" i="5"/>
  <c r="V426" i="5"/>
  <c r="W426" i="5"/>
  <c r="Q427" i="5"/>
  <c r="R427" i="5"/>
  <c r="S427" i="5"/>
  <c r="T427" i="5"/>
  <c r="U427" i="5"/>
  <c r="V427" i="5"/>
  <c r="W427" i="5"/>
  <c r="Q428" i="5"/>
  <c r="R428" i="5"/>
  <c r="S428" i="5"/>
  <c r="T428" i="5"/>
  <c r="U428" i="5"/>
  <c r="V428" i="5"/>
  <c r="W428" i="5"/>
  <c r="Q429" i="5"/>
  <c r="R429" i="5"/>
  <c r="S429" i="5"/>
  <c r="T429" i="5"/>
  <c r="U429" i="5"/>
  <c r="V429" i="5"/>
  <c r="W429" i="5"/>
  <c r="Q430" i="5"/>
  <c r="R430" i="5"/>
  <c r="S430" i="5"/>
  <c r="T430" i="5"/>
  <c r="U430" i="5"/>
  <c r="V430" i="5"/>
  <c r="W430" i="5"/>
  <c r="Q431" i="5"/>
  <c r="R431" i="5"/>
  <c r="S431" i="5"/>
  <c r="T431" i="5"/>
  <c r="U431" i="5"/>
  <c r="V431" i="5"/>
  <c r="W431" i="5"/>
  <c r="Q432" i="5"/>
  <c r="R432" i="5"/>
  <c r="S432" i="5"/>
  <c r="T432" i="5"/>
  <c r="U432" i="5"/>
  <c r="V432" i="5"/>
  <c r="W432" i="5"/>
  <c r="Q433" i="5"/>
  <c r="R433" i="5"/>
  <c r="S433" i="5"/>
  <c r="T433" i="5"/>
  <c r="U433" i="5"/>
  <c r="V433" i="5"/>
  <c r="W433" i="5"/>
  <c r="Q434" i="5"/>
  <c r="R434" i="5"/>
  <c r="S434" i="5"/>
  <c r="T434" i="5"/>
  <c r="U434" i="5"/>
  <c r="V434" i="5"/>
  <c r="W434" i="5"/>
  <c r="Q435" i="5"/>
  <c r="R435" i="5"/>
  <c r="S435" i="5"/>
  <c r="T435" i="5"/>
  <c r="U435" i="5"/>
  <c r="V435" i="5"/>
  <c r="W435" i="5"/>
  <c r="Q436" i="5"/>
  <c r="R436" i="5"/>
  <c r="S436" i="5"/>
  <c r="T436" i="5"/>
  <c r="U436" i="5"/>
  <c r="V436" i="5"/>
  <c r="W436" i="5"/>
  <c r="Q437" i="5"/>
  <c r="R437" i="5"/>
  <c r="S437" i="5"/>
  <c r="T437" i="5"/>
  <c r="U437" i="5"/>
  <c r="V437" i="5"/>
  <c r="W437" i="5"/>
  <c r="Q438" i="5"/>
  <c r="R438" i="5"/>
  <c r="S438" i="5"/>
  <c r="T438" i="5"/>
  <c r="U438" i="5"/>
  <c r="V438" i="5"/>
  <c r="W438" i="5"/>
  <c r="Q439" i="5"/>
  <c r="R439" i="5"/>
  <c r="S439" i="5"/>
  <c r="T439" i="5"/>
  <c r="U439" i="5"/>
  <c r="V439" i="5"/>
  <c r="W439" i="5"/>
  <c r="Q440" i="5"/>
  <c r="R440" i="5"/>
  <c r="S440" i="5"/>
  <c r="T440" i="5"/>
  <c r="U440" i="5"/>
  <c r="V440" i="5"/>
  <c r="W440" i="5"/>
  <c r="Q441" i="5"/>
  <c r="R441" i="5"/>
  <c r="S441" i="5"/>
  <c r="T441" i="5"/>
  <c r="U441" i="5"/>
  <c r="V441" i="5"/>
  <c r="W441" i="5"/>
  <c r="Q442" i="5"/>
  <c r="R442" i="5"/>
  <c r="S442" i="5"/>
  <c r="T442" i="5"/>
  <c r="U442" i="5"/>
  <c r="V442" i="5"/>
  <c r="W442" i="5"/>
  <c r="Q443" i="5"/>
  <c r="R443" i="5"/>
  <c r="S443" i="5"/>
  <c r="T443" i="5"/>
  <c r="U443" i="5"/>
  <c r="V443" i="5"/>
  <c r="W443" i="5"/>
  <c r="Q444" i="5"/>
  <c r="R444" i="5"/>
  <c r="S444" i="5"/>
  <c r="T444" i="5"/>
  <c r="U444" i="5"/>
  <c r="V444" i="5"/>
  <c r="W444" i="5"/>
  <c r="Q445" i="5"/>
  <c r="R445" i="5"/>
  <c r="S445" i="5"/>
  <c r="T445" i="5"/>
  <c r="U445" i="5"/>
  <c r="V445" i="5"/>
  <c r="W445" i="5"/>
  <c r="Q446" i="5"/>
  <c r="R446" i="5"/>
  <c r="S446" i="5"/>
  <c r="T446" i="5"/>
  <c r="U446" i="5"/>
  <c r="V446" i="5"/>
  <c r="W446" i="5"/>
  <c r="Q447" i="5"/>
  <c r="R447" i="5"/>
  <c r="S447" i="5"/>
  <c r="T447" i="5"/>
  <c r="U447" i="5"/>
  <c r="V447" i="5"/>
  <c r="W447" i="5"/>
  <c r="Q448" i="5"/>
  <c r="R448" i="5"/>
  <c r="S448" i="5"/>
  <c r="T448" i="5"/>
  <c r="U448" i="5"/>
  <c r="V448" i="5"/>
  <c r="W448" i="5"/>
  <c r="Q449" i="5"/>
  <c r="R449" i="5"/>
  <c r="S449" i="5"/>
  <c r="T449" i="5"/>
  <c r="U449" i="5"/>
  <c r="V449" i="5"/>
  <c r="W449" i="5"/>
  <c r="Q450" i="5"/>
  <c r="R450" i="5"/>
  <c r="S450" i="5"/>
  <c r="T450" i="5"/>
  <c r="U450" i="5"/>
  <c r="V450" i="5"/>
  <c r="W450" i="5"/>
  <c r="Q451" i="5"/>
  <c r="R451" i="5"/>
  <c r="S451" i="5"/>
  <c r="T451" i="5"/>
  <c r="U451" i="5"/>
  <c r="V451" i="5"/>
  <c r="W451" i="5"/>
  <c r="Q452" i="5"/>
  <c r="R452" i="5"/>
  <c r="S452" i="5"/>
  <c r="T452" i="5"/>
  <c r="U452" i="5"/>
  <c r="V452" i="5"/>
  <c r="W452" i="5"/>
  <c r="Q453" i="5"/>
  <c r="R453" i="5"/>
  <c r="S453" i="5"/>
  <c r="T453" i="5"/>
  <c r="U453" i="5"/>
  <c r="V453" i="5"/>
  <c r="W453" i="5"/>
  <c r="Q454" i="5"/>
  <c r="R454" i="5"/>
  <c r="S454" i="5"/>
  <c r="T454" i="5"/>
  <c r="U454" i="5"/>
  <c r="V454" i="5"/>
  <c r="W454" i="5"/>
  <c r="Q455" i="5"/>
  <c r="R455" i="5"/>
  <c r="S455" i="5"/>
  <c r="T455" i="5"/>
  <c r="U455" i="5"/>
  <c r="V455" i="5"/>
  <c r="W455" i="5"/>
  <c r="Q456" i="5"/>
  <c r="R456" i="5"/>
  <c r="S456" i="5"/>
  <c r="T456" i="5"/>
  <c r="U456" i="5"/>
  <c r="V456" i="5"/>
  <c r="W456" i="5"/>
  <c r="Q457" i="5"/>
  <c r="R457" i="5"/>
  <c r="S457" i="5"/>
  <c r="T457" i="5"/>
  <c r="U457" i="5"/>
  <c r="V457" i="5"/>
  <c r="W457" i="5"/>
  <c r="Q458" i="5"/>
  <c r="R458" i="5"/>
  <c r="S458" i="5"/>
  <c r="T458" i="5"/>
  <c r="U458" i="5"/>
  <c r="V458" i="5"/>
  <c r="W458" i="5"/>
  <c r="Q459" i="5"/>
  <c r="R459" i="5"/>
  <c r="S459" i="5"/>
  <c r="T459" i="5"/>
  <c r="U459" i="5"/>
  <c r="V459" i="5"/>
  <c r="W459" i="5"/>
  <c r="Q460" i="5"/>
  <c r="R460" i="5"/>
  <c r="S460" i="5"/>
  <c r="T460" i="5"/>
  <c r="U460" i="5"/>
  <c r="V460" i="5"/>
  <c r="W460" i="5"/>
  <c r="Q461" i="5"/>
  <c r="R461" i="5"/>
  <c r="S461" i="5"/>
  <c r="T461" i="5"/>
  <c r="U461" i="5"/>
  <c r="V461" i="5"/>
  <c r="W461" i="5"/>
  <c r="Q462" i="5"/>
  <c r="R462" i="5"/>
  <c r="S462" i="5"/>
  <c r="T462" i="5"/>
  <c r="U462" i="5"/>
  <c r="V462" i="5"/>
  <c r="W462" i="5"/>
  <c r="Q463" i="5"/>
  <c r="R463" i="5"/>
  <c r="S463" i="5"/>
  <c r="T463" i="5"/>
  <c r="U463" i="5"/>
  <c r="V463" i="5"/>
  <c r="W463" i="5"/>
  <c r="Q464" i="5"/>
  <c r="R464" i="5"/>
  <c r="S464" i="5"/>
  <c r="T464" i="5"/>
  <c r="U464" i="5"/>
  <c r="V464" i="5"/>
  <c r="W464" i="5"/>
  <c r="Q465" i="5"/>
  <c r="R465" i="5"/>
  <c r="S465" i="5"/>
  <c r="T465" i="5"/>
  <c r="U465" i="5"/>
  <c r="V465" i="5"/>
  <c r="W465" i="5"/>
  <c r="Q466" i="5"/>
  <c r="R466" i="5"/>
  <c r="S466" i="5"/>
  <c r="T466" i="5"/>
  <c r="U466" i="5"/>
  <c r="V466" i="5"/>
  <c r="W466" i="5"/>
  <c r="Q467" i="5"/>
  <c r="R467" i="5"/>
  <c r="S467" i="5"/>
  <c r="T467" i="5"/>
  <c r="U467" i="5"/>
  <c r="V467" i="5"/>
  <c r="W467" i="5"/>
  <c r="Q468" i="5"/>
  <c r="R468" i="5"/>
  <c r="S468" i="5"/>
  <c r="T468" i="5"/>
  <c r="U468" i="5"/>
  <c r="V468" i="5"/>
  <c r="W468" i="5"/>
  <c r="Q469" i="5"/>
  <c r="R469" i="5"/>
  <c r="S469" i="5"/>
  <c r="T469" i="5"/>
  <c r="U469" i="5"/>
  <c r="V469" i="5"/>
  <c r="W469" i="5"/>
  <c r="Q470" i="5"/>
  <c r="R470" i="5"/>
  <c r="S470" i="5"/>
  <c r="T470" i="5"/>
  <c r="U470" i="5"/>
  <c r="V470" i="5"/>
  <c r="W470" i="5"/>
  <c r="Q489" i="5"/>
  <c r="R489" i="5"/>
  <c r="S489" i="5"/>
  <c r="T489" i="5"/>
  <c r="U489" i="5"/>
  <c r="V489" i="5"/>
  <c r="W489" i="5"/>
  <c r="Q490" i="5"/>
  <c r="R490" i="5"/>
  <c r="S490" i="5"/>
  <c r="T490" i="5"/>
  <c r="U490" i="5"/>
  <c r="V490" i="5"/>
  <c r="W490" i="5"/>
  <c r="Q491" i="5"/>
  <c r="R491" i="5"/>
  <c r="S491" i="5"/>
  <c r="T491" i="5"/>
  <c r="U491" i="5"/>
  <c r="V491" i="5"/>
  <c r="W491" i="5"/>
  <c r="Q492" i="5"/>
  <c r="R492" i="5"/>
  <c r="S492" i="5"/>
  <c r="T492" i="5"/>
  <c r="U492" i="5"/>
  <c r="V492" i="5"/>
  <c r="W492" i="5"/>
  <c r="Q493" i="5"/>
  <c r="R493" i="5"/>
  <c r="S493" i="5"/>
  <c r="T493" i="5"/>
  <c r="U493" i="5"/>
  <c r="V493" i="5"/>
  <c r="W493" i="5"/>
  <c r="Q494" i="5"/>
  <c r="R494" i="5"/>
  <c r="S494" i="5"/>
  <c r="T494" i="5"/>
  <c r="U494" i="5"/>
  <c r="V494" i="5"/>
  <c r="W494" i="5"/>
  <c r="Q495" i="5"/>
  <c r="R495" i="5"/>
  <c r="S495" i="5"/>
  <c r="T495" i="5"/>
  <c r="U495" i="5"/>
  <c r="V495" i="5"/>
  <c r="W495" i="5"/>
  <c r="Q496" i="5"/>
  <c r="R496" i="5"/>
  <c r="S496" i="5"/>
  <c r="T496" i="5"/>
  <c r="U496" i="5"/>
  <c r="V496" i="5"/>
  <c r="W496" i="5"/>
  <c r="Q497" i="5"/>
  <c r="R497" i="5"/>
  <c r="S497" i="5"/>
  <c r="T497" i="5"/>
  <c r="U497" i="5"/>
  <c r="V497" i="5"/>
  <c r="W497" i="5"/>
  <c r="Q498" i="5"/>
  <c r="R498" i="5"/>
  <c r="S498" i="5"/>
  <c r="T498" i="5"/>
  <c r="U498" i="5"/>
  <c r="V498" i="5"/>
  <c r="W498" i="5"/>
  <c r="Q499" i="5"/>
  <c r="R499" i="5"/>
  <c r="S499" i="5"/>
  <c r="T499" i="5"/>
  <c r="U499" i="5"/>
  <c r="V499" i="5"/>
  <c r="W499" i="5"/>
  <c r="Q500" i="5"/>
  <c r="R500" i="5"/>
  <c r="S500" i="5"/>
  <c r="T500" i="5"/>
  <c r="U500" i="5"/>
  <c r="V500" i="5"/>
  <c r="W500" i="5"/>
  <c r="Q501" i="5"/>
  <c r="R501" i="5"/>
  <c r="S501" i="5"/>
  <c r="T501" i="5"/>
  <c r="U501" i="5"/>
  <c r="V501" i="5"/>
  <c r="W501" i="5"/>
  <c r="Q502" i="5"/>
  <c r="R502" i="5"/>
  <c r="S502" i="5"/>
  <c r="T502" i="5"/>
  <c r="U502" i="5"/>
  <c r="V502" i="5"/>
  <c r="W502" i="5"/>
  <c r="Q503" i="5"/>
  <c r="R503" i="5"/>
  <c r="S503" i="5"/>
  <c r="T503" i="5"/>
  <c r="U503" i="5"/>
  <c r="V503" i="5"/>
  <c r="W503" i="5"/>
  <c r="Q504" i="5"/>
  <c r="R504" i="5"/>
  <c r="S504" i="5"/>
  <c r="T504" i="5"/>
  <c r="U504" i="5"/>
  <c r="V504" i="5"/>
  <c r="W504" i="5"/>
  <c r="Q505" i="5"/>
  <c r="R505" i="5"/>
  <c r="S505" i="5"/>
  <c r="T505" i="5"/>
  <c r="U505" i="5"/>
  <c r="V505" i="5"/>
  <c r="W505" i="5"/>
  <c r="Q506" i="5"/>
  <c r="R506" i="5"/>
  <c r="S506" i="5"/>
  <c r="T506" i="5"/>
  <c r="U506" i="5"/>
  <c r="V506" i="5"/>
  <c r="W506" i="5"/>
  <c r="Q507" i="5"/>
  <c r="R507" i="5"/>
  <c r="S507" i="5"/>
  <c r="T507" i="5"/>
  <c r="U507" i="5"/>
  <c r="V507" i="5"/>
  <c r="W507" i="5"/>
  <c r="Q508" i="5"/>
  <c r="R508" i="5"/>
  <c r="S508" i="5"/>
  <c r="T508" i="5"/>
  <c r="U508" i="5"/>
  <c r="V508" i="5"/>
  <c r="W508" i="5"/>
  <c r="Q509" i="5"/>
  <c r="R509" i="5"/>
  <c r="S509" i="5"/>
  <c r="T509" i="5"/>
  <c r="U509" i="5"/>
  <c r="V509" i="5"/>
  <c r="W509" i="5"/>
  <c r="Q510" i="5"/>
  <c r="R510" i="5"/>
  <c r="S510" i="5"/>
  <c r="T510" i="5"/>
  <c r="U510" i="5"/>
  <c r="V510" i="5"/>
  <c r="W510" i="5"/>
  <c r="Q511" i="5"/>
  <c r="R511" i="5"/>
  <c r="S511" i="5"/>
  <c r="T511" i="5"/>
  <c r="U511" i="5"/>
  <c r="V511" i="5"/>
  <c r="W511" i="5"/>
  <c r="Q512" i="5"/>
  <c r="R512" i="5"/>
  <c r="S512" i="5"/>
  <c r="T512" i="5"/>
  <c r="U512" i="5"/>
  <c r="V512" i="5"/>
  <c r="W512" i="5"/>
  <c r="Q513" i="5"/>
  <c r="R513" i="5"/>
  <c r="S513" i="5"/>
  <c r="T513" i="5"/>
  <c r="U513" i="5"/>
  <c r="V513" i="5"/>
  <c r="W513" i="5"/>
  <c r="Q514" i="5"/>
  <c r="R514" i="5"/>
  <c r="S514" i="5"/>
  <c r="T514" i="5"/>
  <c r="U514" i="5"/>
  <c r="V514" i="5"/>
  <c r="W514" i="5"/>
  <c r="Q515" i="5"/>
  <c r="R515" i="5"/>
  <c r="S515" i="5"/>
  <c r="T515" i="5"/>
  <c r="U515" i="5"/>
  <c r="V515" i="5"/>
  <c r="W515" i="5"/>
  <c r="Q516" i="5"/>
  <c r="R516" i="5"/>
  <c r="S516" i="5"/>
  <c r="T516" i="5"/>
  <c r="U516" i="5"/>
  <c r="V516" i="5"/>
  <c r="W516" i="5"/>
  <c r="Q517" i="5"/>
  <c r="R517" i="5"/>
  <c r="S517" i="5"/>
  <c r="T517" i="5"/>
  <c r="U517" i="5"/>
  <c r="V517" i="5"/>
  <c r="W517" i="5"/>
  <c r="Q518" i="5"/>
  <c r="R518" i="5"/>
  <c r="S518" i="5"/>
  <c r="T518" i="5"/>
  <c r="U518" i="5"/>
  <c r="V518" i="5"/>
  <c r="W518" i="5"/>
  <c r="Q519" i="5"/>
  <c r="R519" i="5"/>
  <c r="S519" i="5"/>
  <c r="T519" i="5"/>
  <c r="U519" i="5"/>
  <c r="V519" i="5"/>
  <c r="W519" i="5"/>
  <c r="Q520" i="5"/>
  <c r="R520" i="5"/>
  <c r="S520" i="5"/>
  <c r="T520" i="5"/>
  <c r="U520" i="5"/>
  <c r="V520" i="5"/>
  <c r="W520" i="5"/>
  <c r="Q521" i="5"/>
  <c r="R521" i="5"/>
  <c r="S521" i="5"/>
  <c r="T521" i="5"/>
  <c r="U521" i="5"/>
  <c r="V521" i="5"/>
  <c r="W521" i="5"/>
  <c r="Q522" i="5"/>
  <c r="R522" i="5"/>
  <c r="S522" i="5"/>
  <c r="T522" i="5"/>
  <c r="U522" i="5"/>
  <c r="V522" i="5"/>
  <c r="W522" i="5"/>
  <c r="Q523" i="5"/>
  <c r="R523" i="5"/>
  <c r="S523" i="5"/>
  <c r="T523" i="5"/>
  <c r="U523" i="5"/>
  <c r="V523" i="5"/>
  <c r="W523" i="5"/>
  <c r="Q524" i="5"/>
  <c r="R524" i="5"/>
  <c r="S524" i="5"/>
  <c r="T524" i="5"/>
  <c r="U524" i="5"/>
  <c r="V524" i="5"/>
  <c r="W524" i="5"/>
  <c r="Q525" i="5"/>
  <c r="R525" i="5"/>
  <c r="S525" i="5"/>
  <c r="T525" i="5"/>
  <c r="U525" i="5"/>
  <c r="V525" i="5"/>
  <c r="W525" i="5"/>
  <c r="Q526" i="5"/>
  <c r="R526" i="5"/>
  <c r="S526" i="5"/>
  <c r="T526" i="5"/>
  <c r="U526" i="5"/>
  <c r="V526" i="5"/>
  <c r="W526" i="5"/>
  <c r="Q527" i="5"/>
  <c r="R527" i="5"/>
  <c r="S527" i="5"/>
  <c r="T527" i="5"/>
  <c r="U527" i="5"/>
  <c r="V527" i="5"/>
  <c r="W527" i="5"/>
  <c r="Q528" i="5"/>
  <c r="R528" i="5"/>
  <c r="S528" i="5"/>
  <c r="T528" i="5"/>
  <c r="U528" i="5"/>
  <c r="V528" i="5"/>
  <c r="W528" i="5"/>
  <c r="Q529" i="5"/>
  <c r="R529" i="5"/>
  <c r="S529" i="5"/>
  <c r="T529" i="5"/>
  <c r="U529" i="5"/>
  <c r="V529" i="5"/>
  <c r="W529" i="5"/>
  <c r="Q530" i="5"/>
  <c r="R530" i="5"/>
  <c r="S530" i="5"/>
  <c r="T530" i="5"/>
  <c r="U530" i="5"/>
  <c r="V530" i="5"/>
  <c r="W530" i="5"/>
  <c r="Q531" i="5"/>
  <c r="R531" i="5"/>
  <c r="S531" i="5"/>
  <c r="T531" i="5"/>
  <c r="U531" i="5"/>
  <c r="V531" i="5"/>
  <c r="W531" i="5"/>
  <c r="Q532" i="5"/>
  <c r="R532" i="5"/>
  <c r="S532" i="5"/>
  <c r="T532" i="5"/>
  <c r="U532" i="5"/>
  <c r="V532" i="5"/>
  <c r="W532" i="5"/>
  <c r="Q533" i="5"/>
  <c r="R533" i="5"/>
  <c r="S533" i="5"/>
  <c r="T533" i="5"/>
  <c r="U533" i="5"/>
  <c r="V533" i="5"/>
  <c r="W533" i="5"/>
  <c r="Q534" i="5"/>
  <c r="R534" i="5"/>
  <c r="S534" i="5"/>
  <c r="T534" i="5"/>
  <c r="U534" i="5"/>
  <c r="V534" i="5"/>
  <c r="W534" i="5"/>
  <c r="Q535" i="5"/>
  <c r="R535" i="5"/>
  <c r="S535" i="5"/>
  <c r="T535" i="5"/>
  <c r="U535" i="5"/>
  <c r="V535" i="5"/>
  <c r="W535" i="5"/>
  <c r="Q536" i="5"/>
  <c r="R536" i="5"/>
  <c r="S536" i="5"/>
  <c r="T536" i="5"/>
  <c r="U536" i="5"/>
  <c r="V536" i="5"/>
  <c r="W536" i="5"/>
  <c r="Q537" i="5"/>
  <c r="R537" i="5"/>
  <c r="S537" i="5"/>
  <c r="T537" i="5"/>
  <c r="U537" i="5"/>
  <c r="V537" i="5"/>
  <c r="W537" i="5"/>
  <c r="Q538" i="5"/>
  <c r="R538" i="5"/>
  <c r="S538" i="5"/>
  <c r="T538" i="5"/>
  <c r="U538" i="5"/>
  <c r="V538" i="5"/>
  <c r="W538" i="5"/>
  <c r="Q539" i="5"/>
  <c r="R539" i="5"/>
  <c r="S539" i="5"/>
  <c r="T539" i="5"/>
  <c r="U539" i="5"/>
  <c r="V539" i="5"/>
  <c r="W539" i="5"/>
  <c r="Q540" i="5"/>
  <c r="R540" i="5"/>
  <c r="S540" i="5"/>
  <c r="T540" i="5"/>
  <c r="U540" i="5"/>
  <c r="V540" i="5"/>
  <c r="W540" i="5"/>
  <c r="Q541" i="5"/>
  <c r="R541" i="5"/>
  <c r="S541" i="5"/>
  <c r="T541" i="5"/>
  <c r="U541" i="5"/>
  <c r="V541" i="5"/>
  <c r="W541" i="5"/>
  <c r="Q542" i="5"/>
  <c r="R542" i="5"/>
  <c r="S542" i="5"/>
  <c r="T542" i="5"/>
  <c r="U542" i="5"/>
  <c r="V542" i="5"/>
  <c r="W542" i="5"/>
  <c r="Q556" i="5"/>
  <c r="R556" i="5"/>
  <c r="S556" i="5"/>
  <c r="T556" i="5"/>
  <c r="U556" i="5"/>
  <c r="V556" i="5"/>
  <c r="W556" i="5"/>
  <c r="Q557" i="5"/>
  <c r="R557" i="5"/>
  <c r="S557" i="5"/>
  <c r="T557" i="5"/>
  <c r="U557" i="5"/>
  <c r="V557" i="5"/>
  <c r="W557" i="5"/>
  <c r="Q558" i="5"/>
  <c r="R558" i="5"/>
  <c r="S558" i="5"/>
  <c r="T558" i="5"/>
  <c r="U558" i="5"/>
  <c r="V558" i="5"/>
  <c r="W558" i="5"/>
  <c r="Q559" i="5"/>
  <c r="R559" i="5"/>
  <c r="S559" i="5"/>
  <c r="T559" i="5"/>
  <c r="U559" i="5"/>
  <c r="V559" i="5"/>
  <c r="W559" i="5"/>
  <c r="Q560" i="5"/>
  <c r="R560" i="5"/>
  <c r="S560" i="5"/>
  <c r="T560" i="5"/>
  <c r="U560" i="5"/>
  <c r="V560" i="5"/>
  <c r="W560" i="5"/>
  <c r="Q561" i="5"/>
  <c r="R561" i="5"/>
  <c r="S561" i="5"/>
  <c r="T561" i="5"/>
  <c r="U561" i="5"/>
  <c r="V561" i="5"/>
  <c r="W561" i="5"/>
  <c r="Q562" i="5"/>
  <c r="R562" i="5"/>
  <c r="S562" i="5"/>
  <c r="T562" i="5"/>
  <c r="U562" i="5"/>
  <c r="V562" i="5"/>
  <c r="W562" i="5"/>
  <c r="R3" i="5"/>
  <c r="S3" i="5"/>
  <c r="T3" i="5"/>
  <c r="U3" i="5"/>
  <c r="V3" i="5"/>
  <c r="W3" i="5"/>
  <c r="Q3" i="5"/>
  <c r="E7" i="9" l="1"/>
  <c r="E11" i="9"/>
  <c r="E15" i="9"/>
  <c r="E19" i="9"/>
  <c r="E4" i="9"/>
  <c r="E38" i="9"/>
  <c r="E10" i="9"/>
  <c r="E5" i="9"/>
  <c r="E18" i="9"/>
  <c r="E25" i="9"/>
  <c r="E14" i="9"/>
  <c r="E27" i="9"/>
  <c r="E31" i="9"/>
  <c r="E29" i="9"/>
  <c r="E33" i="9"/>
  <c r="E39" i="9"/>
  <c r="E2" i="9"/>
  <c r="E8" i="9"/>
  <c r="E12" i="9"/>
  <c r="E16" i="9"/>
  <c r="E20" i="9"/>
  <c r="E30" i="9"/>
  <c r="E35" i="9"/>
  <c r="E40" i="9"/>
  <c r="E36" i="9"/>
  <c r="E9" i="9"/>
  <c r="E13" i="9"/>
  <c r="E17" i="9"/>
  <c r="E21" i="9"/>
  <c r="E24" i="9"/>
  <c r="E28" i="9"/>
  <c r="E32" i="9"/>
  <c r="Y334" i="5"/>
  <c r="Y234" i="5"/>
  <c r="Y560" i="5"/>
  <c r="Y556" i="5"/>
  <c r="Y541" i="5"/>
  <c r="Y537" i="5"/>
  <c r="Y533" i="5"/>
  <c r="Y529" i="5"/>
  <c r="Y525" i="5"/>
  <c r="Y521" i="5"/>
  <c r="Y517" i="5"/>
  <c r="Y513" i="5"/>
  <c r="Y509" i="5"/>
  <c r="Y505" i="5"/>
  <c r="Y501" i="5"/>
  <c r="Y497" i="5"/>
  <c r="Y493" i="5"/>
  <c r="Y489" i="5"/>
  <c r="Y469" i="5"/>
  <c r="Y465" i="5"/>
  <c r="Y461" i="5"/>
  <c r="Y457" i="5"/>
  <c r="Y453" i="5"/>
  <c r="Y449" i="5"/>
  <c r="Y445" i="5"/>
  <c r="Y441" i="5"/>
  <c r="Y437" i="5"/>
  <c r="Y433" i="5"/>
  <c r="Y429" i="5"/>
  <c r="Y425" i="5"/>
  <c r="Y421" i="5"/>
  <c r="Y417" i="5"/>
  <c r="Y412" i="5"/>
  <c r="Y407" i="5"/>
  <c r="Y400" i="5"/>
  <c r="Y387" i="5"/>
  <c r="Y379" i="5"/>
  <c r="Y362" i="5"/>
  <c r="Y354" i="5"/>
  <c r="Y342" i="5"/>
  <c r="Y3" i="5"/>
  <c r="Y559" i="5"/>
  <c r="Y540" i="5"/>
  <c r="Y536" i="5"/>
  <c r="Y532" i="5"/>
  <c r="Y528" i="5"/>
  <c r="Y524" i="5"/>
  <c r="Y520" i="5"/>
  <c r="Y516" i="5"/>
  <c r="Y512" i="5"/>
  <c r="Y508" i="5"/>
  <c r="Y504" i="5"/>
  <c r="Y500" i="5"/>
  <c r="Y496" i="5"/>
  <c r="Y492" i="5"/>
  <c r="Y468" i="5"/>
  <c r="Y464" i="5"/>
  <c r="Y460" i="5"/>
  <c r="Y456" i="5"/>
  <c r="Y452" i="5"/>
  <c r="Y448" i="5"/>
  <c r="Y444" i="5"/>
  <c r="Y440" i="5"/>
  <c r="Y436" i="5"/>
  <c r="Y432" i="5"/>
  <c r="Y428" i="5"/>
  <c r="Y424" i="5"/>
  <c r="Y420" i="5"/>
  <c r="Y416" i="5"/>
  <c r="Y411" i="5"/>
  <c r="Y406" i="5"/>
  <c r="Y399" i="5"/>
  <c r="Y386" i="5"/>
  <c r="Y378" i="5"/>
  <c r="Y361" i="5"/>
  <c r="Y353" i="5"/>
  <c r="Y338" i="5"/>
  <c r="Y562" i="5"/>
  <c r="Y558" i="5"/>
  <c r="Y539" i="5"/>
  <c r="Y535" i="5"/>
  <c r="Y531" i="5"/>
  <c r="Y527" i="5"/>
  <c r="Y523" i="5"/>
  <c r="Y519" i="5"/>
  <c r="Y515" i="5"/>
  <c r="Y511" i="5"/>
  <c r="Y507" i="5"/>
  <c r="Y503" i="5"/>
  <c r="Y499" i="5"/>
  <c r="Y495" i="5"/>
  <c r="Y491" i="5"/>
  <c r="Y467" i="5"/>
  <c r="Y463" i="5"/>
  <c r="Y459" i="5"/>
  <c r="Y455" i="5"/>
  <c r="Y451" i="5"/>
  <c r="Y447" i="5"/>
  <c r="Y443" i="5"/>
  <c r="Y439" i="5"/>
  <c r="Y435" i="5"/>
  <c r="Y431" i="5"/>
  <c r="Y427" i="5"/>
  <c r="Y423" i="5"/>
  <c r="Y419" i="5"/>
  <c r="Y415" i="5"/>
  <c r="Y410" i="5"/>
  <c r="Y404" i="5"/>
  <c r="Y383" i="5"/>
  <c r="Y358" i="5"/>
  <c r="Y350" i="5"/>
  <c r="Y5" i="5"/>
  <c r="Y9" i="5"/>
  <c r="Y13" i="5"/>
  <c r="Y17" i="5"/>
  <c r="Y21" i="5"/>
  <c r="Y25" i="5"/>
  <c r="Y29" i="5"/>
  <c r="Y33" i="5"/>
  <c r="Y37" i="5"/>
  <c r="Y41" i="5"/>
  <c r="Y45" i="5"/>
  <c r="Y49" i="5"/>
  <c r="Y53" i="5"/>
  <c r="Y57" i="5"/>
  <c r="Y61" i="5"/>
  <c r="Y65" i="5"/>
  <c r="Y69" i="5"/>
  <c r="Y73" i="5"/>
  <c r="Y77" i="5"/>
  <c r="Y81" i="5"/>
  <c r="Y104" i="5"/>
  <c r="Y108" i="5"/>
  <c r="Y112" i="5"/>
  <c r="Y116" i="5"/>
  <c r="Y120" i="5"/>
  <c r="Y124" i="5"/>
  <c r="Y128" i="5"/>
  <c r="Y132" i="5"/>
  <c r="Y136" i="5"/>
  <c r="Y140" i="5"/>
  <c r="Y144" i="5"/>
  <c r="Y148" i="5"/>
  <c r="Y152" i="5"/>
  <c r="Y156" i="5"/>
  <c r="Y160" i="5"/>
  <c r="Y164" i="5"/>
  <c r="Y168" i="5"/>
  <c r="Y172" i="5"/>
  <c r="Y176" i="5"/>
  <c r="Y180" i="5"/>
  <c r="Y209" i="5"/>
  <c r="Y213" i="5"/>
  <c r="Y217" i="5"/>
  <c r="Y221" i="5"/>
  <c r="Y225" i="5"/>
  <c r="Y229" i="5"/>
  <c r="Y233" i="5"/>
  <c r="Y237" i="5"/>
  <c r="Y241" i="5"/>
  <c r="Y245" i="5"/>
  <c r="Y249" i="5"/>
  <c r="Y253" i="5"/>
  <c r="Y257" i="5"/>
  <c r="Y261" i="5"/>
  <c r="Y265" i="5"/>
  <c r="Y269" i="5"/>
  <c r="Y273" i="5"/>
  <c r="Y277" i="5"/>
  <c r="Y281" i="5"/>
  <c r="Y285" i="5"/>
  <c r="Y289" i="5"/>
  <c r="Y316" i="5"/>
  <c r="Y320" i="5"/>
  <c r="Y324" i="5"/>
  <c r="Y328" i="5"/>
  <c r="Y332" i="5"/>
  <c r="Y336" i="5"/>
  <c r="Y340" i="5"/>
  <c r="Y344" i="5"/>
  <c r="Y348" i="5"/>
  <c r="Y352" i="5"/>
  <c r="Y356" i="5"/>
  <c r="Y360" i="5"/>
  <c r="Y364" i="5"/>
  <c r="Y377" i="5"/>
  <c r="Y381" i="5"/>
  <c r="Y385" i="5"/>
  <c r="Y389" i="5"/>
  <c r="Y398" i="5"/>
  <c r="Y402" i="5"/>
  <c r="Y6" i="5"/>
  <c r="Y10" i="5"/>
  <c r="Y14" i="5"/>
  <c r="Y18" i="5"/>
  <c r="Y22" i="5"/>
  <c r="Y26" i="5"/>
  <c r="Y30" i="5"/>
  <c r="Y34" i="5"/>
  <c r="Y38" i="5"/>
  <c r="Y42" i="5"/>
  <c r="Y46" i="5"/>
  <c r="Y50" i="5"/>
  <c r="Y54" i="5"/>
  <c r="Y58" i="5"/>
  <c r="Y62" i="5"/>
  <c r="Y66" i="5"/>
  <c r="Y70" i="5"/>
  <c r="Y74" i="5"/>
  <c r="Y78" i="5"/>
  <c r="Y82" i="5"/>
  <c r="Y105" i="5"/>
  <c r="Y109" i="5"/>
  <c r="Y113" i="5"/>
  <c r="Y117" i="5"/>
  <c r="Y121" i="5"/>
  <c r="Y125" i="5"/>
  <c r="Y129" i="5"/>
  <c r="Y133" i="5"/>
  <c r="Y137" i="5"/>
  <c r="Y141" i="5"/>
  <c r="Y145" i="5"/>
  <c r="Y149" i="5"/>
  <c r="Y153" i="5"/>
  <c r="Y157" i="5"/>
  <c r="Y161" i="5"/>
  <c r="Y165" i="5"/>
  <c r="Y169" i="5"/>
  <c r="Y173" i="5"/>
  <c r="Y177" i="5"/>
  <c r="Y210" i="5"/>
  <c r="Y214" i="5"/>
  <c r="Y218" i="5"/>
  <c r="Y222" i="5"/>
  <c r="Y226" i="5"/>
  <c r="Y230" i="5"/>
  <c r="Y238" i="5"/>
  <c r="Y242" i="5"/>
  <c r="Y246" i="5"/>
  <c r="Y250" i="5"/>
  <c r="Y254" i="5"/>
  <c r="Y258" i="5"/>
  <c r="Y262" i="5"/>
  <c r="Y266" i="5"/>
  <c r="Y270" i="5"/>
  <c r="Y274" i="5"/>
  <c r="Y278" i="5"/>
  <c r="Y282" i="5"/>
  <c r="Y286" i="5"/>
  <c r="Y290" i="5"/>
  <c r="Y317" i="5"/>
  <c r="Y321" i="5"/>
  <c r="Y325" i="5"/>
  <c r="Y329" i="5"/>
  <c r="Y333" i="5"/>
  <c r="Y337" i="5"/>
  <c r="Y341" i="5"/>
  <c r="Y345" i="5"/>
  <c r="Y349" i="5"/>
  <c r="Y7" i="5"/>
  <c r="Y11" i="5"/>
  <c r="Y15" i="5"/>
  <c r="Y19" i="5"/>
  <c r="Y23" i="5"/>
  <c r="Y27" i="5"/>
  <c r="Y31" i="5"/>
  <c r="Y35" i="5"/>
  <c r="Y39" i="5"/>
  <c r="Y43" i="5"/>
  <c r="Y47" i="5"/>
  <c r="Y51" i="5"/>
  <c r="Y55" i="5"/>
  <c r="Y59" i="5"/>
  <c r="Y63" i="5"/>
  <c r="Y67" i="5"/>
  <c r="Y71" i="5"/>
  <c r="Y75" i="5"/>
  <c r="Y79" i="5"/>
  <c r="Y83" i="5"/>
  <c r="Y102" i="5"/>
  <c r="Y106" i="5"/>
  <c r="Y110" i="5"/>
  <c r="Y114" i="5"/>
  <c r="Y118" i="5"/>
  <c r="Y122" i="5"/>
  <c r="Y126" i="5"/>
  <c r="Y130" i="5"/>
  <c r="Y134" i="5"/>
  <c r="Y138" i="5"/>
  <c r="Y142" i="5"/>
  <c r="Y146" i="5"/>
  <c r="Y150" i="5"/>
  <c r="Y154" i="5"/>
  <c r="Y158" i="5"/>
  <c r="Y162" i="5"/>
  <c r="Y166" i="5"/>
  <c r="Y170" i="5"/>
  <c r="Y174" i="5"/>
  <c r="Y178" i="5"/>
  <c r="Y211" i="5"/>
  <c r="Y215" i="5"/>
  <c r="Y219" i="5"/>
  <c r="Y223" i="5"/>
  <c r="Y227" i="5"/>
  <c r="Y231" i="5"/>
  <c r="Y235" i="5"/>
  <c r="Y239" i="5"/>
  <c r="Y243" i="5"/>
  <c r="Y247" i="5"/>
  <c r="Y251" i="5"/>
  <c r="Y255" i="5"/>
  <c r="Y259" i="5"/>
  <c r="Y263" i="5"/>
  <c r="Y267" i="5"/>
  <c r="Y271" i="5"/>
  <c r="Y275" i="5"/>
  <c r="Y279" i="5"/>
  <c r="Y283" i="5"/>
  <c r="Y287" i="5"/>
  <c r="Y291" i="5"/>
  <c r="Y314" i="5"/>
  <c r="Y318" i="5"/>
  <c r="Y322" i="5"/>
  <c r="Y326" i="5"/>
  <c r="Y4" i="5"/>
  <c r="Y8" i="5"/>
  <c r="Y12" i="5"/>
  <c r="Y16" i="5"/>
  <c r="Y20" i="5"/>
  <c r="Y24" i="5"/>
  <c r="Y28" i="5"/>
  <c r="Y32" i="5"/>
  <c r="Y36" i="5"/>
  <c r="Y40" i="5"/>
  <c r="Y44" i="5"/>
  <c r="Y48" i="5"/>
  <c r="Y52" i="5"/>
  <c r="Y56" i="5"/>
  <c r="Y60" i="5"/>
  <c r="Y64" i="5"/>
  <c r="Y68" i="5"/>
  <c r="Y72" i="5"/>
  <c r="Y76" i="5"/>
  <c r="Y80" i="5"/>
  <c r="Y84" i="5"/>
  <c r="Y103" i="5"/>
  <c r="Y107" i="5"/>
  <c r="Y111" i="5"/>
  <c r="Y115" i="5"/>
  <c r="Y119" i="5"/>
  <c r="Y123" i="5"/>
  <c r="Y127" i="5"/>
  <c r="Y131" i="5"/>
  <c r="Y135" i="5"/>
  <c r="Y139" i="5"/>
  <c r="Y143" i="5"/>
  <c r="Y147" i="5"/>
  <c r="Y151" i="5"/>
  <c r="Y155" i="5"/>
  <c r="Y159" i="5"/>
  <c r="Y163" i="5"/>
  <c r="Y167" i="5"/>
  <c r="Y171" i="5"/>
  <c r="Y175" i="5"/>
  <c r="Y179" i="5"/>
  <c r="Y208" i="5"/>
  <c r="Y212" i="5"/>
  <c r="Y216" i="5"/>
  <c r="Y220" i="5"/>
  <c r="Y224" i="5"/>
  <c r="Y228" i="5"/>
  <c r="Y232" i="5"/>
  <c r="Y236" i="5"/>
  <c r="Y240" i="5"/>
  <c r="Y244" i="5"/>
  <c r="Y248" i="5"/>
  <c r="Y252" i="5"/>
  <c r="Y256" i="5"/>
  <c r="Y260" i="5"/>
  <c r="Y264" i="5"/>
  <c r="Y268" i="5"/>
  <c r="Y272" i="5"/>
  <c r="Y276" i="5"/>
  <c r="Y280" i="5"/>
  <c r="Y284" i="5"/>
  <c r="Y288" i="5"/>
  <c r="Y292" i="5"/>
  <c r="Y315" i="5"/>
  <c r="Y319" i="5"/>
  <c r="Y323" i="5"/>
  <c r="Y327" i="5"/>
  <c r="Y331" i="5"/>
  <c r="Y335" i="5"/>
  <c r="Y339" i="5"/>
  <c r="Y343" i="5"/>
  <c r="Y347" i="5"/>
  <c r="Y351" i="5"/>
  <c r="Y355" i="5"/>
  <c r="Y359" i="5"/>
  <c r="Y363" i="5"/>
  <c r="Y376" i="5"/>
  <c r="Y380" i="5"/>
  <c r="Y384" i="5"/>
  <c r="Y388" i="5"/>
  <c r="Y397" i="5"/>
  <c r="Y401" i="5"/>
  <c r="Y405" i="5"/>
  <c r="Y409" i="5"/>
  <c r="Y413" i="5"/>
  <c r="Y561" i="5"/>
  <c r="Y557" i="5"/>
  <c r="Y542" i="5"/>
  <c r="Y538" i="5"/>
  <c r="Y534" i="5"/>
  <c r="Y530" i="5"/>
  <c r="Y526" i="5"/>
  <c r="Y522" i="5"/>
  <c r="Y518" i="5"/>
  <c r="Y514" i="5"/>
  <c r="Y510" i="5"/>
  <c r="Y506" i="5"/>
  <c r="Y502" i="5"/>
  <c r="Y498" i="5"/>
  <c r="Y494" i="5"/>
  <c r="Y470" i="5"/>
  <c r="Y466" i="5"/>
  <c r="Y462" i="5"/>
  <c r="Y458" i="5"/>
  <c r="Y454" i="5"/>
  <c r="Y450" i="5"/>
  <c r="Y446" i="5"/>
  <c r="Y442" i="5"/>
  <c r="Y438" i="5"/>
  <c r="Y434" i="5"/>
  <c r="Y430" i="5"/>
  <c r="Y426" i="5"/>
  <c r="Y422" i="5"/>
  <c r="Y418" i="5"/>
  <c r="Y414" i="5"/>
  <c r="Y408" i="5"/>
  <c r="Y403" i="5"/>
  <c r="Y382" i="5"/>
  <c r="Y357" i="5"/>
  <c r="Y346" i="5"/>
  <c r="Y330" i="5"/>
  <c r="C21" i="6"/>
  <c r="C24" i="6"/>
  <c r="C20" i="6"/>
  <c r="C17" i="6"/>
  <c r="C23" i="6"/>
  <c r="C19" i="6"/>
  <c r="C22" i="6"/>
  <c r="B12" i="6"/>
  <c r="C5" i="6"/>
  <c r="C6" i="6"/>
  <c r="C7" i="6"/>
  <c r="C8" i="6"/>
  <c r="C9" i="6"/>
  <c r="C10" i="6"/>
  <c r="C11" i="6"/>
  <c r="C4" i="6"/>
  <c r="C26" i="6" l="1"/>
  <c r="C13" i="6"/>
  <c r="C25" i="6"/>
  <c r="C12" i="6"/>
  <c r="U100" i="1"/>
  <c r="U101" i="1"/>
  <c r="U102" i="1"/>
  <c r="C562" i="5" l="1"/>
  <c r="B562" i="5"/>
  <c r="C561" i="5"/>
  <c r="B561" i="5"/>
  <c r="C560" i="5"/>
  <c r="B560" i="5"/>
  <c r="C559" i="5"/>
  <c r="B559" i="5"/>
  <c r="C558" i="5"/>
  <c r="B558" i="5"/>
  <c r="C557" i="5"/>
  <c r="B557" i="5"/>
  <c r="C556" i="5"/>
  <c r="B556" i="5"/>
  <c r="C542" i="5"/>
  <c r="B542" i="5"/>
  <c r="C541" i="5"/>
  <c r="B541" i="5"/>
  <c r="C540" i="5"/>
  <c r="B540" i="5"/>
  <c r="C539" i="5"/>
  <c r="B539" i="5"/>
  <c r="C538" i="5"/>
  <c r="B538" i="5"/>
  <c r="C537" i="5"/>
  <c r="B537" i="5"/>
  <c r="C536" i="5"/>
  <c r="B536" i="5"/>
  <c r="C535" i="5"/>
  <c r="B535" i="5"/>
  <c r="C534" i="5"/>
  <c r="B534" i="5"/>
  <c r="C533" i="5"/>
  <c r="B533" i="5"/>
  <c r="C532" i="5"/>
  <c r="B532" i="5"/>
  <c r="C531" i="5"/>
  <c r="B531" i="5"/>
  <c r="C530" i="5"/>
  <c r="B530" i="5"/>
  <c r="C529" i="5"/>
  <c r="B529" i="5"/>
  <c r="C528" i="5"/>
  <c r="B528" i="5"/>
  <c r="C527" i="5"/>
  <c r="B527" i="5"/>
  <c r="C526" i="5"/>
  <c r="B526" i="5"/>
  <c r="C525" i="5"/>
  <c r="B525" i="5"/>
  <c r="C524" i="5"/>
  <c r="B524" i="5"/>
  <c r="C523" i="5"/>
  <c r="B523" i="5"/>
  <c r="C522" i="5"/>
  <c r="B522" i="5"/>
  <c r="C521" i="5"/>
  <c r="B521" i="5"/>
  <c r="C520" i="5"/>
  <c r="B520" i="5"/>
  <c r="C519" i="5"/>
  <c r="B519" i="5"/>
  <c r="C518" i="5"/>
  <c r="B518" i="5"/>
  <c r="C517" i="5"/>
  <c r="B517" i="5"/>
  <c r="C516" i="5"/>
  <c r="B516" i="5"/>
  <c r="C515" i="5"/>
  <c r="B515" i="5"/>
  <c r="C514" i="5"/>
  <c r="B514" i="5"/>
  <c r="C513" i="5"/>
  <c r="B513" i="5"/>
  <c r="C512" i="5"/>
  <c r="B512" i="5"/>
  <c r="C511" i="5"/>
  <c r="B511" i="5"/>
  <c r="C510" i="5"/>
  <c r="B510" i="5"/>
  <c r="C509" i="5"/>
  <c r="B509" i="5"/>
  <c r="C508" i="5"/>
  <c r="B508" i="5"/>
  <c r="C507" i="5"/>
  <c r="B507" i="5"/>
  <c r="C506" i="5"/>
  <c r="B506" i="5"/>
  <c r="C505" i="5"/>
  <c r="B505" i="5"/>
  <c r="C504" i="5"/>
  <c r="B504" i="5"/>
  <c r="C503" i="5"/>
  <c r="B503" i="5"/>
  <c r="C502" i="5"/>
  <c r="B502" i="5"/>
  <c r="C501" i="5"/>
  <c r="B501" i="5"/>
  <c r="C500" i="5"/>
  <c r="B500" i="5"/>
  <c r="C499" i="5"/>
  <c r="B499" i="5"/>
  <c r="C498" i="5"/>
  <c r="B498" i="5"/>
  <c r="C497" i="5"/>
  <c r="B497" i="5"/>
  <c r="C496" i="5"/>
  <c r="B496" i="5"/>
  <c r="C495" i="5"/>
  <c r="B495" i="5"/>
  <c r="C494" i="5"/>
  <c r="B494" i="5"/>
  <c r="C493" i="5"/>
  <c r="B493" i="5"/>
  <c r="C492" i="5"/>
  <c r="B492" i="5"/>
  <c r="C491" i="5"/>
  <c r="B491" i="5"/>
  <c r="C490" i="5"/>
  <c r="B490" i="5"/>
  <c r="C489" i="5"/>
  <c r="B489" i="5"/>
  <c r="C470" i="5"/>
  <c r="B470" i="5"/>
  <c r="C469" i="5"/>
  <c r="B469" i="5"/>
  <c r="C468" i="5"/>
  <c r="B468" i="5"/>
  <c r="C467" i="5"/>
  <c r="B467" i="5"/>
  <c r="C466" i="5"/>
  <c r="B466" i="5"/>
  <c r="C465" i="5"/>
  <c r="B465" i="5"/>
  <c r="C464" i="5"/>
  <c r="B464" i="5"/>
  <c r="C463" i="5"/>
  <c r="B463" i="5"/>
  <c r="C462" i="5"/>
  <c r="B462" i="5"/>
  <c r="C461" i="5"/>
  <c r="B461" i="5"/>
  <c r="C460" i="5"/>
  <c r="B460" i="5"/>
  <c r="C459" i="5"/>
  <c r="B459" i="5"/>
  <c r="C458" i="5"/>
  <c r="B458" i="5"/>
  <c r="C457" i="5"/>
  <c r="B457" i="5"/>
  <c r="C456" i="5"/>
  <c r="B456" i="5"/>
  <c r="C455" i="5"/>
  <c r="B455" i="5"/>
  <c r="C454" i="5"/>
  <c r="B454" i="5"/>
  <c r="C453" i="5"/>
  <c r="B453" i="5"/>
  <c r="C452" i="5"/>
  <c r="B452" i="5"/>
  <c r="C451" i="5"/>
  <c r="B451" i="5"/>
  <c r="C450" i="5"/>
  <c r="B450" i="5"/>
  <c r="C449" i="5"/>
  <c r="B449" i="5"/>
  <c r="C448" i="5"/>
  <c r="B448" i="5"/>
  <c r="C447" i="5"/>
  <c r="B447" i="5"/>
  <c r="C446" i="5"/>
  <c r="B446" i="5"/>
  <c r="C445" i="5"/>
  <c r="B445" i="5"/>
  <c r="C444" i="5"/>
  <c r="B444" i="5"/>
  <c r="C443" i="5"/>
  <c r="B443" i="5"/>
  <c r="C442" i="5"/>
  <c r="B442" i="5"/>
  <c r="C441" i="5"/>
  <c r="B441" i="5"/>
  <c r="C440" i="5"/>
  <c r="B440" i="5"/>
  <c r="C439" i="5"/>
  <c r="B439" i="5"/>
  <c r="C438" i="5"/>
  <c r="B438" i="5"/>
  <c r="C437" i="5"/>
  <c r="B437" i="5"/>
  <c r="C436" i="5"/>
  <c r="B436" i="5"/>
  <c r="C435" i="5"/>
  <c r="B435" i="5"/>
  <c r="C434" i="5"/>
  <c r="B434" i="5"/>
  <c r="C433" i="5"/>
  <c r="B433" i="5"/>
  <c r="C432" i="5"/>
  <c r="B432" i="5"/>
  <c r="C431" i="5"/>
  <c r="B431" i="5"/>
  <c r="C430" i="5"/>
  <c r="B430" i="5"/>
  <c r="C429" i="5"/>
  <c r="B429" i="5"/>
  <c r="C428" i="5"/>
  <c r="B428" i="5"/>
  <c r="C427" i="5"/>
  <c r="B427" i="5"/>
  <c r="C426" i="5"/>
  <c r="B426" i="5"/>
  <c r="C425" i="5"/>
  <c r="B425" i="5"/>
  <c r="C424" i="5"/>
  <c r="B424" i="5"/>
  <c r="C423" i="5"/>
  <c r="B423" i="5"/>
  <c r="C422" i="5"/>
  <c r="B422" i="5"/>
  <c r="C421" i="5"/>
  <c r="B421" i="5"/>
  <c r="C420" i="5"/>
  <c r="B420" i="5"/>
  <c r="C419" i="5"/>
  <c r="B419" i="5"/>
  <c r="C418" i="5"/>
  <c r="B418" i="5"/>
  <c r="C417" i="5"/>
  <c r="B417" i="5"/>
  <c r="C416" i="5"/>
  <c r="B416" i="5"/>
  <c r="C415" i="5"/>
  <c r="B415" i="5"/>
  <c r="C414" i="5"/>
  <c r="B414" i="5"/>
  <c r="C413" i="5"/>
  <c r="B413" i="5"/>
  <c r="C412" i="5"/>
  <c r="B412" i="5"/>
  <c r="C411" i="5"/>
  <c r="B411" i="5"/>
  <c r="C410" i="5"/>
  <c r="B410" i="5"/>
  <c r="C409" i="5"/>
  <c r="B409" i="5"/>
  <c r="C408" i="5"/>
  <c r="B408" i="5"/>
  <c r="C407" i="5"/>
  <c r="B407" i="5"/>
  <c r="C406" i="5"/>
  <c r="B406" i="5"/>
  <c r="C405" i="5"/>
  <c r="B405" i="5"/>
  <c r="C404" i="5"/>
  <c r="B404" i="5"/>
  <c r="C403" i="5"/>
  <c r="B403" i="5"/>
  <c r="C402" i="5"/>
  <c r="B402" i="5"/>
  <c r="C401" i="5"/>
  <c r="B401" i="5"/>
  <c r="C400" i="5"/>
  <c r="B400" i="5"/>
  <c r="C399" i="5"/>
  <c r="B399" i="5"/>
  <c r="C398" i="5"/>
  <c r="B398" i="5"/>
  <c r="C397" i="5"/>
  <c r="B397" i="5"/>
  <c r="C389" i="5"/>
  <c r="B389" i="5"/>
  <c r="C388" i="5"/>
  <c r="B388" i="5"/>
  <c r="C387" i="5"/>
  <c r="B387" i="5"/>
  <c r="C386" i="5"/>
  <c r="B386" i="5"/>
  <c r="C385" i="5"/>
  <c r="B385" i="5"/>
  <c r="C384" i="5"/>
  <c r="B384" i="5"/>
  <c r="C383" i="5"/>
  <c r="B383" i="5"/>
  <c r="C382" i="5"/>
  <c r="B382" i="5"/>
  <c r="C381" i="5"/>
  <c r="B381" i="5"/>
  <c r="C380" i="5"/>
  <c r="B380" i="5"/>
  <c r="C379" i="5"/>
  <c r="B379" i="5"/>
  <c r="C378" i="5"/>
  <c r="B378" i="5"/>
  <c r="C377" i="5"/>
  <c r="B377" i="5"/>
  <c r="C376" i="5"/>
  <c r="B376" i="5"/>
  <c r="C364" i="5"/>
  <c r="B364" i="5"/>
  <c r="C363" i="5"/>
  <c r="B363" i="5"/>
  <c r="C362" i="5"/>
  <c r="B362" i="5"/>
  <c r="C361" i="5"/>
  <c r="B361" i="5"/>
  <c r="C360" i="5"/>
  <c r="B360" i="5"/>
  <c r="C359" i="5"/>
  <c r="B359" i="5"/>
  <c r="C358" i="5"/>
  <c r="B358" i="5"/>
  <c r="C357" i="5"/>
  <c r="B357" i="5"/>
  <c r="C356" i="5"/>
  <c r="B356" i="5"/>
  <c r="C355" i="5"/>
  <c r="B355" i="5"/>
  <c r="C354" i="5"/>
  <c r="B354" i="5"/>
  <c r="C353" i="5"/>
  <c r="B353" i="5"/>
  <c r="C352" i="5"/>
  <c r="B352" i="5"/>
  <c r="C351" i="5"/>
  <c r="B351" i="5"/>
  <c r="C350" i="5"/>
  <c r="B350" i="5"/>
  <c r="C349" i="5"/>
  <c r="B349" i="5"/>
  <c r="C348" i="5"/>
  <c r="B348" i="5"/>
  <c r="C347" i="5"/>
  <c r="B347" i="5"/>
  <c r="C346" i="5"/>
  <c r="B346" i="5"/>
  <c r="C345" i="5"/>
  <c r="B345" i="5"/>
  <c r="C344" i="5"/>
  <c r="B344" i="5"/>
  <c r="C343" i="5"/>
  <c r="B343" i="5"/>
  <c r="C342" i="5"/>
  <c r="B342" i="5"/>
  <c r="C341" i="5"/>
  <c r="B341" i="5"/>
  <c r="C340" i="5"/>
  <c r="B340" i="5"/>
  <c r="C339" i="5"/>
  <c r="B339" i="5"/>
  <c r="C338" i="5"/>
  <c r="B338" i="5"/>
  <c r="C337" i="5"/>
  <c r="B337" i="5"/>
  <c r="C336" i="5"/>
  <c r="B336" i="5"/>
  <c r="C335" i="5"/>
  <c r="B335" i="5"/>
  <c r="C334" i="5"/>
  <c r="B334" i="5"/>
  <c r="C333" i="5"/>
  <c r="B333" i="5"/>
  <c r="C332" i="5"/>
  <c r="B332" i="5"/>
  <c r="C331" i="5"/>
  <c r="B331" i="5"/>
  <c r="C330" i="5"/>
  <c r="B330" i="5"/>
  <c r="C329" i="5"/>
  <c r="B329" i="5"/>
  <c r="C328" i="5"/>
  <c r="B328" i="5"/>
  <c r="C327" i="5"/>
  <c r="B327" i="5"/>
  <c r="C326" i="5"/>
  <c r="B326" i="5"/>
  <c r="C325" i="5"/>
  <c r="B325" i="5"/>
  <c r="C324" i="5"/>
  <c r="B324" i="5"/>
  <c r="C323" i="5"/>
  <c r="B323" i="5"/>
  <c r="C322" i="5"/>
  <c r="B322" i="5"/>
  <c r="C321" i="5"/>
  <c r="B321" i="5"/>
  <c r="C320" i="5"/>
  <c r="B320" i="5"/>
  <c r="C319" i="5"/>
  <c r="B319" i="5"/>
  <c r="C318" i="5"/>
  <c r="B318" i="5"/>
  <c r="C317" i="5"/>
  <c r="B317" i="5"/>
  <c r="C316" i="5"/>
  <c r="B316" i="5"/>
  <c r="C315" i="5"/>
  <c r="B315" i="5"/>
  <c r="C314" i="5"/>
  <c r="B314" i="5"/>
  <c r="C292" i="5"/>
  <c r="B292" i="5"/>
  <c r="C291" i="5"/>
  <c r="B291" i="5"/>
  <c r="C290" i="5"/>
  <c r="B290" i="5"/>
  <c r="C289" i="5"/>
  <c r="B289" i="5"/>
  <c r="C288" i="5"/>
  <c r="B288" i="5"/>
  <c r="C287" i="5"/>
  <c r="B287" i="5"/>
  <c r="C286" i="5"/>
  <c r="B286" i="5"/>
  <c r="C285" i="5"/>
  <c r="B285" i="5"/>
  <c r="C284" i="5"/>
  <c r="B284" i="5"/>
  <c r="C283" i="5"/>
  <c r="B283" i="5"/>
  <c r="C282" i="5"/>
  <c r="B282" i="5"/>
  <c r="C281" i="5"/>
  <c r="B281" i="5"/>
  <c r="C280" i="5"/>
  <c r="B280" i="5"/>
  <c r="C279" i="5"/>
  <c r="B279" i="5"/>
  <c r="C278" i="5"/>
  <c r="B278" i="5"/>
  <c r="C277" i="5"/>
  <c r="B277" i="5"/>
  <c r="C276" i="5"/>
  <c r="B276" i="5"/>
  <c r="C275" i="5"/>
  <c r="B275" i="5"/>
  <c r="C274" i="5"/>
  <c r="B274" i="5"/>
  <c r="C273" i="5"/>
  <c r="B273" i="5"/>
  <c r="C272" i="5"/>
  <c r="B272" i="5"/>
  <c r="C271" i="5"/>
  <c r="B271" i="5"/>
  <c r="C270" i="5"/>
  <c r="B270" i="5"/>
  <c r="C269" i="5"/>
  <c r="B269" i="5"/>
  <c r="C268" i="5"/>
  <c r="B268" i="5"/>
  <c r="C267" i="5"/>
  <c r="B267" i="5"/>
  <c r="C266" i="5"/>
  <c r="B266" i="5"/>
  <c r="C265" i="5"/>
  <c r="B265" i="5"/>
  <c r="C264" i="5"/>
  <c r="B264" i="5"/>
  <c r="C263" i="5"/>
  <c r="B263" i="5"/>
  <c r="C262" i="5"/>
  <c r="B262" i="5"/>
  <c r="C261" i="5"/>
  <c r="B261" i="5"/>
  <c r="C260" i="5"/>
  <c r="B260" i="5"/>
  <c r="C259" i="5"/>
  <c r="B259" i="5"/>
  <c r="C258" i="5"/>
  <c r="B258" i="5"/>
  <c r="C257" i="5"/>
  <c r="B257" i="5"/>
  <c r="C256" i="5"/>
  <c r="B256" i="5"/>
  <c r="C255" i="5"/>
  <c r="B255" i="5"/>
  <c r="C254" i="5"/>
  <c r="B254" i="5"/>
  <c r="C253" i="5"/>
  <c r="B253" i="5"/>
  <c r="C252" i="5"/>
  <c r="B252" i="5"/>
  <c r="C251" i="5"/>
  <c r="B251" i="5"/>
  <c r="C250" i="5"/>
  <c r="B250" i="5"/>
  <c r="C249" i="5"/>
  <c r="B249" i="5"/>
  <c r="C248" i="5"/>
  <c r="B248" i="5"/>
  <c r="C247" i="5"/>
  <c r="B247" i="5"/>
  <c r="C246" i="5"/>
  <c r="B246" i="5"/>
  <c r="C245" i="5"/>
  <c r="B245" i="5"/>
  <c r="C244" i="5"/>
  <c r="B244" i="5"/>
  <c r="C243" i="5"/>
  <c r="B243" i="5"/>
  <c r="C242" i="5"/>
  <c r="B242" i="5"/>
  <c r="C241" i="5"/>
  <c r="B241" i="5"/>
  <c r="C240" i="5"/>
  <c r="B240" i="5"/>
  <c r="C239" i="5"/>
  <c r="B239" i="5"/>
  <c r="C238" i="5"/>
  <c r="B238" i="5"/>
  <c r="C237" i="5"/>
  <c r="B237" i="5"/>
  <c r="C236" i="5"/>
  <c r="B236" i="5"/>
  <c r="C235" i="5"/>
  <c r="B235" i="5"/>
  <c r="C234" i="5"/>
  <c r="B234" i="5"/>
  <c r="C233" i="5"/>
  <c r="B233" i="5"/>
  <c r="C232" i="5"/>
  <c r="B232" i="5"/>
  <c r="C231" i="5"/>
  <c r="B231" i="5"/>
  <c r="C230" i="5"/>
  <c r="B230" i="5"/>
  <c r="C229" i="5"/>
  <c r="B229" i="5"/>
  <c r="C228" i="5"/>
  <c r="B228" i="5"/>
  <c r="C227" i="5"/>
  <c r="B227" i="5"/>
  <c r="C226" i="5"/>
  <c r="B226" i="5"/>
  <c r="C225" i="5"/>
  <c r="B225" i="5"/>
  <c r="C224" i="5"/>
  <c r="B224" i="5"/>
  <c r="C223" i="5"/>
  <c r="B223" i="5"/>
  <c r="C222" i="5"/>
  <c r="B222" i="5"/>
  <c r="C221" i="5"/>
  <c r="B221" i="5"/>
  <c r="C220" i="5"/>
  <c r="B220" i="5"/>
  <c r="C219" i="5"/>
  <c r="B219" i="5"/>
  <c r="C218" i="5"/>
  <c r="B218" i="5"/>
  <c r="C217" i="5"/>
  <c r="B217" i="5"/>
  <c r="C216" i="5"/>
  <c r="B216" i="5"/>
  <c r="C215" i="5"/>
  <c r="B215" i="5"/>
  <c r="C214" i="5"/>
  <c r="B214" i="5"/>
  <c r="C213" i="5"/>
  <c r="B213" i="5"/>
  <c r="C212" i="5"/>
  <c r="B212" i="5"/>
  <c r="C211" i="5"/>
  <c r="B211" i="5"/>
  <c r="C210" i="5"/>
  <c r="B210" i="5"/>
  <c r="C209" i="5"/>
  <c r="B209" i="5"/>
  <c r="C208" i="5"/>
  <c r="B208" i="5"/>
  <c r="C180" i="5"/>
  <c r="B180" i="5"/>
  <c r="C179" i="5"/>
  <c r="B179" i="5"/>
  <c r="C178" i="5"/>
  <c r="B178" i="5"/>
  <c r="C177" i="5"/>
  <c r="B177" i="5"/>
  <c r="C176" i="5"/>
  <c r="B176" i="5"/>
  <c r="C175" i="5"/>
  <c r="B175" i="5"/>
  <c r="C174" i="5"/>
  <c r="B174" i="5"/>
  <c r="C173" i="5"/>
  <c r="B173" i="5"/>
  <c r="C172" i="5"/>
  <c r="B172" i="5"/>
  <c r="C171" i="5"/>
  <c r="B171" i="5"/>
  <c r="C170" i="5"/>
  <c r="B170" i="5"/>
  <c r="C169" i="5"/>
  <c r="B169" i="5"/>
  <c r="C168" i="5"/>
  <c r="B168" i="5"/>
  <c r="C167" i="5"/>
  <c r="B167" i="5"/>
  <c r="C166" i="5"/>
  <c r="B166" i="5"/>
  <c r="C165" i="5"/>
  <c r="B165" i="5"/>
  <c r="C164" i="5"/>
  <c r="B164" i="5"/>
  <c r="C163" i="5"/>
  <c r="B163" i="5"/>
  <c r="C162" i="5"/>
  <c r="B162" i="5"/>
  <c r="C161" i="5"/>
  <c r="B161" i="5"/>
  <c r="C160" i="5"/>
  <c r="B160" i="5"/>
  <c r="C159" i="5"/>
  <c r="B159" i="5"/>
  <c r="C158" i="5"/>
  <c r="B158" i="5"/>
  <c r="C157" i="5"/>
  <c r="B157" i="5"/>
  <c r="C156" i="5"/>
  <c r="B156" i="5"/>
  <c r="C155" i="5"/>
  <c r="B155" i="5"/>
  <c r="C154" i="5"/>
  <c r="B154" i="5"/>
  <c r="C153" i="5"/>
  <c r="B153" i="5"/>
  <c r="C152" i="5"/>
  <c r="B152" i="5"/>
  <c r="C151" i="5"/>
  <c r="B151" i="5"/>
  <c r="C150" i="5"/>
  <c r="B150" i="5"/>
  <c r="C149" i="5"/>
  <c r="B149" i="5"/>
  <c r="C148" i="5"/>
  <c r="B148" i="5"/>
  <c r="C147" i="5"/>
  <c r="B147" i="5"/>
  <c r="C146" i="5"/>
  <c r="B146" i="5"/>
  <c r="C145" i="5"/>
  <c r="B145" i="5"/>
  <c r="C144" i="5"/>
  <c r="B144" i="5"/>
  <c r="C143" i="5"/>
  <c r="B143" i="5"/>
  <c r="C142" i="5"/>
  <c r="B142" i="5"/>
  <c r="C141" i="5"/>
  <c r="B141" i="5"/>
  <c r="C140" i="5"/>
  <c r="B140" i="5"/>
  <c r="C139" i="5"/>
  <c r="B139" i="5"/>
  <c r="C138" i="5"/>
  <c r="B138" i="5"/>
  <c r="C137" i="5"/>
  <c r="B137" i="5"/>
  <c r="C136" i="5"/>
  <c r="B136" i="5"/>
  <c r="C135" i="5"/>
  <c r="B135" i="5"/>
  <c r="C134" i="5"/>
  <c r="B134" i="5"/>
  <c r="C133" i="5"/>
  <c r="B133" i="5"/>
  <c r="C132" i="5"/>
  <c r="B132" i="5"/>
  <c r="C131" i="5"/>
  <c r="B131" i="5"/>
  <c r="C130" i="5"/>
  <c r="B130" i="5"/>
  <c r="C129" i="5"/>
  <c r="B129" i="5"/>
  <c r="C128" i="5"/>
  <c r="B128" i="5"/>
  <c r="C127" i="5"/>
  <c r="B127" i="5"/>
  <c r="C126" i="5"/>
  <c r="B126" i="5"/>
  <c r="C125" i="5"/>
  <c r="B125" i="5"/>
  <c r="C124" i="5"/>
  <c r="B124" i="5"/>
  <c r="C123" i="5"/>
  <c r="B123" i="5"/>
  <c r="C122" i="5"/>
  <c r="B122" i="5"/>
  <c r="C121" i="5"/>
  <c r="B121" i="5"/>
  <c r="C120" i="5"/>
  <c r="B120" i="5"/>
  <c r="C119" i="5"/>
  <c r="B119" i="5"/>
  <c r="C118" i="5"/>
  <c r="B118" i="5"/>
  <c r="C117" i="5"/>
  <c r="B117" i="5"/>
  <c r="C116" i="5"/>
  <c r="B116" i="5"/>
  <c r="C115" i="5"/>
  <c r="B115" i="5"/>
  <c r="C114" i="5"/>
  <c r="B114" i="5"/>
  <c r="C113" i="5"/>
  <c r="B113" i="5"/>
  <c r="C112" i="5"/>
  <c r="B112" i="5"/>
  <c r="C111" i="5"/>
  <c r="B111" i="5"/>
  <c r="C110" i="5"/>
  <c r="B110" i="5"/>
  <c r="C109" i="5"/>
  <c r="B109" i="5"/>
  <c r="C108" i="5"/>
  <c r="B108" i="5"/>
  <c r="C107" i="5"/>
  <c r="B107" i="5"/>
  <c r="C106" i="5"/>
  <c r="B106" i="5"/>
  <c r="C105" i="5"/>
  <c r="B105" i="5"/>
  <c r="C104" i="5"/>
  <c r="B104" i="5"/>
  <c r="C103" i="5"/>
  <c r="B103" i="5"/>
  <c r="C102" i="5"/>
  <c r="B102" i="5"/>
  <c r="C84" i="5"/>
  <c r="B84" i="5"/>
  <c r="C83" i="5"/>
  <c r="B83" i="5"/>
  <c r="C82" i="5"/>
  <c r="B82" i="5"/>
  <c r="C81" i="5"/>
  <c r="B81" i="5"/>
  <c r="C80" i="5"/>
  <c r="B80" i="5"/>
  <c r="C79" i="5"/>
  <c r="B79" i="5"/>
  <c r="C78" i="5"/>
  <c r="B78" i="5"/>
  <c r="C77" i="5"/>
  <c r="B77" i="5"/>
  <c r="C76" i="5"/>
  <c r="B76" i="5"/>
  <c r="C75" i="5"/>
  <c r="B75" i="5"/>
  <c r="C74" i="5"/>
  <c r="B74" i="5"/>
  <c r="C73" i="5"/>
  <c r="B73" i="5"/>
  <c r="C72" i="5"/>
  <c r="B72" i="5"/>
  <c r="C71" i="5"/>
  <c r="B71" i="5"/>
  <c r="C70" i="5"/>
  <c r="B70" i="5"/>
  <c r="C69" i="5"/>
  <c r="B69" i="5"/>
  <c r="C68" i="5"/>
  <c r="B68" i="5"/>
  <c r="C67" i="5"/>
  <c r="B67" i="5"/>
  <c r="C66" i="5"/>
  <c r="B66" i="5"/>
  <c r="C65" i="5"/>
  <c r="B65" i="5"/>
  <c r="C64" i="5"/>
  <c r="B64" i="5"/>
  <c r="C63" i="5"/>
  <c r="B63" i="5"/>
  <c r="C62" i="5"/>
  <c r="B62" i="5"/>
  <c r="C61" i="5"/>
  <c r="B61" i="5"/>
  <c r="C60" i="5"/>
  <c r="B60" i="5"/>
  <c r="C59" i="5"/>
  <c r="B59" i="5"/>
  <c r="C58" i="5"/>
  <c r="B58" i="5"/>
  <c r="C57" i="5"/>
  <c r="B57" i="5"/>
  <c r="C56" i="5"/>
  <c r="B56" i="5"/>
  <c r="C55" i="5"/>
  <c r="B55" i="5"/>
  <c r="C54" i="5"/>
  <c r="B54" i="5"/>
  <c r="C53" i="5"/>
  <c r="B53" i="5"/>
  <c r="C52" i="5"/>
  <c r="B52" i="5"/>
  <c r="C51" i="5"/>
  <c r="B51" i="5"/>
  <c r="C50" i="5"/>
  <c r="B50" i="5"/>
  <c r="C49" i="5"/>
  <c r="B49" i="5"/>
  <c r="C48" i="5"/>
  <c r="B48" i="5"/>
  <c r="C47" i="5"/>
  <c r="B47" i="5"/>
  <c r="C46" i="5"/>
  <c r="B46" i="5"/>
  <c r="C45" i="5"/>
  <c r="B45" i="5"/>
  <c r="C44" i="5"/>
  <c r="B44" i="5"/>
  <c r="C43" i="5"/>
  <c r="B43" i="5"/>
  <c r="C42" i="5"/>
  <c r="B42" i="5"/>
  <c r="C41" i="5"/>
  <c r="B41" i="5"/>
  <c r="C40" i="5"/>
  <c r="B40" i="5"/>
  <c r="C39" i="5"/>
  <c r="B39" i="5"/>
  <c r="C38" i="5"/>
  <c r="B38" i="5"/>
  <c r="C37" i="5"/>
  <c r="B37" i="5"/>
  <c r="C36" i="5"/>
  <c r="B36" i="5"/>
  <c r="C35" i="5"/>
  <c r="B35" i="5"/>
  <c r="C34" i="5"/>
  <c r="B34" i="5"/>
  <c r="C33" i="5"/>
  <c r="B33" i="5"/>
  <c r="C32" i="5"/>
  <c r="B32" i="5"/>
  <c r="C31" i="5"/>
  <c r="B31" i="5"/>
  <c r="C30" i="5"/>
  <c r="B30" i="5"/>
  <c r="C29" i="5"/>
  <c r="B29" i="5"/>
  <c r="C28" i="5"/>
  <c r="B28" i="5"/>
  <c r="C27" i="5"/>
  <c r="B27" i="5"/>
  <c r="C26" i="5"/>
  <c r="B26" i="5"/>
  <c r="C25" i="5"/>
  <c r="B25" i="5"/>
  <c r="C24" i="5"/>
  <c r="B24" i="5"/>
  <c r="C23" i="5"/>
  <c r="B23" i="5"/>
  <c r="C22" i="5"/>
  <c r="B22" i="5"/>
  <c r="C21" i="5"/>
  <c r="B21" i="5"/>
  <c r="C20" i="5"/>
  <c r="B20" i="5"/>
  <c r="C19" i="5"/>
  <c r="B19" i="5"/>
  <c r="C18" i="5"/>
  <c r="B18" i="5"/>
  <c r="C17" i="5"/>
  <c r="B17" i="5"/>
  <c r="C16" i="5"/>
  <c r="B16" i="5"/>
  <c r="C15" i="5"/>
  <c r="B15" i="5"/>
  <c r="C14" i="5"/>
  <c r="B14" i="5"/>
  <c r="C13" i="5"/>
  <c r="B13" i="5"/>
  <c r="C12" i="5"/>
  <c r="B12" i="5"/>
  <c r="C11" i="5"/>
  <c r="B11" i="5"/>
  <c r="C10" i="5"/>
  <c r="B10" i="5"/>
  <c r="C9" i="5"/>
  <c r="B9" i="5"/>
  <c r="C8" i="5"/>
  <c r="B8" i="5"/>
  <c r="C7" i="5"/>
  <c r="B7" i="5"/>
  <c r="C6" i="5"/>
  <c r="B6" i="5"/>
  <c r="C5" i="5"/>
  <c r="B5" i="5"/>
  <c r="C4" i="5"/>
  <c r="B4" i="5"/>
  <c r="C3" i="5"/>
  <c r="B3" i="5"/>
  <c r="N94" i="1"/>
  <c r="N93" i="1"/>
  <c r="N92" i="1"/>
  <c r="N91" i="1"/>
  <c r="N89" i="1"/>
  <c r="N88" i="1"/>
  <c r="N87" i="1"/>
  <c r="N86" i="1"/>
  <c r="N85" i="1"/>
  <c r="N84" i="1"/>
  <c r="N83" i="1"/>
  <c r="N82" i="1"/>
  <c r="N81" i="1"/>
  <c r="N80" i="1"/>
  <c r="N79" i="1"/>
  <c r="N78" i="1"/>
  <c r="N77" i="1"/>
  <c r="N76" i="1"/>
  <c r="N74" i="1"/>
  <c r="N73" i="1"/>
  <c r="N71" i="1"/>
  <c r="N70" i="1"/>
  <c r="N68" i="1"/>
  <c r="N67" i="1"/>
  <c r="N66" i="1"/>
  <c r="N64" i="1"/>
  <c r="N61" i="1"/>
  <c r="N60" i="1"/>
  <c r="N59" i="1"/>
  <c r="N58" i="1"/>
  <c r="N55" i="1"/>
  <c r="N53" i="1"/>
  <c r="N51" i="1"/>
  <c r="N50" i="1"/>
  <c r="N49" i="1"/>
  <c r="N48" i="1"/>
  <c r="N46" i="1"/>
  <c r="N45" i="1"/>
  <c r="N43" i="1"/>
  <c r="N42" i="1"/>
  <c r="N41" i="1"/>
  <c r="N40" i="1"/>
  <c r="N39" i="1"/>
  <c r="N38" i="1"/>
  <c r="N37" i="1"/>
  <c r="N36" i="1"/>
  <c r="N35" i="1"/>
  <c r="N34" i="1"/>
  <c r="N33" i="1"/>
  <c r="N31" i="1"/>
  <c r="N26" i="1"/>
  <c r="N25" i="1"/>
  <c r="N24" i="1"/>
  <c r="N23" i="1"/>
  <c r="N22" i="1"/>
  <c r="N21" i="1"/>
  <c r="N20" i="1"/>
  <c r="N19" i="1"/>
  <c r="N18" i="1"/>
  <c r="N17" i="1"/>
  <c r="N15" i="1"/>
  <c r="N14" i="1"/>
  <c r="N13" i="1"/>
  <c r="N12" i="1"/>
  <c r="N11" i="1"/>
  <c r="N10" i="1"/>
  <c r="N8" i="1"/>
  <c r="N7" i="1"/>
  <c r="N6" i="1"/>
  <c r="N5" i="1"/>
  <c r="N4" i="1"/>
  <c r="N3" i="1"/>
  <c r="N2" i="1"/>
  <c r="O94" i="1"/>
  <c r="O93" i="1"/>
  <c r="O92" i="1"/>
  <c r="O91" i="1"/>
  <c r="O89" i="1"/>
  <c r="O88" i="1"/>
  <c r="O87" i="1"/>
  <c r="O86" i="1"/>
  <c r="O85" i="1"/>
  <c r="O84" i="1"/>
  <c r="O83" i="1"/>
  <c r="O82" i="1"/>
  <c r="O81" i="1"/>
  <c r="O80" i="1"/>
  <c r="O79" i="1"/>
  <c r="O78" i="1"/>
  <c r="O77" i="1"/>
  <c r="O76" i="1"/>
  <c r="O74" i="1"/>
  <c r="O73" i="1"/>
  <c r="O71" i="1"/>
  <c r="O70" i="1"/>
  <c r="O68" i="1"/>
  <c r="O67" i="1"/>
  <c r="O66" i="1"/>
  <c r="O64" i="1"/>
  <c r="O61" i="1"/>
  <c r="O60" i="1"/>
  <c r="O59" i="1"/>
  <c r="O58" i="1"/>
  <c r="O55" i="1"/>
  <c r="O53" i="1"/>
  <c r="O51" i="1"/>
  <c r="O50" i="1"/>
  <c r="O49" i="1"/>
  <c r="O48" i="1"/>
  <c r="O46" i="1"/>
  <c r="O45" i="1"/>
  <c r="O43" i="1"/>
  <c r="O42" i="1"/>
  <c r="O41" i="1"/>
  <c r="O40" i="1"/>
  <c r="O39" i="1"/>
  <c r="O38" i="1"/>
  <c r="O37" i="1"/>
  <c r="O36" i="1"/>
  <c r="O35" i="1"/>
  <c r="O34" i="1"/>
  <c r="O33" i="1"/>
  <c r="O31" i="1"/>
  <c r="O26" i="1"/>
  <c r="O25" i="1"/>
  <c r="O24" i="1"/>
  <c r="O23" i="1"/>
  <c r="O22" i="1"/>
  <c r="O21" i="1"/>
  <c r="O20" i="1"/>
  <c r="O19" i="1"/>
  <c r="O18" i="1"/>
  <c r="O17" i="1"/>
  <c r="O15" i="1"/>
  <c r="O14" i="1"/>
  <c r="O13" i="1"/>
  <c r="O12" i="1"/>
  <c r="O11" i="1"/>
  <c r="O10" i="1"/>
  <c r="O8" i="1"/>
  <c r="O7" i="1"/>
  <c r="O6" i="1"/>
  <c r="O5" i="1"/>
  <c r="O4" i="1"/>
  <c r="O3" i="1"/>
  <c r="O2" i="1"/>
  <c r="T99" i="1"/>
  <c r="U99" i="1" s="1"/>
  <c r="T98" i="1"/>
  <c r="U98" i="1" s="1"/>
  <c r="T97" i="1"/>
  <c r="U97" i="1" s="1"/>
  <c r="T96" i="1"/>
  <c r="U96" i="1" s="1"/>
  <c r="T95" i="1"/>
  <c r="U95" i="1" s="1"/>
  <c r="T90" i="1"/>
  <c r="U90" i="1" s="1"/>
  <c r="T75" i="1"/>
  <c r="U75" i="1" s="1"/>
  <c r="T72" i="1"/>
  <c r="U72" i="1" s="1"/>
  <c r="T69" i="1"/>
  <c r="U69" i="1" s="1"/>
  <c r="T65" i="1"/>
  <c r="U65" i="1" s="1"/>
  <c r="T63" i="1"/>
  <c r="U63" i="1" s="1"/>
  <c r="T62" i="1"/>
  <c r="U62" i="1" s="1"/>
  <c r="T57" i="1"/>
  <c r="U57" i="1" s="1"/>
  <c r="T56" i="1"/>
  <c r="U56" i="1" s="1"/>
  <c r="T54" i="1"/>
  <c r="U54" i="1" s="1"/>
  <c r="T52" i="1"/>
  <c r="U52" i="1" s="1"/>
  <c r="T47" i="1"/>
  <c r="U47" i="1" s="1"/>
  <c r="T44" i="1"/>
  <c r="U44" i="1" s="1"/>
  <c r="T32" i="1"/>
  <c r="U32" i="1" s="1"/>
  <c r="T30" i="1"/>
  <c r="U30" i="1" s="1"/>
  <c r="T29" i="1"/>
  <c r="U29" i="1" s="1"/>
  <c r="T28" i="1"/>
  <c r="U28" i="1" s="1"/>
  <c r="T27" i="1"/>
  <c r="U27" i="1" s="1"/>
  <c r="T16" i="1"/>
  <c r="U16" i="1" s="1"/>
  <c r="D8" i="3"/>
  <c r="D7" i="3"/>
  <c r="D6" i="3"/>
  <c r="D5" i="3"/>
  <c r="D4" i="3"/>
  <c r="D3" i="3"/>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3" i="1" l="1"/>
  <c r="P3" i="1"/>
  <c r="R3" i="1"/>
  <c r="S3" i="1"/>
  <c r="M4" i="1"/>
  <c r="P4" i="1"/>
  <c r="R4" i="1"/>
  <c r="S4" i="1"/>
  <c r="M5" i="1"/>
  <c r="P5" i="1"/>
  <c r="R5" i="1"/>
  <c r="S5" i="1"/>
  <c r="M6" i="1"/>
  <c r="P6" i="1"/>
  <c r="R6" i="1"/>
  <c r="S6" i="1"/>
  <c r="M7" i="1"/>
  <c r="P7" i="1"/>
  <c r="R7" i="1"/>
  <c r="S7" i="1"/>
  <c r="M8" i="1"/>
  <c r="P8" i="1"/>
  <c r="R8" i="1"/>
  <c r="S8" i="1"/>
  <c r="M10" i="1"/>
  <c r="P10" i="1"/>
  <c r="R10" i="1"/>
  <c r="S10" i="1"/>
  <c r="M11" i="1"/>
  <c r="P11" i="1"/>
  <c r="R11" i="1"/>
  <c r="S11" i="1"/>
  <c r="M12" i="1"/>
  <c r="P12" i="1"/>
  <c r="R12" i="1"/>
  <c r="S12" i="1"/>
  <c r="M13" i="1"/>
  <c r="P13" i="1"/>
  <c r="R13" i="1"/>
  <c r="S13" i="1"/>
  <c r="M14" i="1"/>
  <c r="P14" i="1"/>
  <c r="R14" i="1"/>
  <c r="S14" i="1"/>
  <c r="M15" i="1"/>
  <c r="P15" i="1"/>
  <c r="R15" i="1"/>
  <c r="S15" i="1"/>
  <c r="M17" i="1"/>
  <c r="P17" i="1"/>
  <c r="R17" i="1"/>
  <c r="S17" i="1"/>
  <c r="M18" i="1"/>
  <c r="P18" i="1"/>
  <c r="R18" i="1"/>
  <c r="S18" i="1"/>
  <c r="M19" i="1"/>
  <c r="P19" i="1"/>
  <c r="R19" i="1"/>
  <c r="S19" i="1"/>
  <c r="M20" i="1"/>
  <c r="P20" i="1"/>
  <c r="R20" i="1"/>
  <c r="S20" i="1"/>
  <c r="M21" i="1"/>
  <c r="P21" i="1"/>
  <c r="R21" i="1"/>
  <c r="S21" i="1"/>
  <c r="M22" i="1"/>
  <c r="P22" i="1"/>
  <c r="R22" i="1"/>
  <c r="S22" i="1"/>
  <c r="M23" i="1"/>
  <c r="P23" i="1"/>
  <c r="R23" i="1"/>
  <c r="S23" i="1"/>
  <c r="M24" i="1"/>
  <c r="P24" i="1"/>
  <c r="R24" i="1"/>
  <c r="S24" i="1"/>
  <c r="M25" i="1"/>
  <c r="P25" i="1"/>
  <c r="R25" i="1"/>
  <c r="S25" i="1"/>
  <c r="M26" i="1"/>
  <c r="P26" i="1"/>
  <c r="R26" i="1"/>
  <c r="S26" i="1"/>
  <c r="M31" i="1"/>
  <c r="P31" i="1"/>
  <c r="R31" i="1"/>
  <c r="S31" i="1"/>
  <c r="M33" i="1"/>
  <c r="P33" i="1"/>
  <c r="R33" i="1"/>
  <c r="S33" i="1"/>
  <c r="M34" i="1"/>
  <c r="P34" i="1"/>
  <c r="R34" i="1"/>
  <c r="S34" i="1"/>
  <c r="M35" i="1"/>
  <c r="P35" i="1"/>
  <c r="R35" i="1"/>
  <c r="S35" i="1"/>
  <c r="M36" i="1"/>
  <c r="P36" i="1"/>
  <c r="R36" i="1"/>
  <c r="S36" i="1"/>
  <c r="M37" i="1"/>
  <c r="P37" i="1"/>
  <c r="R37" i="1"/>
  <c r="S37" i="1"/>
  <c r="M38" i="1"/>
  <c r="P38" i="1"/>
  <c r="R38" i="1"/>
  <c r="S38" i="1"/>
  <c r="M39" i="1"/>
  <c r="P39" i="1"/>
  <c r="R39" i="1"/>
  <c r="S39" i="1"/>
  <c r="M40" i="1"/>
  <c r="P40" i="1"/>
  <c r="R40" i="1"/>
  <c r="S40" i="1"/>
  <c r="M41" i="1"/>
  <c r="P41" i="1"/>
  <c r="R41" i="1"/>
  <c r="S41" i="1"/>
  <c r="M42" i="1"/>
  <c r="P42" i="1"/>
  <c r="R42" i="1"/>
  <c r="S42" i="1"/>
  <c r="M43" i="1"/>
  <c r="P43" i="1"/>
  <c r="R43" i="1"/>
  <c r="S43" i="1"/>
  <c r="M45" i="1"/>
  <c r="P45" i="1"/>
  <c r="R45" i="1"/>
  <c r="S45" i="1"/>
  <c r="M46" i="1"/>
  <c r="P46" i="1"/>
  <c r="R46" i="1"/>
  <c r="S46" i="1"/>
  <c r="M48" i="1"/>
  <c r="P48" i="1"/>
  <c r="R48" i="1"/>
  <c r="S48" i="1"/>
  <c r="M49" i="1"/>
  <c r="P49" i="1"/>
  <c r="R49" i="1"/>
  <c r="S49" i="1"/>
  <c r="M50" i="1"/>
  <c r="P50" i="1"/>
  <c r="R50" i="1"/>
  <c r="S50" i="1"/>
  <c r="M51" i="1"/>
  <c r="P51" i="1"/>
  <c r="R51" i="1"/>
  <c r="S51" i="1"/>
  <c r="M53" i="1"/>
  <c r="P53" i="1"/>
  <c r="R53" i="1"/>
  <c r="S53" i="1"/>
  <c r="M55" i="1"/>
  <c r="P55" i="1"/>
  <c r="R55" i="1"/>
  <c r="S55" i="1"/>
  <c r="M58" i="1"/>
  <c r="P58" i="1"/>
  <c r="R58" i="1"/>
  <c r="S58" i="1"/>
  <c r="M59" i="1"/>
  <c r="P59" i="1"/>
  <c r="R59" i="1"/>
  <c r="S59" i="1"/>
  <c r="M60" i="1"/>
  <c r="P60" i="1"/>
  <c r="R60" i="1"/>
  <c r="S60" i="1"/>
  <c r="M61" i="1"/>
  <c r="P61" i="1"/>
  <c r="R61" i="1"/>
  <c r="S61" i="1"/>
  <c r="M64" i="1"/>
  <c r="P64" i="1"/>
  <c r="R64" i="1"/>
  <c r="S64" i="1"/>
  <c r="M66" i="1"/>
  <c r="P66" i="1"/>
  <c r="R66" i="1"/>
  <c r="S66" i="1"/>
  <c r="M67" i="1"/>
  <c r="P67" i="1"/>
  <c r="R67" i="1"/>
  <c r="S67" i="1"/>
  <c r="M68" i="1"/>
  <c r="P68" i="1"/>
  <c r="R68" i="1"/>
  <c r="S68" i="1"/>
  <c r="M70" i="1"/>
  <c r="P70" i="1"/>
  <c r="R70" i="1"/>
  <c r="S70" i="1"/>
  <c r="M71" i="1"/>
  <c r="P71" i="1"/>
  <c r="R71" i="1"/>
  <c r="S71" i="1"/>
  <c r="M73" i="1"/>
  <c r="P73" i="1"/>
  <c r="R73" i="1"/>
  <c r="S73" i="1"/>
  <c r="M74" i="1"/>
  <c r="P74" i="1"/>
  <c r="R74" i="1"/>
  <c r="S74" i="1"/>
  <c r="M76" i="1"/>
  <c r="P76" i="1"/>
  <c r="R76" i="1"/>
  <c r="S76" i="1"/>
  <c r="M77" i="1"/>
  <c r="P77" i="1"/>
  <c r="R77" i="1"/>
  <c r="S77" i="1"/>
  <c r="M78" i="1"/>
  <c r="P78" i="1"/>
  <c r="R78" i="1"/>
  <c r="S78" i="1"/>
  <c r="M79" i="1"/>
  <c r="P79" i="1"/>
  <c r="R79" i="1"/>
  <c r="S79" i="1"/>
  <c r="M80" i="1"/>
  <c r="P80" i="1"/>
  <c r="R80" i="1"/>
  <c r="S80" i="1"/>
  <c r="M81" i="1"/>
  <c r="P81" i="1"/>
  <c r="R81" i="1"/>
  <c r="S81" i="1"/>
  <c r="M82" i="1"/>
  <c r="P82" i="1"/>
  <c r="R82" i="1"/>
  <c r="S82" i="1"/>
  <c r="M83" i="1"/>
  <c r="P83" i="1"/>
  <c r="R83" i="1"/>
  <c r="S83" i="1"/>
  <c r="M84" i="1"/>
  <c r="P84" i="1"/>
  <c r="R84" i="1"/>
  <c r="S84" i="1"/>
  <c r="M85" i="1"/>
  <c r="P85" i="1"/>
  <c r="R85" i="1"/>
  <c r="S85" i="1"/>
  <c r="M86" i="1"/>
  <c r="P86" i="1"/>
  <c r="R86" i="1"/>
  <c r="S86" i="1"/>
  <c r="M87" i="1"/>
  <c r="P87" i="1"/>
  <c r="R87" i="1"/>
  <c r="S87" i="1"/>
  <c r="M88" i="1"/>
  <c r="P88" i="1"/>
  <c r="R88" i="1"/>
  <c r="S88" i="1"/>
  <c r="M89" i="1"/>
  <c r="P89" i="1"/>
  <c r="R89" i="1"/>
  <c r="S89" i="1"/>
  <c r="M91" i="1"/>
  <c r="P91" i="1"/>
  <c r="R91" i="1"/>
  <c r="S91" i="1"/>
  <c r="M92" i="1"/>
  <c r="P92" i="1"/>
  <c r="R92" i="1"/>
  <c r="S92" i="1"/>
  <c r="M93" i="1"/>
  <c r="P93" i="1"/>
  <c r="R93" i="1"/>
  <c r="S93" i="1"/>
  <c r="M94" i="1"/>
  <c r="P94" i="1"/>
  <c r="R94" i="1"/>
  <c r="S94" i="1"/>
  <c r="S2" i="1"/>
  <c r="R2" i="1"/>
  <c r="P2" i="1"/>
  <c r="M2" i="1"/>
  <c r="I94" i="1"/>
  <c r="T94" i="1" s="1"/>
  <c r="U94" i="1" s="1"/>
  <c r="I93" i="1"/>
  <c r="I92" i="1"/>
  <c r="I91" i="1"/>
  <c r="I89" i="1"/>
  <c r="T89" i="1" s="1"/>
  <c r="U89" i="1" s="1"/>
  <c r="I88" i="1"/>
  <c r="I87" i="1"/>
  <c r="I86" i="1"/>
  <c r="I85" i="1"/>
  <c r="T85" i="1" s="1"/>
  <c r="U85" i="1" s="1"/>
  <c r="I84" i="1"/>
  <c r="I83" i="1"/>
  <c r="I82" i="1"/>
  <c r="I81" i="1"/>
  <c r="T81" i="1" s="1"/>
  <c r="U81" i="1" s="1"/>
  <c r="I80" i="1"/>
  <c r="I79" i="1"/>
  <c r="I78" i="1"/>
  <c r="I77" i="1"/>
  <c r="T77" i="1" s="1"/>
  <c r="U77" i="1" s="1"/>
  <c r="I76" i="1"/>
  <c r="I74" i="1"/>
  <c r="I73" i="1"/>
  <c r="I71" i="1"/>
  <c r="T71" i="1" s="1"/>
  <c r="U71" i="1" s="1"/>
  <c r="I70" i="1"/>
  <c r="I68" i="1"/>
  <c r="I67" i="1"/>
  <c r="I66" i="1"/>
  <c r="T66" i="1" s="1"/>
  <c r="U66" i="1" s="1"/>
  <c r="I64" i="1"/>
  <c r="I61" i="1"/>
  <c r="I60" i="1"/>
  <c r="I59" i="1"/>
  <c r="T59" i="1" s="1"/>
  <c r="U59" i="1" s="1"/>
  <c r="I58" i="1"/>
  <c r="I55" i="1"/>
  <c r="I53" i="1"/>
  <c r="I51" i="1"/>
  <c r="T51" i="1" s="1"/>
  <c r="U51" i="1" s="1"/>
  <c r="I50" i="1"/>
  <c r="I49" i="1"/>
  <c r="I48" i="1"/>
  <c r="I46" i="1"/>
  <c r="T46" i="1" s="1"/>
  <c r="U46" i="1" s="1"/>
  <c r="I45" i="1"/>
  <c r="I43" i="1"/>
  <c r="I42" i="1"/>
  <c r="I41" i="1"/>
  <c r="T41" i="1" s="1"/>
  <c r="U41" i="1" s="1"/>
  <c r="I40" i="1"/>
  <c r="I39" i="1"/>
  <c r="I38" i="1"/>
  <c r="I37" i="1"/>
  <c r="T37" i="1" s="1"/>
  <c r="U37" i="1" s="1"/>
  <c r="I36" i="1"/>
  <c r="I35" i="1"/>
  <c r="I34" i="1"/>
  <c r="I33" i="1"/>
  <c r="T33" i="1" s="1"/>
  <c r="U33" i="1" s="1"/>
  <c r="I31" i="1"/>
  <c r="I26" i="1"/>
  <c r="I25" i="1"/>
  <c r="I24" i="1"/>
  <c r="T24" i="1" s="1"/>
  <c r="U24" i="1" s="1"/>
  <c r="I23" i="1"/>
  <c r="I22" i="1"/>
  <c r="I21" i="1"/>
  <c r="I20" i="1"/>
  <c r="T20" i="1" s="1"/>
  <c r="U20" i="1" s="1"/>
  <c r="I19" i="1"/>
  <c r="I18" i="1"/>
  <c r="I17" i="1"/>
  <c r="I15" i="1"/>
  <c r="T15" i="1" s="1"/>
  <c r="U15" i="1" s="1"/>
  <c r="I14" i="1"/>
  <c r="I13" i="1"/>
  <c r="I12" i="1"/>
  <c r="I11" i="1"/>
  <c r="T11" i="1" s="1"/>
  <c r="U11" i="1" s="1"/>
  <c r="I10" i="1"/>
  <c r="I8" i="1"/>
  <c r="I7" i="1"/>
  <c r="I6" i="1"/>
  <c r="T6" i="1" s="1"/>
  <c r="U6" i="1" s="1"/>
  <c r="I5" i="1"/>
  <c r="I4" i="1"/>
  <c r="I3" i="1"/>
  <c r="I2" i="1"/>
  <c r="J64" i="1"/>
  <c r="J76" i="1"/>
  <c r="J59" i="1"/>
  <c r="J15" i="1"/>
  <c r="J68" i="1"/>
  <c r="J60" i="1"/>
  <c r="T5" i="1" l="1"/>
  <c r="U5" i="1" s="1"/>
  <c r="T10" i="1"/>
  <c r="U10" i="1" s="1"/>
  <c r="T14" i="1"/>
  <c r="U14" i="1" s="1"/>
  <c r="T19" i="1"/>
  <c r="U19" i="1" s="1"/>
  <c r="T23" i="1"/>
  <c r="U23" i="1" s="1"/>
  <c r="T31" i="1"/>
  <c r="U31" i="1" s="1"/>
  <c r="T36" i="1"/>
  <c r="U36" i="1" s="1"/>
  <c r="T40" i="1"/>
  <c r="U40" i="1" s="1"/>
  <c r="T45" i="1"/>
  <c r="U45" i="1" s="1"/>
  <c r="T50" i="1"/>
  <c r="U50" i="1" s="1"/>
  <c r="T58" i="1"/>
  <c r="U58" i="1" s="1"/>
  <c r="T64" i="1"/>
  <c r="U64" i="1" s="1"/>
  <c r="T70" i="1"/>
  <c r="U70" i="1" s="1"/>
  <c r="T76" i="1"/>
  <c r="U76" i="1" s="1"/>
  <c r="T80" i="1"/>
  <c r="U80" i="1" s="1"/>
  <c r="T84" i="1"/>
  <c r="U84" i="1" s="1"/>
  <c r="T88" i="1"/>
  <c r="U88" i="1" s="1"/>
  <c r="T93" i="1"/>
  <c r="U93" i="1" s="1"/>
  <c r="T2" i="1"/>
  <c r="U2" i="1" s="1"/>
  <c r="T4" i="1"/>
  <c r="U4" i="1" s="1"/>
  <c r="T3" i="1"/>
  <c r="U3" i="1" s="1"/>
  <c r="T7" i="1"/>
  <c r="U7" i="1" s="1"/>
  <c r="T12" i="1"/>
  <c r="U12" i="1" s="1"/>
  <c r="T17" i="1"/>
  <c r="U17" i="1" s="1"/>
  <c r="T21" i="1"/>
  <c r="U21" i="1" s="1"/>
  <c r="T25" i="1"/>
  <c r="U25" i="1" s="1"/>
  <c r="T34" i="1"/>
  <c r="U34" i="1" s="1"/>
  <c r="T38" i="1"/>
  <c r="U38" i="1" s="1"/>
  <c r="T42" i="1"/>
  <c r="U42" i="1" s="1"/>
  <c r="T48" i="1"/>
  <c r="U48" i="1" s="1"/>
  <c r="T60" i="1"/>
  <c r="U60" i="1" s="1"/>
  <c r="T67" i="1"/>
  <c r="U67" i="1" s="1"/>
  <c r="T73" i="1"/>
  <c r="U73" i="1" s="1"/>
  <c r="T78" i="1"/>
  <c r="U78" i="1" s="1"/>
  <c r="T82" i="1"/>
  <c r="U82" i="1" s="1"/>
  <c r="T86" i="1"/>
  <c r="U86" i="1" s="1"/>
  <c r="T91" i="1"/>
  <c r="U91" i="1" s="1"/>
  <c r="T8" i="1"/>
  <c r="U8" i="1" s="1"/>
  <c r="T13" i="1"/>
  <c r="U13" i="1" s="1"/>
  <c r="T18" i="1"/>
  <c r="U18" i="1" s="1"/>
  <c r="T22" i="1"/>
  <c r="U22" i="1" s="1"/>
  <c r="T26" i="1"/>
  <c r="U26" i="1" s="1"/>
  <c r="T35" i="1"/>
  <c r="U35" i="1" s="1"/>
  <c r="T39" i="1"/>
  <c r="U39" i="1" s="1"/>
  <c r="T43" i="1"/>
  <c r="U43" i="1" s="1"/>
  <c r="T49" i="1"/>
  <c r="U49" i="1" s="1"/>
  <c r="T55" i="1"/>
  <c r="U55" i="1" s="1"/>
  <c r="T61" i="1"/>
  <c r="U61" i="1" s="1"/>
  <c r="T68" i="1"/>
  <c r="U68" i="1" s="1"/>
  <c r="T74" i="1"/>
  <c r="U74" i="1" s="1"/>
  <c r="T79" i="1"/>
  <c r="U79" i="1" s="1"/>
  <c r="T83" i="1"/>
  <c r="U83" i="1" s="1"/>
  <c r="T87" i="1"/>
  <c r="U87" i="1" s="1"/>
  <c r="T92" i="1"/>
  <c r="U92" i="1" s="1"/>
  <c r="T53" i="1"/>
  <c r="U53" i="1" s="1"/>
</calcChain>
</file>

<file path=xl/comments1.xml><?xml version="1.0" encoding="utf-8"?>
<comments xmlns="http://schemas.openxmlformats.org/spreadsheetml/2006/main">
  <authors>
    <author>Палихов Антон</author>
  </authors>
  <commentList>
    <comment ref="K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grandious nature, almost built as much for show as for use. Examples within Waterdeep include the city's public structures (e.g. the Palace, Castle Waterdeep, the Field of Triumph, the Cynosure, et al), major temples (the Plinth, the Spires of the Morning, et al), and the nobles' villas (all walled villa complexes with interior gardens or enclosed grounds).
Class B Buildings: Class B buildings cover the larger, more successful and elaborate single buildings within the city. They have up to five stories, and may have extensive cellars (usually connected to the sewers at some point). Most inns and guild halls in Waterdeep fall into this class. Examples include grand houses and mansions (private residences without extensive grounds or walled gardens), prosperous businesses, large warehouses, and the guild halls (randomly generating guild hall interiors is not recommended, as many have specific purposes and require special attention).
Class C Buildings: The great majority of buildings in Waterdeep are Class C—the tall row houses that line the streets to heights of two stories or more (some as high as five!). Row houses usually have shops on the ground floor, with offices or apartments above that. While not always multi-story row houses, this class includes many of the better-kept taverns and rooming houses in the city.
Class D Buildings: Class D buildings are lesser buildings, usually one-story wooden buildings used as small warehouses and individual homes and storage sheds for Waterdeep's poor. Such buildings are mainly found in Dock Ward (and the docks in southern Castle Ward), with a fair number in Southern Ward and Trades Ward.</t>
        </r>
      </text>
    </comment>
  </commentList>
</comments>
</file>

<file path=xl/comments2.xml><?xml version="1.0" encoding="utf-8"?>
<comments xmlns="http://schemas.openxmlformats.org/spreadsheetml/2006/main">
  <authors>
    <author>Палихов Антон</author>
  </authors>
  <commentList>
    <comment ref="H1" authorId="0" shapeId="0">
      <text>
        <r>
          <rPr>
            <b/>
            <sz val="9"/>
            <color indexed="81"/>
            <rFont val="Tahoma"/>
            <family val="2"/>
            <charset val="204"/>
          </rPr>
          <t>Палихов Антон:</t>
        </r>
        <r>
          <rPr>
            <sz val="9"/>
            <color indexed="81"/>
            <rFont val="Tahoma"/>
            <family val="2"/>
            <charset val="204"/>
          </rPr>
          <t xml:space="preserve">
CITY OF SPLENDORS - BOXED SET</t>
        </r>
      </text>
    </comment>
    <comment ref="AD2" authorId="0" shapeId="0">
      <text>
        <r>
          <rPr>
            <b/>
            <sz val="9"/>
            <color indexed="81"/>
            <rFont val="Tahoma"/>
            <family val="2"/>
            <charset val="204"/>
          </rPr>
          <t>Палихов Антон:</t>
        </r>
        <r>
          <rPr>
            <sz val="9"/>
            <color indexed="81"/>
            <rFont val="Tahoma"/>
            <family val="2"/>
            <charset val="204"/>
          </rPr>
          <t xml:space="preserve">
Class A Buildings: Class A buildings are always unique and distinctive landmarks of any scale. Most, however, are of a large and grandiose nature, almost built as much for show as for use. Examples include the city's public structures, major temples, and the nobles' villas.
Class B Buildings: Class B buildings cover the larger, more successful and elaborate single buildings within the city. They have up to six stories, and might have extensive cellars (usually connected to the sewers at some point). Most inns and guildhalls fall into this class. Examples include grand houses and mansions, prosperous businesses, large warehouses, and the guildhalls.
Class C Buildings: The great majority of buildings in Waterdeep are Class C - the tall row houses that line the streets to heights up to five stories. Row houses usually have shops on the ground floor, with offices.or apartments above that. While not always multi-story row houses, this class includes many of the better-kept taverns and rooming houses in the city as well.
Class D Buildings: Class D buildings are lesser buildings, usually one-story wooden buildings used as small warehouses, individual homes, and storage sheds for Waterdeep's lower classes. Such buildings are mainly found in Dock Ward, southernmost Castle Ward, and, in smaller numbers, in Southern Ward and Trades Ward.</t>
        </r>
      </text>
    </comment>
  </commentList>
</comments>
</file>

<file path=xl/comments3.xml><?xml version="1.0" encoding="utf-8"?>
<comments xmlns="http://schemas.openxmlformats.org/spreadsheetml/2006/main">
  <authors>
    <author>Палихов Антон</author>
  </authors>
  <commentList>
    <comment ref="T4" authorId="0" shapeId="0">
      <text>
        <r>
          <rPr>
            <b/>
            <sz val="9"/>
            <color indexed="81"/>
            <rFont val="Tahoma"/>
            <family val="2"/>
            <charset val="204"/>
          </rPr>
          <t>Палихов Антон:</t>
        </r>
        <r>
          <rPr>
            <sz val="9"/>
            <color indexed="81"/>
            <rFont val="Tahoma"/>
            <family val="2"/>
            <charset val="204"/>
          </rPr>
          <t xml:space="preserve">
http://oakthorne.net/wiki/index.php?title=Waterdhavian_Gangs</t>
        </r>
      </text>
    </comment>
    <comment ref="C32" authorId="0" shapeId="0">
      <text>
        <r>
          <rPr>
            <b/>
            <sz val="9"/>
            <color indexed="81"/>
            <rFont val="Tahoma"/>
            <family val="2"/>
            <charset val="204"/>
          </rPr>
          <t>Палихов Антон:</t>
        </r>
        <r>
          <rPr>
            <sz val="9"/>
            <color indexed="81"/>
            <rFont val="Tahoma"/>
            <family val="2"/>
            <charset val="204"/>
          </rPr>
          <t xml:space="preserve">
</t>
        </r>
      </text>
    </comment>
  </commentList>
</comments>
</file>

<file path=xl/comments4.xml><?xml version="1.0" encoding="utf-8"?>
<comments xmlns="http://schemas.openxmlformats.org/spreadsheetml/2006/main">
  <authors>
    <author/>
  </authors>
  <commentList>
    <comment ref="A1" authorId="0" shapeId="0">
      <text>
        <r>
          <rPr>
            <sz val="10"/>
            <color rgb="FF000000"/>
            <rFont val="Arial"/>
          </rPr>
          <t>Could you add a column for 'school of magic?' Seems like it would be useful. Great work, and thank you for sharing!
	-Coty Coulter
Yes! That seems like a great idea. I'll get to it, thanks!
	-Thomas Appleton</t>
        </r>
      </text>
    </comment>
    <comment ref="H4" authorId="0" shapeId="0">
      <text>
        <r>
          <rPr>
            <sz val="10"/>
            <color rgb="FF000000"/>
            <rFont val="Arial"/>
          </rPr>
          <t>I found this doc on reddit with a google search looking for material components of spells in 5e. It's the best result on the first page. Websites like roll20, the d20srd, and other compendiums only break down spells by class, level, or school, and it's tedious to sift through them or the PHB looking for components. 
I was looking for material components because I've been working on some homebrew modules and I am at the point of placing debris and detritus in various areas of the maps. I like to place useful debris that players can use for spellcasting, and flipping back and forth through the PHB was getting old.
	-Reuben Kendall</t>
        </r>
      </text>
    </comment>
    <comment ref="H5" authorId="0" shapeId="0">
      <text>
        <r>
          <rPr>
            <sz val="10"/>
            <color rgb="FF000000"/>
            <rFont val="Arial"/>
          </rPr>
          <t>Adders live in peat bogs, if you want to make an interesting low level quest: The local magic shop is low on adder stomachs as their shipment is late, the players must go to a bullywug infested bog to catch the poisonous serpents for their stomachs while fending off the territorial masters of the swamp.
	-ratgirl34</t>
        </r>
      </text>
    </comment>
    <comment ref="H235" authorId="0" shapeId="0">
      <text>
        <r>
          <rPr>
            <sz val="10"/>
            <color rgb="FF000000"/>
            <rFont val="Arial"/>
          </rPr>
          <t>Oils and unguents huh? Sort of like the Egyptian mummification process...
	-ratgirl34</t>
        </r>
      </text>
    </comment>
    <comment ref="H240" authorId="0" shapeId="0">
      <text>
        <r>
          <rPr>
            <sz val="10"/>
            <color rgb="FF000000"/>
            <rFont val="Arial"/>
          </rPr>
          <t>I think the rules say that this can be on the character's person
	-Tucker Collins
So it could be written on their body like a tattoo? That's pretty cool.
	-ratgirl34
Had not thought of that but that is brilliant - it coutd work with a sort of tribal/shamanistic type cleric, or someone is highly devoted and has scripture on their body. Or something like memento, where the tattoos are each of crucial bits of reality they need to hold onto in pursuit of the goals of their deity
	-Tucker Collins
And the spell doesn't use up the 'component' so it's reuseable and they always have it 'on hand.' 
I would think that a DM would probably want to play it that it only works if the tattoo is applied through some sort of ritual... Because otherwise why wouldn't this be standard practice? lol
	-ratgirl34</t>
        </r>
      </text>
    </comment>
    <comment ref="H336" authorId="0" shapeId="0">
      <text>
        <r>
          <rPr>
            <sz val="10"/>
            <color rgb="FF000000"/>
            <rFont val="Arial"/>
          </rPr>
          <t>Thanks. I've added this to my "story fodder" list.
	-J.F. Aster</t>
        </r>
      </text>
    </comment>
    <comment ref="H345" authorId="0" shapeId="0">
      <text>
        <r>
          <rPr>
            <sz val="10"/>
            <color rgb="FF000000"/>
            <rFont val="Arial"/>
          </rPr>
          <t>I asked my GM what would happen if I substituted spit for water.  He's still thinking about it :)
	-James Spalding
Love it! Personally I really like the idea of using "close-but-no-cigar" spell components, but there should be a consequence. In this case, I'd say that the character needs to produce a LOT of spit -- equivalent to a full round's action -- which is disgusting, first of all, and might make a less effective Ice Knife as well. (Perhaps something closer to slush than ice?) Mechanically, that might just mean a minor penalty to the damage roll. Either way, I like the way you think!
	-Thomas Appleton
Hey - imagine the spit-elemental!  Yuk!
Thanks for putting the spreadsheet together.  I've found it really useful.
	-James Spalding
Ha!
I'm very glad to hear it. Thanks so much!
	-Thomas Appleton</t>
        </r>
      </text>
    </comment>
  </commentList>
</comments>
</file>

<file path=xl/sharedStrings.xml><?xml version="1.0" encoding="utf-8"?>
<sst xmlns="http://schemas.openxmlformats.org/spreadsheetml/2006/main" count="24426" uniqueCount="13700">
  <si>
    <t>NOBLE HOUSE</t>
  </si>
  <si>
    <t>HERALDRY</t>
  </si>
  <si>
    <t>TRADE &amp; INTERESTS</t>
  </si>
  <si>
    <t>ARMS</t>
  </si>
  <si>
    <t>MOTTO</t>
  </si>
  <si>
    <t>5E INFO UPDATED</t>
  </si>
  <si>
    <t>Annual Revenue (gp)*</t>
  </si>
  <si>
    <t>Patriarch</t>
  </si>
  <si>
    <t>Nobles*</t>
  </si>
  <si>
    <t>Ethnicity</t>
  </si>
  <si>
    <t>Enobled</t>
  </si>
  <si>
    <t>Holdings*</t>
  </si>
  <si>
    <t>Adabrent</t>
  </si>
  <si>
    <t>Shipping, cartography, exploration</t>
  </si>
  <si>
    <t>The greatest treasures remain hidden</t>
  </si>
  <si>
    <t>Agundar</t>
  </si>
  <si>
    <t>Mercenary fighting, warrior training, sword forging</t>
  </si>
  <si>
    <t>Lord Relavarr Agundar , scraggle-bearded young lordling (E:DM 78-79)</t>
  </si>
  <si>
    <t>Amcathra</t>
  </si>
  <si>
    <t>Wine, sword forging, horse breeding, and training</t>
  </si>
  <si>
    <t>We trample all troubles</t>
  </si>
  <si>
    <t>Ammakyl</t>
  </si>
  <si>
    <t>Farming, winemaking</t>
  </si>
  <si>
    <t>Anteos</t>
  </si>
  <si>
    <t>Trading, moneychanging and barter</t>
  </si>
  <si>
    <t>Artemel</t>
  </si>
  <si>
    <t>Hunting (boar, monsters, moneylending</t>
  </si>
  <si>
    <t>Assumbar</t>
  </si>
  <si>
    <t>Carpentry, designing exotic and splendid carriages</t>
  </si>
  <si>
    <t>Lord Halmor Assumbar (truculent, burly, his beard a flowing, styled and scented redish-brown jaw-fringe (E:DM 286)</t>
  </si>
  <si>
    <t>Merger of the Houses Belabranta, Eltorchul &amp; Phylund</t>
  </si>
  <si>
    <t>Bladesemmer</t>
  </si>
  <si>
    <t>Fencing, sword forging, designing exotic body armor</t>
  </si>
  <si>
    <t>regained noble status and property (SCAG 57)</t>
  </si>
  <si>
    <t>Brokengulf</t>
  </si>
  <si>
    <t>Exploration, guiding, and the hunting and procurement of exotic beasts</t>
  </si>
  <si>
    <t>Brossfeather</t>
  </si>
  <si>
    <t>Forestry, lumbering</t>
  </si>
  <si>
    <t>Cassalanter</t>
  </si>
  <si>
    <t>Banking, moneylending, information gathering rumormongering</t>
  </si>
  <si>
    <t>Much is asked. More is given</t>
  </si>
  <si>
    <t>Very influential since Caladorn's Open Lordship</t>
  </si>
  <si>
    <t>Cragsmere</t>
  </si>
  <si>
    <t>Landowning, moneylending</t>
  </si>
  <si>
    <t>Crommor</t>
  </si>
  <si>
    <t>Brasswork, including musical instruments</t>
  </si>
  <si>
    <t>De'spri</t>
  </si>
  <si>
    <t>Dezlentyr</t>
  </si>
  <si>
    <t>Caravan trading and shipping, exploration, island settlement, establishment of harbors</t>
  </si>
  <si>
    <t>Durinbold</t>
  </si>
  <si>
    <t>Mercenary fighting, cattle rearing, sheep farming</t>
  </si>
  <si>
    <t>Eagleshield</t>
  </si>
  <si>
    <t>Tack-making, mercenary fighting, animal husbandry</t>
  </si>
  <si>
    <t>has holdings in Amphail (SCAG 44)</t>
  </si>
  <si>
    <t>Eirontalar</t>
  </si>
  <si>
    <t>Hunting, tracking, guiding</t>
  </si>
  <si>
    <t>Eltorchul</t>
  </si>
  <si>
    <t>Emveolstone</t>
  </si>
  <si>
    <t>Ironmongery, curio trading</t>
  </si>
  <si>
    <t>Estelmer</t>
  </si>
  <si>
    <t>Heraldry, sage-lore, printing</t>
  </si>
  <si>
    <t>Gauntyl</t>
  </si>
  <si>
    <t>Mercenary fighting, exploring, mining</t>
  </si>
  <si>
    <t>Gost</t>
  </si>
  <si>
    <t>Caravan mastering, trading, armor forging</t>
  </si>
  <si>
    <t>Lady Myrathranda Gost, short, ancient and wrinkeld, but ramrod-straight woman (E:DM 264)</t>
  </si>
  <si>
    <t>Gralhund</t>
  </si>
  <si>
    <t>Mercenary fighting, weapon making</t>
  </si>
  <si>
    <t>We see both sides</t>
  </si>
  <si>
    <t>Gralleth</t>
  </si>
  <si>
    <t>Grifstone</t>
  </si>
  <si>
    <t>Gundgulf</t>
  </si>
  <si>
    <t xml:space="preserve"> Capture, training, and breeding hippogriffs as steeds</t>
  </si>
  <si>
    <t>Haventree</t>
  </si>
  <si>
    <t>Hawkwinter</t>
  </si>
  <si>
    <t xml:space="preserve"> Soldiering, garrisons and guardianship</t>
  </si>
  <si>
    <t>At least one female (DS 197)</t>
  </si>
  <si>
    <t>Hedare</t>
  </si>
  <si>
    <t>Helmfast</t>
  </si>
  <si>
    <t>Shipping, shipwrights</t>
  </si>
  <si>
    <t>Lord Andalar Helmfast, older nobleman (E:DM 119)</t>
  </si>
  <si>
    <t>Hiilgauntlet</t>
  </si>
  <si>
    <t>Mercenary fighting, military outfitting</t>
  </si>
  <si>
    <t>Hothemer</t>
  </si>
  <si>
    <t>Trading, owning fleets of caravan wagons</t>
  </si>
  <si>
    <t>Hunabar</t>
  </si>
  <si>
    <t>Textiles, trading, importing fashions</t>
  </si>
  <si>
    <t>Lady Kastarra Hunabar, large, olive-skinned woman with blond hair, hails from Amn. (BT 239)</t>
  </si>
  <si>
    <t>Husteem</t>
  </si>
  <si>
    <t>Mercenary fighting, landowning, illicit goods,</t>
  </si>
  <si>
    <t>Ilitul</t>
  </si>
  <si>
    <t>Goat raising and herding, mercenary fighting</t>
  </si>
  <si>
    <t>Ilvastarr</t>
  </si>
  <si>
    <t>Beast taming and breeding, cooking of exotic meats</t>
  </si>
  <si>
    <t>Ilzimmer</t>
  </si>
  <si>
    <t>Horse breeding and racing, making and collecting maps, designing gowns and jewelry</t>
  </si>
  <si>
    <t>Irlingstar</t>
  </si>
  <si>
    <t xml:space="preserve"> Caravan running, shipbuilding</t>
  </si>
  <si>
    <t>Ahead the storm the ship sails quick</t>
  </si>
  <si>
    <t>Jardeth</t>
  </si>
  <si>
    <t>Soldiering, garrisons and guardianship</t>
  </si>
  <si>
    <t>Jhansczil</t>
  </si>
  <si>
    <t>Trading, horse breeding, mercenary fighting</t>
  </si>
  <si>
    <t>Khearen</t>
  </si>
  <si>
    <t>Dead house, hailed from Impiltur, lost all their family and fortunes with the Spellplague, their only legacy remaining is the Chamber Emerald, audience chamber of the Open Lord.</t>
  </si>
  <si>
    <t>Kormallis</t>
  </si>
  <si>
    <t>Recruiting, mercenary training, outfiting for travelers</t>
  </si>
  <si>
    <t>Kothont</t>
  </si>
  <si>
    <t>Herd farming, fur trapping</t>
  </si>
  <si>
    <t>Kothornt</t>
  </si>
  <si>
    <t>Lanngolyn</t>
  </si>
  <si>
    <t>Textiles, shipping</t>
  </si>
  <si>
    <t>Lathkule</t>
  </si>
  <si>
    <t>Jewlery, gem mining and prospecting, gemcutting</t>
  </si>
  <si>
    <t>Maerklos</t>
  </si>
  <si>
    <t>Swinherding, beer brewing, seer</t>
  </si>
  <si>
    <t>Majarra</t>
  </si>
  <si>
    <t>Harping and harp training,instrument-making, silver mining</t>
  </si>
  <si>
    <t>Mandarth</t>
  </si>
  <si>
    <t>Disliked for its abusive ways and it’s whaling-derived riches.</t>
  </si>
  <si>
    <t>Manthar</t>
  </si>
  <si>
    <t>Lord Eskeneldur Manthar (sleekly fat, darkly handsome despite advanced years, like a greedy, overfed old cat (E:DM 286)</t>
  </si>
  <si>
    <t>Marchenor</t>
  </si>
  <si>
    <t>Ballinton Marchenor, a third son, officer of the guard, patrols the sewers, can be very sweet and eager around women, but is an utter bore and smells of the sewers (TGC 8)</t>
  </si>
  <si>
    <t>Margaster</t>
  </si>
  <si>
    <t xml:space="preserve"> Trading, shippping</t>
  </si>
  <si>
    <t>Nothing is beyond our grasp</t>
  </si>
  <si>
    <t>Markarl</t>
  </si>
  <si>
    <t>Mairgrave</t>
  </si>
  <si>
    <t>Massalan</t>
  </si>
  <si>
    <t>Jewelry</t>
  </si>
  <si>
    <t>Melshimber</t>
  </si>
  <si>
    <t>Sage-lore, research and information gathering, fine wines</t>
  </si>
  <si>
    <t>Moonstar</t>
  </si>
  <si>
    <t>Guiding, cartography, exploration, and caravan mastering</t>
  </si>
  <si>
    <t>Nandar</t>
  </si>
  <si>
    <t>House building, bridge building</t>
  </si>
  <si>
    <t>Nantar</t>
  </si>
  <si>
    <t>Lord Nantar, (harper?) agent who carried messages for the Masked Lords, died before 1486 DR and was replaced by Lady Tennora Hedare in that office (S:TA 37)</t>
  </si>
  <si>
    <t>Neverember</t>
  </si>
  <si>
    <t>Nesher</t>
  </si>
  <si>
    <t xml:space="preserve"> Hawking, lumbering, woodmaking</t>
  </si>
  <si>
    <t>Phulbrinter</t>
  </si>
  <si>
    <t>Phull</t>
  </si>
  <si>
    <t>Phylund</t>
  </si>
  <si>
    <t>Training, breeding and procurement of fearsome monsters</t>
  </si>
  <si>
    <t>What you fear, we master</t>
  </si>
  <si>
    <t>Piiradost</t>
  </si>
  <si>
    <t>Horse breeding, cattle raising</t>
  </si>
  <si>
    <t>While foes lie fettered, we roam free</t>
  </si>
  <si>
    <t>Ralnarth</t>
  </si>
  <si>
    <t>Raventree</t>
  </si>
  <si>
    <t>Rare foods, prveying, shipbuilding</t>
  </si>
  <si>
    <t>Roaringhorn</t>
  </si>
  <si>
    <t>Horse raising, mercenary fighting</t>
  </si>
  <si>
    <t>We trumpet our triumphs</t>
  </si>
  <si>
    <t>Roarke</t>
  </si>
  <si>
    <t>Rosznar</t>
  </si>
  <si>
    <t>Landowning, windmaking, (poison, salves)</t>
  </si>
  <si>
    <t>We fly high and stoop swift</t>
  </si>
  <si>
    <t>Ruldegost</t>
  </si>
  <si>
    <t>Banking, mercenary fighting, bounty hunting, caravan mastering</t>
  </si>
  <si>
    <t>Sandhor</t>
  </si>
  <si>
    <t>Lord Ruldrin Sandhor, elf (DS 171)</t>
  </si>
  <si>
    <t>Silmerhelve</t>
  </si>
  <si>
    <t>Guardianship, warrior training, pandering</t>
  </si>
  <si>
    <t>Snome</t>
  </si>
  <si>
    <t>Brewing, distilling, beer and liqour importing</t>
  </si>
  <si>
    <t>Stormweather</t>
  </si>
  <si>
    <t>Shipping, naval exploration</t>
  </si>
  <si>
    <t>Sultlue</t>
  </si>
  <si>
    <t>Mercenary fighting, horse breeding and trading</t>
  </si>
  <si>
    <t>Beware our bite</t>
  </si>
  <si>
    <t>Lady Brandeleira Talost, wrinkeld old noblewoman, who knows Elminster intimately and has a terrible fashion sense (E:DM 79)</t>
  </si>
  <si>
    <t>Talmost</t>
  </si>
  <si>
    <t xml:space="preserve"> Textiles, fashion clothing, furs</t>
  </si>
  <si>
    <t>Has holdings in Amphail (SCAG 44)</t>
  </si>
  <si>
    <t>Tarm</t>
  </si>
  <si>
    <t>Caravan mastering, horse breeding and training</t>
  </si>
  <si>
    <t>Tchazzam</t>
  </si>
  <si>
    <t>Archery, hunting, bowyers and fletchers</t>
  </si>
  <si>
    <t>Tesper</t>
  </si>
  <si>
    <t>Guardianship, skill-at-arms</t>
  </si>
  <si>
    <t>Still exists</t>
  </si>
  <si>
    <t>Thann</t>
  </si>
  <si>
    <t>Landowning, Countries of shipping, fine wines, two citites trade</t>
  </si>
  <si>
    <t>We proudly look forward</t>
  </si>
  <si>
    <t>Thongolir</t>
  </si>
  <si>
    <t>Caligraphy, limning, printing</t>
  </si>
  <si>
    <t>Thorp</t>
  </si>
  <si>
    <t>Caravan mastering, mercenary fighting</t>
  </si>
  <si>
    <t>Thunderstaff</t>
  </si>
  <si>
    <t>Magecraft, mercenary fighting, caravan mastering</t>
  </si>
  <si>
    <t>Dead house</t>
  </si>
  <si>
    <t>Ulbrinter</t>
  </si>
  <si>
    <t>(E:DM 115)</t>
  </si>
  <si>
    <t>Urmbrusk</t>
  </si>
  <si>
    <t>Vesham</t>
  </si>
  <si>
    <t>Dead house, even their tomb was sold (CotD 24,71)</t>
  </si>
  <si>
    <t>Wands</t>
  </si>
  <si>
    <t>Mage schooling, magical research and adventuring</t>
  </si>
  <si>
    <t>Wavesilver</t>
  </si>
  <si>
    <t>Merchant shipping</t>
  </si>
  <si>
    <t>Zulpair</t>
  </si>
  <si>
    <t>Zun</t>
  </si>
  <si>
    <t>Cattle farming, mercenary fighting</t>
  </si>
  <si>
    <t>Hasard Family</t>
  </si>
  <si>
    <t>Mrays Family</t>
  </si>
  <si>
    <t>Stormont Family</t>
  </si>
  <si>
    <t>Raelantaver Family</t>
  </si>
  <si>
    <t>Enormously rich, wanted to become a noble house, but those plans where foiled by the ruling of Open Lord Laeral Silverhand, that noble titles can no longer be bought. (E:DM 73-74)</t>
  </si>
  <si>
    <t>Bandoun Family</t>
  </si>
  <si>
    <t>Family</t>
  </si>
  <si>
    <t>Trade &amp; Interests</t>
  </si>
  <si>
    <t>Annual Revenue (gp)</t>
  </si>
  <si>
    <t>Consort</t>
  </si>
  <si>
    <t>Heir</t>
  </si>
  <si>
    <t>Nobles</t>
  </si>
  <si>
    <t>Alignments</t>
  </si>
  <si>
    <t>Favored Diety</t>
  </si>
  <si>
    <t>Holdings</t>
  </si>
  <si>
    <t>Noble's lifestyle day</t>
  </si>
  <si>
    <t>Noble's lifestyle</t>
  </si>
  <si>
    <t>Royus</t>
  </si>
  <si>
    <t>None</t>
  </si>
  <si>
    <t>Alroy (eldest son)</t>
  </si>
  <si>
    <t>LG,NG,CG</t>
  </si>
  <si>
    <t>Valkur</t>
  </si>
  <si>
    <t>Chondathan</t>
  </si>
  <si>
    <t>1317 DR</t>
  </si>
  <si>
    <t>N39, New Waterdeep</t>
  </si>
  <si>
    <t>Modest</t>
  </si>
  <si>
    <t>Torres</t>
  </si>
  <si>
    <t>CN</t>
  </si>
  <si>
    <t>Talos</t>
  </si>
  <si>
    <t>Tethyrian</t>
  </si>
  <si>
    <t>1116 DR</t>
  </si>
  <si>
    <t>N33</t>
  </si>
  <si>
    <t>Comfortable</t>
  </si>
  <si>
    <t>Arilos</t>
  </si>
  <si>
    <t>Davros</t>
  </si>
  <si>
    <t>LG, NG, CG</t>
  </si>
  <si>
    <t>Tymora</t>
  </si>
  <si>
    <t>1142 DR</t>
  </si>
  <si>
    <t>M34, Amphail, Silverymoon</t>
  </si>
  <si>
    <t>Wealthy</t>
  </si>
  <si>
    <t>Luth</t>
  </si>
  <si>
    <t>Jadzia</t>
  </si>
  <si>
    <t>Gural</t>
  </si>
  <si>
    <t>NG</t>
  </si>
  <si>
    <t>Chauntea</t>
  </si>
  <si>
    <t>1248 DR</t>
  </si>
  <si>
    <t>$27, Amphail</t>
  </si>
  <si>
    <t>Dulbrawan</t>
  </si>
  <si>
    <t>Ranaya</t>
  </si>
  <si>
    <t>LN, LE</t>
  </si>
  <si>
    <t>Loviatar</t>
  </si>
  <si>
    <t>N3</t>
  </si>
  <si>
    <t>Bresnoss</t>
  </si>
  <si>
    <t>Lydda</t>
  </si>
  <si>
    <t>Ord</t>
  </si>
  <si>
    <t>CN, N, NE, CE</t>
  </si>
  <si>
    <t>Malar, Waukeen</t>
  </si>
  <si>
    <t>Illuskan</t>
  </si>
  <si>
    <t>1233 DR</t>
  </si>
  <si>
    <t>$26</t>
  </si>
  <si>
    <t>Laeros</t>
  </si>
  <si>
    <t>Kerri</t>
  </si>
  <si>
    <t>Myklos</t>
  </si>
  <si>
    <t>LG, LN</t>
  </si>
  <si>
    <t>Siamorphe</t>
  </si>
  <si>
    <t>1273 DR</t>
  </si>
  <si>
    <t>$47</t>
  </si>
  <si>
    <t>Belabranta</t>
  </si>
  <si>
    <t>Griffon breeding and taming, hunting</t>
  </si>
  <si>
    <t>Huld "Dark Enchanter"</t>
  </si>
  <si>
    <t>Alith</t>
  </si>
  <si>
    <t>Moedt</t>
  </si>
  <si>
    <t>NG, N</t>
  </si>
  <si>
    <t>Mielikki</t>
  </si>
  <si>
    <t>952 DR</t>
  </si>
  <si>
    <t>$52</t>
  </si>
  <si>
    <t>Taeros</t>
  </si>
  <si>
    <t>Onya</t>
  </si>
  <si>
    <t>Dhanna</t>
  </si>
  <si>
    <t>CG, NG, CN</t>
  </si>
  <si>
    <t>Tempus</t>
  </si>
  <si>
    <t>1158 DR</t>
  </si>
  <si>
    <t>$53</t>
  </si>
  <si>
    <t>Morus II</t>
  </si>
  <si>
    <t>Prandergast</t>
  </si>
  <si>
    <t>CN, N, LN, LG, NE</t>
  </si>
  <si>
    <t>$11</t>
  </si>
  <si>
    <t>Orbul</t>
  </si>
  <si>
    <t>Katya</t>
  </si>
  <si>
    <t>Pol</t>
  </si>
  <si>
    <t>N, NG</t>
  </si>
  <si>
    <t>Silvarnus</t>
  </si>
  <si>
    <t>1220 DR</t>
  </si>
  <si>
    <t>N2</t>
  </si>
  <si>
    <t>Ohrl</t>
  </si>
  <si>
    <t>Syull</t>
  </si>
  <si>
    <t>Panricon</t>
  </si>
  <si>
    <t>CG, NG, CN, N</t>
  </si>
  <si>
    <t>Waukeen</t>
  </si>
  <si>
    <t>$78, C71, $48</t>
  </si>
  <si>
    <t>Japhyl "The Hawk"</t>
  </si>
  <si>
    <t>Avren</t>
  </si>
  <si>
    <t>Shan "Lady Hawk"</t>
  </si>
  <si>
    <t>CG, CN</t>
  </si>
  <si>
    <t>N13</t>
  </si>
  <si>
    <t>Duth</t>
  </si>
  <si>
    <t>Brigit</t>
  </si>
  <si>
    <t>Kadiou</t>
  </si>
  <si>
    <t>CG, NG</t>
  </si>
  <si>
    <t>Lathander</t>
  </si>
  <si>
    <t>1222 DR</t>
  </si>
  <si>
    <t>N6, C51</t>
  </si>
  <si>
    <t>Arlos</t>
  </si>
  <si>
    <t>Erin Cassalanter</t>
  </si>
  <si>
    <t>Corin</t>
  </si>
  <si>
    <t>LN, CG</t>
  </si>
  <si>
    <t>Selune</t>
  </si>
  <si>
    <t>1230 DR</t>
  </si>
  <si>
    <t>$51, County of Starspur</t>
  </si>
  <si>
    <t>Buldos</t>
  </si>
  <si>
    <t>Caith</t>
  </si>
  <si>
    <t>BReton</t>
  </si>
  <si>
    <t>CN. N</t>
  </si>
  <si>
    <t>N28</t>
  </si>
  <si>
    <t>Nuthos</t>
  </si>
  <si>
    <t>Glenn</t>
  </si>
  <si>
    <t>Arundel</t>
  </si>
  <si>
    <t>CN, CG</t>
  </si>
  <si>
    <t>$50, Amphail</t>
  </si>
  <si>
    <t>Marlus</t>
  </si>
  <si>
    <t>Chalan</t>
  </si>
  <si>
    <t>Silas</t>
  </si>
  <si>
    <t>CC, NG, CN, NE</t>
  </si>
  <si>
    <t>Mieliki</t>
  </si>
  <si>
    <t>1282 DR</t>
  </si>
  <si>
    <t>$33</t>
  </si>
  <si>
    <t>Mage schooling, magical research and the procurement of rare substances and items</t>
  </si>
  <si>
    <t>Thesp</t>
  </si>
  <si>
    <t>Arus</t>
  </si>
  <si>
    <t>Fea</t>
  </si>
  <si>
    <t>LN, CG, LG, NG, CE</t>
  </si>
  <si>
    <t>Mystra</t>
  </si>
  <si>
    <t>1167 DR</t>
  </si>
  <si>
    <t>$22</t>
  </si>
  <si>
    <t>Lylar</t>
  </si>
  <si>
    <t>Dalene</t>
  </si>
  <si>
    <t>Alars</t>
  </si>
  <si>
    <t>LN, N</t>
  </si>
  <si>
    <t>Gond</t>
  </si>
  <si>
    <t>1205 DR</t>
  </si>
  <si>
    <t>$6</t>
  </si>
  <si>
    <t>Guldos</t>
  </si>
  <si>
    <t>Dorma</t>
  </si>
  <si>
    <t>Finn</t>
  </si>
  <si>
    <t>Oghma</t>
  </si>
  <si>
    <t>1293 DR</t>
  </si>
  <si>
    <t>N29</t>
  </si>
  <si>
    <t>Elemos</t>
  </si>
  <si>
    <t>Thica</t>
  </si>
  <si>
    <t>Vhaas</t>
  </si>
  <si>
    <t>1097 DR</t>
  </si>
  <si>
    <t>$9</t>
  </si>
  <si>
    <t>Djarrus</t>
  </si>
  <si>
    <t>Dundald</t>
  </si>
  <si>
    <t>NG, CG</t>
  </si>
  <si>
    <t>1197 DR</t>
  </si>
  <si>
    <t>N57</t>
  </si>
  <si>
    <t>Irg "Hund"</t>
  </si>
  <si>
    <t>Vajra</t>
  </si>
  <si>
    <t>Tam</t>
  </si>
  <si>
    <t>Gargauth</t>
  </si>
  <si>
    <t>1260 DR</t>
  </si>
  <si>
    <t>N20</t>
  </si>
  <si>
    <t>Gundwynd</t>
  </si>
  <si>
    <t>Capture, training, and breeding hippogriffs as steeds</t>
  </si>
  <si>
    <t>Murgosz</t>
  </si>
  <si>
    <t>none</t>
  </si>
  <si>
    <t>Myrnd</t>
  </si>
  <si>
    <t>LG</t>
  </si>
  <si>
    <t>Tyr</t>
  </si>
  <si>
    <t>1251 DR</t>
  </si>
  <si>
    <t>$24</t>
  </si>
  <si>
    <t>Eremoes</t>
  </si>
  <si>
    <t>Kyrin</t>
  </si>
  <si>
    <t>Genos</t>
  </si>
  <si>
    <t>Ng, CG, LG</t>
  </si>
  <si>
    <t>Helm</t>
  </si>
  <si>
    <t>N11</t>
  </si>
  <si>
    <t>Kelvar</t>
  </si>
  <si>
    <t>Ranya</t>
  </si>
  <si>
    <t>Edwind</t>
  </si>
  <si>
    <t>1292 DR</t>
  </si>
  <si>
    <t>N58, New Waterdeep</t>
  </si>
  <si>
    <t>Jassin</t>
  </si>
  <si>
    <t>Salu</t>
  </si>
  <si>
    <t>Jhassin II</t>
  </si>
  <si>
    <t>N, CN</t>
  </si>
  <si>
    <t>Kossuth, Tempus</t>
  </si>
  <si>
    <t>$7, tomb in UM L2</t>
  </si>
  <si>
    <t>Malas</t>
  </si>
  <si>
    <t>Citta</t>
  </si>
  <si>
    <t>Chynna</t>
  </si>
  <si>
    <t>Shaundakul, Waukeen</t>
  </si>
  <si>
    <t>N52</t>
  </si>
  <si>
    <t>Haskar</t>
  </si>
  <si>
    <t>Amonra</t>
  </si>
  <si>
    <t>Haskar II</t>
  </si>
  <si>
    <t>LG, N, CE</t>
  </si>
  <si>
    <t>1170 DR</t>
  </si>
  <si>
    <t>N35</t>
  </si>
  <si>
    <t>Orbos</t>
  </si>
  <si>
    <t>Luna</t>
  </si>
  <si>
    <t>Boreas</t>
  </si>
  <si>
    <t>LN, LE, N, NE</t>
  </si>
  <si>
    <t>$31, N59</t>
  </si>
  <si>
    <t>Zorene</t>
  </si>
  <si>
    <t>Zak</t>
  </si>
  <si>
    <t>N, LN</t>
  </si>
  <si>
    <t>$17</t>
  </si>
  <si>
    <t>Ulguth</t>
  </si>
  <si>
    <t>Mara</t>
  </si>
  <si>
    <t>Gotom</t>
  </si>
  <si>
    <t>N53</t>
  </si>
  <si>
    <t>Boroldan</t>
  </si>
  <si>
    <t>Xantha</t>
  </si>
  <si>
    <t>Thanvas</t>
  </si>
  <si>
    <t>CE, NE, N, CE, CN</t>
  </si>
  <si>
    <t>Talona</t>
  </si>
  <si>
    <t>$40, N74, Amphail, UM SLE</t>
  </si>
  <si>
    <t>Caravan running, shipbuilding</t>
  </si>
  <si>
    <t>Hulraven</t>
  </si>
  <si>
    <t>Nael</t>
  </si>
  <si>
    <t>Khralver of Luskan</t>
  </si>
  <si>
    <t>CG, CN, CE</t>
  </si>
  <si>
    <t>C62, $35</t>
  </si>
  <si>
    <t>Ulb</t>
  </si>
  <si>
    <t>Alys</t>
  </si>
  <si>
    <t>Koris</t>
  </si>
  <si>
    <t>LN</t>
  </si>
  <si>
    <t>N19, New Waterdeep</t>
  </si>
  <si>
    <t>Harkas</t>
  </si>
  <si>
    <t>Ariel</t>
  </si>
  <si>
    <t>Arrikes</t>
  </si>
  <si>
    <t>LN, N, CN</t>
  </si>
  <si>
    <t>$14, Amphail</t>
  </si>
  <si>
    <t>Help "The Torturer</t>
  </si>
  <si>
    <t>LN, LG</t>
  </si>
  <si>
    <t>Bane, Tyr</t>
  </si>
  <si>
    <t>1258 DR</t>
  </si>
  <si>
    <t>N38</t>
  </si>
  <si>
    <t>Alauos "Lord Goldbeard"</t>
  </si>
  <si>
    <t>Byllia</t>
  </si>
  <si>
    <t>Dragos</t>
  </si>
  <si>
    <t>N15</t>
  </si>
  <si>
    <t>Tresh</t>
  </si>
  <si>
    <t>Ormaes "Seamaster"</t>
  </si>
  <si>
    <t>Tryssia</t>
  </si>
  <si>
    <t>Lantanna</t>
  </si>
  <si>
    <t>1309 DR</t>
  </si>
  <si>
    <t>N17</t>
  </si>
  <si>
    <t>Aristocratic</t>
  </si>
  <si>
    <t>Nimor</t>
  </si>
  <si>
    <t>Larin</t>
  </si>
  <si>
    <t>Jacinth</t>
  </si>
  <si>
    <t>N</t>
  </si>
  <si>
    <t>N37</t>
  </si>
  <si>
    <t>Aldara Marrek</t>
  </si>
  <si>
    <t>Bastiabas Relekos</t>
  </si>
  <si>
    <t>Tehss Maerklos</t>
  </si>
  <si>
    <t>LG, LN, LE</t>
  </si>
  <si>
    <t>Mystra, Savras</t>
  </si>
  <si>
    <t>1332 DR</t>
  </si>
  <si>
    <t>N22</t>
  </si>
  <si>
    <t>Kelthul</t>
  </si>
  <si>
    <t>Regan</t>
  </si>
  <si>
    <t>Axor</t>
  </si>
  <si>
    <t>NG, CG, LN</t>
  </si>
  <si>
    <t>Oghma, Milil</t>
  </si>
  <si>
    <t>N31, silver mines in Mirabar, ice lake region</t>
  </si>
  <si>
    <t>Mercenary fighting, trading in metals and perfumes</t>
  </si>
  <si>
    <t>Ithnil</t>
  </si>
  <si>
    <t>Churyl</t>
  </si>
  <si>
    <t>Carn</t>
  </si>
  <si>
    <t>1265 DR</t>
  </si>
  <si>
    <t>$36</t>
  </si>
  <si>
    <t>Trading, shippping</t>
  </si>
  <si>
    <t>Thentias "Lord of Lords"</t>
  </si>
  <si>
    <t>Maryel</t>
  </si>
  <si>
    <t>Arilestar</t>
  </si>
  <si>
    <t>N41, ancestral Thornhold</t>
  </si>
  <si>
    <t>Iliaru</t>
  </si>
  <si>
    <t>Phorol</t>
  </si>
  <si>
    <t>Ne, N</t>
  </si>
  <si>
    <t>N14</t>
  </si>
  <si>
    <t>Hlanta</t>
  </si>
  <si>
    <t>Khallos</t>
  </si>
  <si>
    <t>NE, LE, N, LN, LG</t>
  </si>
  <si>
    <t>1190 DR</t>
  </si>
  <si>
    <t>$16</t>
  </si>
  <si>
    <t>Helve</t>
  </si>
  <si>
    <t>Wylynd</t>
  </si>
  <si>
    <t>Rober</t>
  </si>
  <si>
    <t>CG, CE</t>
  </si>
  <si>
    <t>Selune, Shar</t>
  </si>
  <si>
    <t>985 DR</t>
  </si>
  <si>
    <t>$57, D36, Vault of stars</t>
  </si>
  <si>
    <t>Chostal</t>
  </si>
  <si>
    <t>Horingar</t>
  </si>
  <si>
    <t>CN, CE</t>
  </si>
  <si>
    <t>Malar</t>
  </si>
  <si>
    <t>1182 DR</t>
  </si>
  <si>
    <t>N23</t>
  </si>
  <si>
    <t>Hawking, lumbering, woodmaking</t>
  </si>
  <si>
    <t>Laskar</t>
  </si>
  <si>
    <t>Stelar</t>
  </si>
  <si>
    <t>Kastonoph</t>
  </si>
  <si>
    <t>1291 DR</t>
  </si>
  <si>
    <t>$23</t>
  </si>
  <si>
    <t>Fishing</t>
  </si>
  <si>
    <t>Ulmassus</t>
  </si>
  <si>
    <t>Carina</t>
  </si>
  <si>
    <t>Aidan</t>
  </si>
  <si>
    <t>1310 DR</t>
  </si>
  <si>
    <t>N4, sponsor D57</t>
  </si>
  <si>
    <t>Urtos II</t>
  </si>
  <si>
    <t>Lythis</t>
  </si>
  <si>
    <t>LN, NG, NE</t>
  </si>
  <si>
    <t>1295 DR</t>
  </si>
  <si>
    <t>N40, Phylund hunting lodge</t>
  </si>
  <si>
    <t>Humbraz III</t>
  </si>
  <si>
    <t>Kymiko</t>
  </si>
  <si>
    <t>Humbraz IV</t>
  </si>
  <si>
    <t>1178 DR</t>
  </si>
  <si>
    <t>N7</t>
  </si>
  <si>
    <t>Nandos</t>
  </si>
  <si>
    <t>PErryn</t>
  </si>
  <si>
    <t>Surakh</t>
  </si>
  <si>
    <t>NG, N, CG</t>
  </si>
  <si>
    <t>$12, New waterdeep</t>
  </si>
  <si>
    <t>Vastarr</t>
  </si>
  <si>
    <t>Holver</t>
  </si>
  <si>
    <t>NG, CG, N, CN</t>
  </si>
  <si>
    <t>948 DR</t>
  </si>
  <si>
    <t>N42, Amphail, County of Valashar</t>
  </si>
  <si>
    <t>Poor</t>
  </si>
  <si>
    <t>Trellin</t>
  </si>
  <si>
    <t>Aryana</t>
  </si>
  <si>
    <t>Tobem</t>
  </si>
  <si>
    <t>CE, CN, NE, LE</t>
  </si>
  <si>
    <t>1252 DR</t>
  </si>
  <si>
    <t>$13, Imnescar</t>
  </si>
  <si>
    <t>Kara</t>
  </si>
  <si>
    <t>Detan</t>
  </si>
  <si>
    <t>Waukeen, Tempus</t>
  </si>
  <si>
    <t>1151 DR</t>
  </si>
  <si>
    <t>$29</t>
  </si>
  <si>
    <t>Laerlos</t>
  </si>
  <si>
    <t>Tannyth</t>
  </si>
  <si>
    <t>Tarkas</t>
  </si>
  <si>
    <t>1259 DR</t>
  </si>
  <si>
    <t>$28, Helvenblade House</t>
  </si>
  <si>
    <t>Dandobar</t>
  </si>
  <si>
    <t>Thyriellentha</t>
  </si>
  <si>
    <t>LG, NG, LN</t>
  </si>
  <si>
    <t>Lliira</t>
  </si>
  <si>
    <t>N5</t>
  </si>
  <si>
    <t>Jhardnet</t>
  </si>
  <si>
    <t>Harkan</t>
  </si>
  <si>
    <t>CN, N, CE</t>
  </si>
  <si>
    <t>Auril, Umberlee, Talos</t>
  </si>
  <si>
    <t>N24</t>
  </si>
  <si>
    <t>Asbrior "The Serpent"</t>
  </si>
  <si>
    <t>Pera</t>
  </si>
  <si>
    <t>Abrior II "The Asp"</t>
  </si>
  <si>
    <t>CE, NE, CN</t>
  </si>
  <si>
    <t>SSeth</t>
  </si>
  <si>
    <t>Tashlutan</t>
  </si>
  <si>
    <t>1138 DR</t>
  </si>
  <si>
    <t>N12, CD14</t>
  </si>
  <si>
    <t>Textiles, fashion clothing, furs</t>
  </si>
  <si>
    <t>Hyara II</t>
  </si>
  <si>
    <t>Pallin II</t>
  </si>
  <si>
    <t>LN, N, NE</t>
  </si>
  <si>
    <t>Sune</t>
  </si>
  <si>
    <t>942 DR</t>
  </si>
  <si>
    <t>N9, Talmost lands</t>
  </si>
  <si>
    <t>Thentivil</t>
  </si>
  <si>
    <t>Selpara</t>
  </si>
  <si>
    <t>Arum</t>
  </si>
  <si>
    <t>NG, CG, CN</t>
  </si>
  <si>
    <t>1249 DR</t>
  </si>
  <si>
    <t>N30, Amphail</t>
  </si>
  <si>
    <t>Ulboth</t>
  </si>
  <si>
    <t>Lara</t>
  </si>
  <si>
    <t>1149 DR</t>
  </si>
  <si>
    <t>$44</t>
  </si>
  <si>
    <t>Armult</t>
  </si>
  <si>
    <t>Nleera</t>
  </si>
  <si>
    <t>Charrin</t>
  </si>
  <si>
    <t>1235 DR</t>
  </si>
  <si>
    <t>$34</t>
  </si>
  <si>
    <t>Rhammas</t>
  </si>
  <si>
    <t>Cassandra</t>
  </si>
  <si>
    <t>Dartek</t>
  </si>
  <si>
    <t>NG, LN, LG, CG</t>
  </si>
  <si>
    <t>N10, N63, Elematar and Rivershire</t>
  </si>
  <si>
    <t>Bilaerus II</t>
  </si>
  <si>
    <t xml:space="preserve"> Eva</t>
  </si>
  <si>
    <t>Dolerphus IV</t>
  </si>
  <si>
    <t>Deneir</t>
  </si>
  <si>
    <t>$49</t>
  </si>
  <si>
    <t>Hulmara</t>
  </si>
  <si>
    <t>Hulameros</t>
  </si>
  <si>
    <t>1267 DR</t>
  </si>
  <si>
    <t>N36</t>
  </si>
  <si>
    <t>Baerom II</t>
  </si>
  <si>
    <t>Marle</t>
  </si>
  <si>
    <t>Arsten II</t>
  </si>
  <si>
    <t>1187 DR</t>
  </si>
  <si>
    <t>N8</t>
  </si>
  <si>
    <t>Nomus</t>
  </si>
  <si>
    <t>Karya</t>
  </si>
  <si>
    <t>Patrisa</t>
  </si>
  <si>
    <t>1112 DR</t>
  </si>
  <si>
    <t>N18</t>
  </si>
  <si>
    <t>Halam</t>
  </si>
  <si>
    <t>Anja</t>
  </si>
  <si>
    <t>Chimak</t>
  </si>
  <si>
    <t>LN, N, LE</t>
  </si>
  <si>
    <t>Bane</t>
  </si>
  <si>
    <t>1254 DR</t>
  </si>
  <si>
    <t>$46</t>
  </si>
  <si>
    <t>Maskar</t>
  </si>
  <si>
    <t>Hyacia</t>
  </si>
  <si>
    <t>Olanhar</t>
  </si>
  <si>
    <t>NG, LG, CG, LN, N, CN</t>
  </si>
  <si>
    <t>973 DR</t>
  </si>
  <si>
    <t>C63, N55, T41</t>
  </si>
  <si>
    <t>Bleskos</t>
  </si>
  <si>
    <t>Apryl</t>
  </si>
  <si>
    <t>Aristed</t>
  </si>
  <si>
    <t>$20</t>
  </si>
  <si>
    <t>Olomar</t>
  </si>
  <si>
    <t>Anyla</t>
  </si>
  <si>
    <t>Gerath</t>
  </si>
  <si>
    <t>Umberlee</t>
  </si>
  <si>
    <t>$32</t>
  </si>
  <si>
    <t>Lungar II</t>
  </si>
  <si>
    <t>Triine</t>
  </si>
  <si>
    <t>Olztel</t>
  </si>
  <si>
    <t>CN, N, CE, NE</t>
  </si>
  <si>
    <t>1103 DR</t>
  </si>
  <si>
    <t>N44</t>
  </si>
  <si>
    <t>field: gold star: red stalactites: purple cavern ceiling: purple</t>
  </si>
  <si>
    <t>field: sky blue lightning bolt: white cloud: purple</t>
  </si>
  <si>
    <t>field: red crescents: silver flame: blue</t>
  </si>
  <si>
    <t>field: white spears: brown shafts, silver heads impaled head: brown hair &amp; beard, pink flesh, red blood (lots)</t>
  </si>
  <si>
    <t>one of the three ruling noble families of Amphail (SCAG 45). the next House in line for the office of the Lord Warden in Amphail in 1492 DR (SCAG 44)</t>
  </si>
  <si>
    <t>field: sky blue ground: rich green water: blue &amp; silver tree: black cloud: white</t>
  </si>
  <si>
    <t>For some time House Gralleth controled all property/interests Lord Orond Gralhund (E:DM 286)</t>
  </si>
  <si>
    <t>Greatest land-holder in the city Lord Elegal Nandar (E:DM 80)</t>
  </si>
  <si>
    <t>Renaer ‘Ren’ Neverember (see Folk of Waterdeep) (BT) Coat of Arms: bear’s claw atop a diamond, all atop a field with three stripes from dexter to sinister. (BT 115)</t>
  </si>
  <si>
    <t>House Wands is reduced to only two Waterdhavian family members:Lord Torlyn Wands (see Folk of Waterdeep)Nharaen Wands (Torlyn’s younger sister, always after the next modern fashion)Hurnal Wands, the cousin of Torlyn and Nharaen was slain in 1479 DR because of his dealings with and by Khondar Naomal. (BT)</t>
  </si>
  <si>
    <t>Lord Lungard Zun, Patriarch (E:DM 96) Lord Weverell 'Wever' Zun, short and stout older nobleman, somewhat handsome, gallant even if drunk, wastrel younger brother of Lungard (E:DM 96)</t>
  </si>
  <si>
    <t>Malaerigo Hasard (Guildmaster of the Cellarers and Plumbers’Guild, paranoid, dislikes nobles) (BT) Laraelra ‘Elra’ Hasard (daughter, sorcerer, skinny, pale, black hair, Heir of the Blackstaff) (BT)</t>
  </si>
  <si>
    <t>Nazra Mrays, ‘Lady Loudbuckles’, a half-elf woman, a Masked Lord, protector of Ahghairon’s dragonstaff (TGC 314) (See Folk of Waterdeep) Antoum Mrays, Nazra’s young son, studies a the House of Wonders.</t>
  </si>
  <si>
    <t>Matriarch Kalandra: addicted to shape-changing potions;Haramond Bandoun, Kalandras son, a lich, was destroyed in a fight that involved Volothamp ‘Volo’Geddarm. (SAY 6,19)Emily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</si>
  <si>
    <t>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city.House Moonstar’s primary sources of income are running caravans, exploration, and cartography.(WATE 2-2)Lord Stedd Moonstar from (WATE 1-1)</t>
  </si>
  <si>
    <t>Dead house, maybe survivors outside of Waterdeep (CotD 80,297) Their crypt houses the grave of Vyvaine Mairgrave, lost love of Dorgar Adarbrent.</t>
  </si>
  <si>
    <t>Dead house, even their tomb was sold (CotD 24/71) House Gralleth controls all property/interests</t>
  </si>
  <si>
    <t>The houses Thorp and Kothont merged through marriage. Youngest Lady Korthornt (BT 241) **As House Kothont seems to still exist, maybe only House Thorp vanished through the merger?</t>
  </si>
  <si>
    <t>Ethnicity*</t>
  </si>
  <si>
    <t>Noble's lifestyle day*</t>
  </si>
  <si>
    <t>Noble's lifestyle*</t>
  </si>
  <si>
    <t>Patriarck</t>
  </si>
  <si>
    <t xml:space="preserve">Dulbrawan II </t>
  </si>
  <si>
    <t>Lifestyle</t>
  </si>
  <si>
    <t>Price/Day</t>
  </si>
  <si>
    <t>type</t>
  </si>
  <si>
    <t>Price/year</t>
  </si>
  <si>
    <t>Wretched</t>
  </si>
  <si>
    <t>Squalid</t>
  </si>
  <si>
    <t>silver</t>
  </si>
  <si>
    <t>gold</t>
  </si>
  <si>
    <t>* - INFORMATION FROM 3.5 ED</t>
  </si>
  <si>
    <t>Ardeep Forest</t>
  </si>
  <si>
    <t>Duchy of Daggerford</t>
  </si>
  <si>
    <t>47        Marune’s Stronghold (fort)</t>
  </si>
  <si>
    <t>48        Hespheira (ruin)</t>
  </si>
  <si>
    <t>49        Nasaqh Estates (fort)</t>
  </si>
  <si>
    <t>50        Mere of Dead Men</t>
  </si>
  <si>
    <t>1        </t>
  </si>
  <si>
    <t>Waterdeep (capital)</t>
  </si>
  <si>
    <t>      Crypts of the Deepening        Moon (ruin)</t>
  </si>
  <si>
    <t>      Dancing Dell</t>
  </si>
  <si>
    <t>      Glen of Aloevan</t>
  </si>
  <si>
    <t>      House of Long Silences (ruin)</t>
  </si>
  <si>
    <t>      House of Stone (ruin)</t>
  </si>
  <si>
    <t>      Nandar Lodge (ruin)</t>
  </si>
  <si>
    <t>      Fhylund Hunting Lodge        (fort)</t>
  </si>
  <si>
    <t>       Reluraun’s Tomb (ruin)</t>
  </si>
  <si>
    <t>       Floshin Estates        ■</t>
  </si>
  <si>
    <t>       Harpshield Lands</t>
  </si>
  <si>
    <t>       Dungeon of the Shield</t>
  </si>
  <si>
    <t>       Talmost Keep (ruin)</t>
  </si>
  <si>
    <t>       Delimbiyran (ruin)</t>
  </si>
  <si>
    <t>       Daggerford</t>
  </si>
  <si>
    <t>       Black Helm Tower</t>
  </si>
  <si>
    <t>       Mount Illefarn</t>
  </si>
  <si>
    <t>       Laughing Hollow</t>
  </si>
  <si>
    <t>       Sword Hills        „</t>
  </si>
  <si>
    <t>       Crumbling Stair (ruin)</t>
  </si>
  <si>
    <t>       Watchers of the North</t>
  </si>
  <si>
    <t>       Torstultok (Hall of Grand Hunts, Firehammer Hold) (fort)</t>
  </si>
  <si>
    <t>       Moon Tower        of Elembar (ruin)</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</si>
  <si>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</si>
  <si>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</si>
  <si>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</si>
  <si>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</si>
  <si>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</si>
  <si>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</si>
  <si>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</si>
  <si>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</si>
  <si>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</si>
  <si>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</si>
  <si>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</si>
  <si>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</si>
  <si>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</si>
  <si>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</si>
  <si>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</si>
  <si>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</si>
  <si>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</si>
  <si>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Rat Hills</t>
  </si>
  <si>
    <t>       Hall of Whirling Blades        (ruin)</t>
  </si>
  <si>
    <t>       Olothontor’s Lair (ruin)</t>
  </si>
  <si>
    <t>Delimbiyran</t>
  </si>
  <si>
    <t>Elembar</t>
  </si>
  <si>
    <t>Forlorn  Hills</t>
  </si>
  <si>
    <t>Lower  Dessarin  Vale</t>
  </si>
  <si>
    <t>The Selpir</t>
  </si>
  <si>
    <t>Mount Helimbrar</t>
  </si>
  <si>
    <t>Sword Mountains</t>
  </si>
  <si>
    <t>Mount Araddyn</t>
  </si>
  <si>
    <t>Mount Sar</t>
  </si>
  <si>
    <t>Mere of Dead Men</t>
  </si>
  <si>
    <t>Green Glade</t>
  </si>
  <si>
    <t>Talmost Lands</t>
  </si>
  <si>
    <t>field: brown, sting &amp; claw: metallic green, sparkles: silver</t>
  </si>
  <si>
    <t>field: purple, prow: gold, star: silver, spray: white, waves: navy blue</t>
  </si>
  <si>
    <t xml:space="preserve"> field: red (sky), waves: royal blue, spray: silver (one curl at bottom, curl and drop at top)</t>
  </si>
  <si>
    <t>field: purple
manche (sleeve): black
stars: gold</t>
  </si>
  <si>
    <t>mage schooling, magical research and adventuring, dweomercraft-for- hire</t>
  </si>
  <si>
    <t xml:space="preserve">field: white
waves: green
hull: brown
sail: light blue (with red
heart blazon)
masthead banner: red
ships lines, catwalks, shrouds, mast: black
</t>
  </si>
  <si>
    <t xml:space="preserve">field: green
sword: blue (blade), gold (hilt,
pommel), black (grip)
blood: crimson
monster: brown (body), white (fangs), purple (mouth)
</t>
  </si>
  <si>
    <t>field: red
weapons: silver (blades),
black (shafts)</t>
  </si>
  <si>
    <t>field: gold
mace: gray</t>
  </si>
  <si>
    <t>field: royal blue
scrolled border: silver</t>
  </si>
  <si>
    <t>field: green
horse: white (body), brown (eye)
crow: black (body), yellow (eye)</t>
  </si>
  <si>
    <t xml:space="preserve"> field: royal blue
bands (two): red
will o wisps: white</t>
  </si>
  <si>
    <t>field: royal blue
moon: white
fanciful arrow (including
speed-streaks): silver</t>
  </si>
  <si>
    <t xml:space="preserve"> field: red
band: white
bugle, candle-lamp, and
whip (including thong,
flame): gold
</t>
  </si>
  <si>
    <t>field: royal blue
serpent: light green (body),
yellow (eyes, fangs), red (mouth)</t>
  </si>
  <si>
    <t xml:space="preserve">field: sky blue
castle: gray
torch: gold
flame: orange
</t>
  </si>
  <si>
    <t>sky blue
waves: green
foam at top of wave: white
moon: white</t>
  </si>
  <si>
    <t>field: scarlet
goblet: gold
spilling wine: purple</t>
  </si>
  <si>
    <t xml:space="preserve">field: green
borders: silver
torso: pink flesh
ship,
lance: brown
helm, sword, and shield (note borders on shield): gold
</t>
  </si>
  <si>
    <t xml:space="preserve"> field: sky blue
flames: scarlet
armor: silver
face: black (no features shown)
blood: crimson (three rivulets, from open helm)</t>
  </si>
  <si>
    <t>field: royal blue
falcon: white</t>
  </si>
  <si>
    <t xml:space="preserve">field: green
horn: gold (body), white
(blast of sound)
star: white
</t>
  </si>
  <si>
    <t>field: orange
water: green
tree: black
raven: black (body), red (eye)
sails: white
hull: brown</t>
  </si>
  <si>
    <t>field: red
portcullis: gray
chain &amp; collar: gray
skull: white and black</t>
  </si>
  <si>
    <t>field: orange
horn: yellow-green
eyes: glittering green
mouth: red (maw), white (fangs)</t>
  </si>
  <si>
    <t>field: green
fish: silver (body), yellow (eye)</t>
  </si>
  <si>
    <t>fishing</t>
  </si>
  <si>
    <t>field: green
hawk-bell: white</t>
  </si>
  <si>
    <t>field: sky blue
bridge: gray
star: silver
spear: black (shaft), silver
(head), royal blue (banner)</t>
  </si>
  <si>
    <t xml:space="preserve"> field: royal blue
moon and stars: silver</t>
  </si>
  <si>
    <t>field: silver
border (representing edge
of helm): royal blue
eye: white with green pupil</t>
  </si>
  <si>
    <t xml:space="preserve"> field: red
border: gold
stars: white</t>
  </si>
  <si>
    <t>field: gold
claw: white
talons: scarlet
feathers: brown</t>
  </si>
  <si>
    <t>field: royal blue
band: silver
swordtip: silver (blade),
red (bloodied tip)</t>
  </si>
  <si>
    <t xml:space="preserve">mercenary, fighting, trading in metals &amp; perfumes
</t>
  </si>
  <si>
    <t>field: deep green
bars: white
harp: brown (body), white (area of strings), silver (strings)
curtain: orange (fabric, in top comer), crimson (border)</t>
  </si>
  <si>
    <t>field: royal blue
spearpoints: silver
folded hands: pink flesh
sleeves: green</t>
  </si>
  <si>
    <t>Founder</t>
  </si>
  <si>
    <t>field: white
arm: pink flesh
gem: glistening gree</t>
  </si>
  <si>
    <t>field: purple
shell: pink
sea-worm: green</t>
  </si>
  <si>
    <t>field: sky blue
spear: brown (shaft),
silver (head)
banner: green
star: silver</t>
  </si>
  <si>
    <t xml:space="preserve">field: yellow
boot: brown
flower: blue (blossom), green (leaves and stem)
</t>
  </si>
  <si>
    <t>Recruiting, mercenary training, outfiting for travelers, former interests in slave trade</t>
  </si>
  <si>
    <t>field: green
weapons: silver (blades),
black (hilts, pommels,
and grips)</t>
  </si>
  <si>
    <t>field: gold
tower: purple
bird: black
tower window, road and
jagged opening in tower
base: gold</t>
  </si>
  <si>
    <t>field: silver, tears: crimson</t>
  </si>
  <si>
    <t>field: silver, sash: red, 
star: white</t>
  </si>
  <si>
    <t>field: gold, minidragon: metallic green, (body), orange (eye)</t>
  </si>
  <si>
    <t>field: orange, spears: red</t>
  </si>
  <si>
    <t xml:space="preserve"> field: tawny, scimitar: white (blade), crimson (tip), gold (hilt), blood drops: crimson, gauntlet: gray</t>
  </si>
  <si>
    <t>field: orange, star: white, reins: bronze</t>
  </si>
  <si>
    <t>field: green dragon: white (body), red (teeth and tongue), gold (eye)</t>
  </si>
  <si>
    <t>field: orange, flames: scarlet, chain: silver</t>
  </si>
  <si>
    <t xml:space="preserve">field: purple
moon: white
waves: bands of black and purple
foam: white
hull: crimson
sail: orange
</t>
  </si>
  <si>
    <t xml:space="preserve"> field: royal blue
star: silver
arms &amp; banners: black</t>
  </si>
  <si>
    <t xml:space="preserve"> field: white
spiral winds: red (outer),
orange (inner)
sun: gold</t>
  </si>
  <si>
    <t>field: gold
devils face: orange (eyes),
tawny (unshaded side),
scarlet (shaded side)</t>
  </si>
  <si>
    <t>field: yellow
snake: deep green (body),
white with red pupil (eye)</t>
  </si>
  <si>
    <t>field: orange
gauntlet: silver
spikes of gauntlet: crimson
slashes (three): crimson</t>
  </si>
  <si>
    <t>field: white
daggers: black (handles),
silver (blades)
gauntlet: green
shelf: brown with black
scrollwork
book &amp; skulls: white
half-shield: gold
quill pen: turquoise</t>
  </si>
  <si>
    <t>field: white
small shield: black
sun: gold</t>
  </si>
  <si>
    <t>field: white
wands: gold
hat: black</t>
  </si>
  <si>
    <t>field: light green
dragon (claw, tail, jaws): gray
flames (dragons breath): red</t>
  </si>
  <si>
    <t>field: sky blue
water: purple
sun: gold
bands of cloud: black
eagle: red</t>
  </si>
  <si>
    <t>field: white
battlements: gray
men in armor: silver
arrows: black
standard: red (banner), gold (ball on top), black (shaft)</t>
  </si>
  <si>
    <t xml:space="preserve"> field: (lower half) red,
(upper half) white
stripes: white
anchor: silver
border: royal blue
water: light blue
island with tree: rich green</t>
  </si>
  <si>
    <t xml:space="preserve"> field: white
bands: red
trumpets: gold, with orange
openings</t>
  </si>
  <si>
    <t xml:space="preserve"> field: purple
water &amp; stars: silver
crag: gold front, silver backslopes
ground: black
lower tip of shield: gold (rising sun)</t>
  </si>
  <si>
    <t xml:space="preserve"> field: white
yoke: green
bird: white with gold beak,
black feathers</t>
  </si>
  <si>
    <t>banking, moneylending, information-gathering, rumor-mongering (spreading rumors, for fees)</t>
  </si>
  <si>
    <t>field: gold
feathers: red
axe: blade silver, handle brown</t>
  </si>
  <si>
    <t>field: sky blue
mountain: gray
cavern and trail: red</t>
  </si>
  <si>
    <t>field: orange
blade: silver
hand: pink flesh
chevron: red
upper field: light green</t>
  </si>
  <si>
    <t>field: pink
goblet: silver
helm: silver, with gold crown-feathers
and green plume-feather</t>
  </si>
  <si>
    <t xml:space="preserve">owns many farms in Amphail (SCAG 45) </t>
  </si>
  <si>
    <t>Still exists, lost some property to House RalnarthThey are a very old Waterdeep family involved in trading, money-changing and barter. Their current reputation is fairly solid. House Anteos was involved in the slave trade a very long time ago (at least 200-300 years ago)Lord Korras Anteos the Third (WATE 1-2)</t>
  </si>
  <si>
    <t xml:space="preserve">formerly dissolved; some of it's property went to House Ralnarth, but the House was reinstalled (SCAG 57) </t>
  </si>
  <si>
    <t xml:space="preserve">(E:DM 263) </t>
  </si>
  <si>
    <t>Lord Challras Gralleth (BT 125,240)Lord Rharlek Gralleth: Challras’s son, short of build, has a lisp, ‘a squat, poor-complexioned boor with bad teeth,worse manners, two left feet, and a wasted education’. (BT 240)</t>
  </si>
  <si>
    <t xml:space="preserve">one of the three ruling noble families of Amphail (SCAG 44) </t>
  </si>
  <si>
    <t>bear’s claw atop a diamond, all atop a field with three stripes from dexter to sinister. (BT 115)</t>
  </si>
  <si>
    <t>Mansion on Vhezoar Street (BT 238)The Ralnarth absorbed the holdings of the Estelmer clan</t>
  </si>
  <si>
    <t>still exists; not as powerful **</t>
  </si>
  <si>
    <t>One of the three ruling noble families of Amphail (SCAG 44</t>
  </si>
  <si>
    <t xml:space="preserve">Wants to become a noble house (DS22) </t>
  </si>
  <si>
    <t>Larr (might be a Masked Lord) Sievers (younger brother of Larr)</t>
  </si>
  <si>
    <t>AndramburtMelauthaZaraela (only daughter), was recently killed by the mindflayer Suthool (E:DM 294)</t>
  </si>
  <si>
    <t xml:space="preserve">Gildeggh </t>
  </si>
  <si>
    <t xml:space="preserve">Zoar </t>
  </si>
  <si>
    <t>The Zoar family is still a bitter enemy of Waterdeeps rulers, its members dwelling in Luskan, Scornubel, and Amn, and rumored to be allied with the Knights of the Shield</t>
  </si>
  <si>
    <t xml:space="preserve"> red rose clutched in a silver gauntlet, on a green field. </t>
  </si>
  <si>
    <t>realistic, severed umber hulks head impaled on a bloody spear, on a scarlet field.</t>
  </si>
  <si>
    <t>FAITH*</t>
  </si>
  <si>
    <t>ALIGNMENT</t>
  </si>
  <si>
    <t>Lady Tamalin Zoar (SKT), High Captain Horix Zoar , commander of Everlund's army and a windbag</t>
  </si>
  <si>
    <t>Floshin</t>
  </si>
  <si>
    <t xml:space="preserve">Shalendra Floshin (TftYP:DiT), Darfin Floshin, 
</t>
  </si>
  <si>
    <t xml:space="preserve"> Lord Elegal Nandar (E:DM 80), son of deceased LadyVelrosa Nandar  and Lord Drezlin Nandar (SKT)</t>
  </si>
  <si>
    <t>N1: Guard Barracks (city building, C, 3)</t>
  </si>
  <si>
    <t>N2: Brossfeather Villa (noble villa, A, 2s &amp; 3s)</t>
  </si>
  <si>
    <t>N3: Anteos Villa (noble villa, A, 1s &amp; 2s)</t>
  </si>
  <si>
    <t>N4: Phull Villa (noble villa, A, 1s &amp; 3s)</t>
  </si>
  <si>
    <t>N5: Snome Villa (noble villa, A, 2s)</t>
  </si>
  <si>
    <t>N6: Crommor Villa (noble villa, A, 2s)</t>
  </si>
  <si>
    <t>N7: Piiradost Villa (noble villa, A, 1s &amp; 2s)</t>
  </si>
  <si>
    <t>N8: Thunderstaff Villa (noble villa, A, 2s &amp; 4s)</t>
  </si>
  <si>
    <t>N9: Talmost Villa (noble villa, A, 2s &amp; 3s)</t>
  </si>
  <si>
    <t>N10: Thann Villa (noble villa, A, 3s)</t>
  </si>
  <si>
    <t>N11: Hawkwinter Villa (noble villa, A, 3s &amp; 4s)</t>
  </si>
  <si>
    <t>N12: Sultlue Villa (noble villa, A, 2s)</t>
  </si>
  <si>
    <t>N13: Cragsmere Villa (noble villa, A, 2s &amp; 3s)</t>
  </si>
  <si>
    <t>N14: Massalan Villa (noble villa, A, 1s &amp; 2s) '</t>
  </si>
  <si>
    <t>N15: Kothont Villa (noble villa, A, 1s &amp; 2s)</t>
  </si>
  <si>
    <t>N16: Holyhands House (inn/temple of many faiths/former noble villa, A, 3s &amp; 4s)</t>
  </si>
  <si>
    <t>N17: Lanngolyn Villa (noble villa, A, 1s &amp; 3s)</t>
  </si>
  <si>
    <t>N18: Ulbrinter Villa (noble villa, A, 2s &amp; 3s)</t>
  </si>
  <si>
    <t>N19: Jardeth Villa (noble villa, A, 2s)</t>
  </si>
  <si>
    <t>N20: Gralhund Villa (noble villa, A, 3s)</t>
  </si>
  <si>
    <t>N21: The Raging Lion (inn, B, 3)</t>
  </si>
  <si>
    <t>N22: Maerklos Villa (noble villa, A, 1s, 2s, &amp; 4s)</t>
  </si>
  <si>
    <t>N23: Nandar Villa (noble villa, A, 2s &amp; 3s)</t>
  </si>
  <si>
    <t>N24: Stormweather Villa (noble villa, A, 2s &amp; 5s)</t>
  </si>
  <si>
    <t>N25: A Maiden's Tears (tavern, B, 1)</t>
  </si>
  <si>
    <t>N26: Twilight Hunters (tavern, C, 2)</t>
  </si>
  <si>
    <t>N27: The Gentle Mermaid (festhall, B, 4)</t>
  </si>
  <si>
    <t>N28: Durinbold Villa (noble villa, A, 3s &amp; 4s)</t>
  </si>
  <si>
    <t>N29: Estelmer Villa (noble villa, A, 2s &amp; 3s)</t>
  </si>
  <si>
    <t>N30: Tarm Villa (noble villa, A, 3s)</t>
  </si>
  <si>
    <t>N31: Majarra Villa (noble villa, A, 3s &amp; 4s)</t>
  </si>
  <si>
    <t>N32: The Misty Beard (tavern, C, 4)</t>
  </si>
  <si>
    <t>N33: Agundar Villa (noble villa, A, 1s &amp; 3s)</t>
  </si>
  <si>
    <t>N34: Amcathra Villa (noble villa, A, 2s &amp; 4s)</t>
  </si>
  <si>
    <t>N35: Hunabar Villa (noble villa, A, 2s)</t>
  </si>
  <si>
    <t>N36: Thorp Villa (noble villa, A, 3s)</t>
  </si>
  <si>
    <t>N37: Lathkule Villa (noble villa, A, 3s)</t>
  </si>
  <si>
    <t>N38: Kormallis Villa (noble villa, A, 1s &amp; 2s)</t>
  </si>
  <si>
    <t>N39: Adarbrent Villa (noble villa, A, 3s &amp; 4s)</t>
  </si>
  <si>
    <t>N40: Phylund Villa (noble villa, A, 2s &amp; 3s)</t>
  </si>
  <si>
    <t>N4i: Margaster Villa (noble villa, A, 2s)</t>
  </si>
  <si>
    <t>N42: Roaringhorn Villa, "The High House of Roaririghorn" (noble villa, C, 4 [formerly A, 4})</t>
  </si>
  <si>
    <t>N43: Ragathan Furriers (business, C, 2)</t>
  </si>
  <si>
    <t>N44: Zun Villa (noble villa, A, 2s &amp; 4s)</t>
  </si>
  <si>
    <t>N45: House of Crystal Storage (warehouse, C, 4)</t>
  </si>
  <si>
    <t>N46: The House of Crystal (guildhall, B, 2)</t>
  </si>
  <si>
    <t>N47: The Galloping Minotaur (inn, B, 2s &amp; 3s)</t>
  </si>
  <si>
    <t>N48: Meraedos Fine Furs (business, C, 2)</t>
  </si>
  <si>
    <t>N49: Sulmest's Splendid Shoes &amp; Boots (business, C, 1)</t>
  </si>
  <si>
    <t>N50: Aurora's Realms Shop, High Road Catalogue Counter (business, C, 1)</t>
  </si>
  <si>
    <t>N51: The House of Healing (guildhall, C, 3)</t>
  </si>
  <si>
    <t>N52: Hothemer Villa (noble villa, A, 3s)</t>
  </si>
  <si>
    <t>N53: Ilvastarr Villa (noble villa, A, 2s &amp; 3s)</t>
  </si>
  <si>
    <t>N54: Fallen Stars Fish (business, C, 1)</t>
  </si>
  <si>
    <t>N55: Wands Villa (noble villa, A, 3s &amp; 5s)</t>
  </si>
  <si>
    <t>N56: The Grinning Lion (tavern, C, 1)</t>
  </si>
  <si>
    <t>N57: Gost Villa (noble villa, A, 3s &amp; 4s)</t>
  </si>
  <si>
    <t>N58: Helmfast Villa (noble villa, A, 3s)</t>
  </si>
  <si>
    <t>N59: Orlpar Husteem's residence (row house, B, 3)</t>
  </si>
  <si>
    <t>N60: Downybeard Tobacconist (business, B, 2)</t>
  </si>
  <si>
    <t>N61: Hriiat Fine Pastries (business, C, 2)</t>
  </si>
  <si>
    <t>N62: Irbryth Authamaun's residence (business/row house, B, 2)</t>
  </si>
  <si>
    <t>N63: Danilo Thann's residence (row house, A, 3)</t>
  </si>
  <si>
    <t>N64: Maerik Thaelcloak's residence (row house, A, 2)</t>
  </si>
  <si>
    <t>N65: Silent Shield (inn/storage, B, 4)</t>
  </si>
  <si>
    <t>N66: Taurntyrith Adornments (business, A, 2)</t>
  </si>
  <si>
    <t>N67: Bhephel's Bottles/Exotic Wines and Cordials (business, A, 2)</t>
  </si>
  <si>
    <t>N68: Sarsantyr's Tapestries &amp; Draperies (business, B, 2)</t>
  </si>
  <si>
    <t>N69: Tirelessly Turning Wheel/Caravan Curios From All Far Faerûn (business, B, 3)</t>
  </si>
  <si>
    <t>N70: Millomyr Harps (business, A, 2)</t>
  </si>
  <si>
    <t>N71: Greenglade Tower (rooming house, A, J)</t>
  </si>
  <si>
    <t>N72: Obelos "The Only" Braeril's residence (business/row house, A, 3)</t>
  </si>
  <si>
    <t>N73: Hospice of St. Laupsenn (temple, A, 3)</t>
  </si>
  <si>
    <t>N74: Simon Ilzimmer's residence (row house, A, 4)</t>
  </si>
  <si>
    <t>N75: Brianne's Tower (residence, A, 6)</t>
  </si>
  <si>
    <t>N76: Firesong Villa (villa, A, 4)</t>
  </si>
  <si>
    <t>N77: The Bent Nail (business, B, 3)</t>
  </si>
  <si>
    <t>N78: Northgate (city building, A, 4)</t>
  </si>
  <si>
    <t>N79: Farwatch Tower (city building, A, 5)</t>
  </si>
  <si>
    <t>N80: Endcliff Tower (city building, A, 3)</t>
  </si>
  <si>
    <t>N81: Cliffwatch Ruins (ruined inn, n/a)</t>
  </si>
  <si>
    <t>N82: Upper Towers (city building, A, 4)</t>
  </si>
  <si>
    <t>$1: Sated Satyr (tavern, C, 2)</t>
  </si>
  <si>
    <t>$2: Wyvern's Rest (inn, C, 2)</t>
  </si>
  <si>
    <t>$3: Selchoun's Sundries (business, B, 2)</t>
  </si>
  <si>
    <t>$4: Golden Harp Inn (inn, B, 2)</t>
  </si>
  <si>
    <t>$5: The Shrines of Nature (temple, B, 2s)</t>
  </si>
  <si>
    <t>$6: Emveolstone Villa (noble villa, A, 2s &amp; 3s)</t>
  </si>
  <si>
    <t>$7: Hiilgauntlet Villa (noble villa, A, 3s)</t>
  </si>
  <si>
    <t>$8: The Blue Alley (wizard's domicile, C, 1)</t>
  </si>
  <si>
    <t>$9: Gauntyl Villa (noble villa, A, 1s &amp; 2s)</t>
  </si>
  <si>
    <t>$10: The Temple of Beauty (temple, A, 3)</t>
  </si>
  <si>
    <t>$11: Brokengulf Villa (noble villa, A, 4s &amp; 3s)</t>
  </si>
  <si>
    <t>$12: Raventree Villa (noble villa, A, 3s &amp; 2s)</t>
  </si>
  <si>
    <t>$13: Rosznar Villa (noble villa, A, 5s &amp; 2s)</t>
  </si>
  <si>
    <t>$14: Jhansczil Villa (noble villa, A, 1s &amp; 3s)</t>
  </si>
  <si>
    <t>$15: Naingate (wizard's domicile, B, 4)</t>
  </si>
  <si>
    <t>$16: Melshimber' Villa (noble villa, A, 4s &amp; 5s)</t>
  </si>
  <si>
    <t>$17: Ilitul Villa (noble villa, A, 2s)</t>
  </si>
  <si>
    <t>$18: Aurora's Realms Shop, Singing Dolphin Catalog Counter (business, B, 1)</t>
  </si>
  <si>
    <t>$19: The Tower of Luck (temple, A, 2s &amp; 3s)</t>
  </si>
  <si>
    <t>$20: Wavesilver Villa (noble villa, A, 2s &amp; 4s)</t>
  </si>
  <si>
    <t>$21: The House of Wonder (temple, A, 5s)</t>
  </si>
  <si>
    <t>$22: Eltorchul Villa (noble villa, A, 1s &amp; 3s)</t>
  </si>
  <si>
    <t>$23: Nesher Villa (noble villa, A, 1s &amp; 2s)</t>
  </si>
  <si>
    <t>$24: Gundwynd Villa (noble villa, A, 2s &amp; 3s)</t>
  </si>
  <si>
    <t>$25: Tessalar's Tower (wizard's domicile, B, 4s)</t>
  </si>
  <si>
    <t>$26: Artemel Villa (noble villa, A, 2s)</t>
  </si>
  <si>
    <t>$27: Ammakyl Villa (noble villa, A, 1s &amp; 2s)</t>
  </si>
  <si>
    <t>$28: Silmerhelve Villa (noble villa, A, 3s)</t>
  </si>
  <si>
    <t>$29: Ruldegost Villa (noble villa, A, 3s &amp; 4s)</t>
  </si>
  <si>
    <t>$30: The Dragon Tower of Maaril (wizard's domicile, A, 4s)</t>
  </si>
  <si>
    <t>$31: Husteem Villa (noble villa, A, 3s &amp; 4s)</t>
  </si>
  <si>
    <t>$32: Zulpair Villa (noble villa, A, 3s)</t>
  </si>
  <si>
    <t>$33: Eirontalar Villa (noble villa, A, 2s)</t>
  </si>
  <si>
    <t>$34: Tesper Villa, "Tespergates" (noble villa, A, 2s &amp; 3s)</t>
  </si>
  <si>
    <t>$35: Irlingstar Villa (noble villa, A, 3s &amp; 4s)</t>
  </si>
  <si>
    <t>$36: Manthar Villa (noble villa, A, 1s &amp; 3s)</t>
  </si>
  <si>
    <t>$37: The Fiery Flagon (tavern, B, 1s)</t>
  </si>
  <si>
    <t>$38: The House of Inspired Hands (temple, B, 3s)</t>
  </si>
  <si>
    <t>$39: Dacer's Inn (inn, B, 3s)</t>
  </si>
  <si>
    <t>$40: Ilzimmer (noble villa, A, 1s &amp; 2s)</t>
  </si>
  <si>
    <t>$41: The Ship's Wheel (tavern, C, 2)</t>
  </si>
  <si>
    <t>$42: The Pilgrim's Rest (inn, B, 3)</t>
  </si>
  <si>
    <t>$43: The Wandering Wemic (inn, B, 3)</t>
  </si>
  <si>
    <t>$44: Tchazzam Villa (noble villa, A, 1s &amp; 2s)</t>
  </si>
  <si>
    <t>$45": Maerghoun's Inn (inn, B, 3)</t>
  </si>
  <si>
    <t>$46: Urmbrusk Villa (noble villa, A, 2s &amp; 3s)</t>
  </si>
  <si>
    <t>$47: Assumbar Villa (noble villa, A, Is &amp; 3s)</t>
  </si>
  <si>
    <t>$48: Cassalanter-Villa (noble villa, A, 3s &amp; 4s)</t>
  </si>
  <si>
    <t>$49: Thongolir Villa (noble villa, A, 1s &amp; 2s)</t>
  </si>
  <si>
    <t>$50: Eagleshield Villa (noble villa, A, 2s &amp; 4s)</t>
  </si>
  <si>
    <t>$51: Dezlentyr Villa (noble villa, A, 2s &amp; 4s)</t>
  </si>
  <si>
    <t>$52: Belabranta Villa (noble villa;, A, 3s &amp; 5s)</t>
  </si>
  <si>
    <t>$53: Bladesemmer Villa (noble villa, A, 1s &amp; 3s)</t>
  </si>
  <si>
    <t>$54: The House of Purple Silks (festhall, B, 4)</t>
  </si>
  <si>
    <t>$55: Gounar's Tavern (tavern, B, 2)</t>
  </si>
  <si>
    <t>$56: The House of the Moon (temple, A, 4)</t>
  </si>
  <si>
    <t>$57: Moonstar Villa (noble villa, A, 2s &amp; 4s)</t>
  </si>
  <si>
    <t>$58: The House of Heroes (temple, A, 3)</t>
  </si>
  <si>
    <t>$59: The Broken Lance (tavern, C, 1)</t>
  </si>
  <si>
    <t>$60: Halazar's Fine Gems (business, B, 2)</t>
  </si>
  <si>
    <t>$61: The Silken Slyph (tavern/inn, A, 4)</t>
  </si>
  <si>
    <t>$62: Gerin's Breads (business, B, 2)</t>
  </si>
  <si>
    <t>$63: Melvar's Chapbooks and Folios (business, B, 2)</t>
  </si>
  <si>
    <t>$64: Velatha's Delights (business, B, 2)</t>
  </si>
  <si>
    <t>$65: Tammerbund's Glasswares (business, B, 3)</t>
  </si>
  <si>
    <t>$66: Mystra's Arms (asylum, A, 6)</t>
  </si>
  <si>
    <t>$67: Furjur the Flippant's residence (house, A, 3)</t>
  </si>
  <si>
    <t>$68: Hlethvagi Anteos's residence (villa, A, 5)</t>
  </si>
  <si>
    <t>$69: Stagdown Manse (villa, A, 3)</t>
  </si>
  <si>
    <t>$70: Heroes' Garden (city building, n/a)</t>
  </si>
  <si>
    <t>$71: Seaseyes Tower (city building, A, 5)</t>
  </si>
  <si>
    <t>$72: West Gate (city building, A, 3)</t>
  </si>
  <si>
    <t>$73: Seawatch Tower (city building, A, 5)</t>
  </si>
  <si>
    <t>$74: North Tower, "The Trolltower" (city building, A, 4)</t>
  </si>
  <si>
    <t>$75: Armory (city building, A, 3)</t>
  </si>
  <si>
    <t>$76: High Flagon Gambling House (business, B, 3)</t>
  </si>
  <si>
    <t>$77: Field of Triumph (city building, A, 5)</t>
  </si>
  <si>
    <t>$78: Myrna Cassalanter's residence (house, A, 2)</t>
  </si>
  <si>
    <t>$79: Trollfort (city building, A, 4)</t>
  </si>
  <si>
    <t>C27: The Master Bakers' Hall (guildhall, B, 2)</t>
  </si>
  <si>
    <t>C28: Velstrode the Venturer's Row house (house, B, 3)</t>
  </si>
  <si>
    <t>C29: Olmhazan's Jewels (business; B, 1)</t>
  </si>
  <si>
    <t>C30: The Asp's Strike (tavern, C, 2)</t>
  </si>
  <si>
    <t>C31: Rebeleigh's Elegant Headwear (business, C, 1)</t>
  </si>
  <si>
    <t>C32: The Elfstone Tavern (tavern, B, 2)</t>
  </si>
  <si>
    <t>C33: Phalantar's Philtres &amp; Components (business, B, 2)</t>
  </si>
  <si>
    <t>C34: Pewterers' and Casters' Guildhall (guildhall, C, 1)</t>
  </si>
  <si>
    <t>C35: The Blue Jack (tavern, D, 1)</t>
  </si>
  <si>
    <t>C36: Guildhall of the Order (guildhall, B, 1)</t>
  </si>
  <si>
    <t>C37: Aurora's Realms Shop, Waterdeep Way Catalogue Count</t>
  </si>
  <si>
    <t>C39: Fellowship Hall (guildhall, B, 3)</t>
  </si>
  <si>
    <t>C40: The Map House (guildhall, B, 2)</t>
  </si>
  <si>
    <t>C41: Shyrrhr's House (row house, B, 3)</t>
  </si>
  <si>
    <t>C42: Loene the Fighter's House (row house, A, 3)</t>
  </si>
  <si>
    <t>C43: Mother Tathlom's House of Pleasure (festhall, B, 5)</t>
  </si>
  <si>
    <t>C44: The House of Gems (guildhall, C, 2) 1</t>
  </si>
  <si>
    <t>C45: Lady Naneatha Lhaurilstar's residence (row house, B, 3)</t>
  </si>
  <si>
    <t>C46: Bell Tower (city building, C, 3)</t>
  </si>
  <si>
    <t>C47: Guard Smithy (city building, C, 2)</t>
  </si>
  <si>
    <t>C48: The Yawning Portal (inn, C,.3)</t>
  </si>
  <si>
    <t>C49: The Red-eyed Owl (tavern, D, 2)</t>
  </si>
  <si>
    <t>C50: The Sleepy Slyph (tavern, C, 2)</t>
  </si>
  <si>
    <t>C51: Crommer's Warehouse (warehouse, C, 4)</t>
  </si>
  <si>
    <t>C52: Mirt's Mansion (villa, A, 3)</t>
  </si>
  <si>
    <t>C53: The Quaffing Quaggoth (tavern, C, 1)</t>
  </si>
  <si>
    <t>C54: The Sailor's Own (tavern, D, 1)</t>
  </si>
  <si>
    <t>C55: Eilean's Maztican Delights (business, B, 2)</t>
  </si>
  <si>
    <t>C56: Lightsinger Theater (business, A, 3)</t>
  </si>
  <si>
    <t>C57: Sorynth's Silverware (business, B, 2)</t>
  </si>
  <si>
    <t>C58: Jhural's Dance (festhall, C, 3)</t>
  </si>
  <si>
    <t>C59: Tavern of the Flagon Dragon (tavern, C, 2)</t>
  </si>
  <si>
    <t>C60: Sapphire House (rooming house/inn, B, 5)</t>
  </si>
  <si>
    <t>C61: Delzimmer residence (row house, B, 4)</t>
  </si>
  <si>
    <t>C62: Irlingstar residence, "Sablehearth" (row house, B, 4)</t>
  </si>
  <si>
    <t>C63: Syndra Wands' Tower (wizard's domicile, B, 3)</t>
  </si>
  <si>
    <t>C64: Old Knot Shop (business, B, 2)</t>
  </si>
  <si>
    <t>C65: "Sharkroar" Horth Shalark's Broadsheets (business, C, 1)</t>
  </si>
  <si>
    <t>C66: Pantheon Temple of the Seldarine (temple, A, 4)</t>
  </si>
  <si>
    <t>C67: Peaktop Aerie (city-building, A, S)</t>
  </si>
  <si>
    <t>C68: Watching Tower (city building, A, 6)</t>
  </si>
  <si>
    <t>C69: Watching Tower (city building, A, 6)</t>
  </si>
  <si>
    <t>C70: Thayan Embassy (embassy, A, 4)</t>
  </si>
  <si>
    <t>C71: Caladorn Cassalanter's residence (rowhouse, A, 3)</t>
  </si>
  <si>
    <t>C72: New Olamn (school, A, 4)</t>
  </si>
  <si>
    <t>C73: Azuth's Mug (tavern, B, 1)</t>
  </si>
  <si>
    <t>C74: House of Two Hands (monastery, A, 3),</t>
  </si>
  <si>
    <t>C75: Piergeiron's Palace (city building, A, 7)</t>
  </si>
  <si>
    <t>C76: Castle Waterdeep (city building, A, 10)</t>
  </si>
  <si>
    <t>C77: Larissa Neathal's residence (row house, A, 2)</t>
  </si>
  <si>
    <t>C78: Wyrmbones Inn (inn, A, 3)</t>
  </si>
  <si>
    <t>C79: Ahghairon's Tower (city building, A, 4)</t>
  </si>
  <si>
    <t>C80: Tolgar Anuvien's residence (villa, A, 3)</t>
  </si>
  <si>
    <t>C81: Blushing Nymph (festhall, B, 2)</t>
  </si>
  <si>
    <t>C82: Haerun Mhammaster's residence (rowhouse, C, 3)</t>
  </si>
  <si>
    <t>C83: Ammathair Hawkfeather's residence (house, C, 2)</t>
  </si>
  <si>
    <t>C84: Nurneene's Marvelous Masks (business, C, 4)</t>
  </si>
  <si>
    <t>CSS: The Curious Past (business, B, 2)</t>
  </si>
  <si>
    <t>C86: Paethier's Pipeweed (business, B, 2)</t>
  </si>
  <si>
    <t>C1: Spires of the Morning (temple, A, 3)</t>
  </si>
  <si>
    <t>C2: Fair Winds (villa, B, 2)</t>
  </si>
  <si>
    <t>C3: Silavene's (festhall, B, 3)</t>
  </si>
  <si>
    <t>C4: The Font of Knowledge (temple, B, 4)</t>
  </si>
  <si>
    <t>CS: The Halls of Justice (temple, C, 5)</t>
  </si>
  <si>
    <t>C6: Blackstaff Tower (wizard's domicile, B, 4)</t>
  </si>
  <si>
    <t>C7: The Cynosure (city building, A, 2)</t>
  </si>
  <si>
    <t>C8: The Market Hall (guildhall, B, 2)</t>
  </si>
  <si>
    <t>C9: The Singing Sword (tavern, C, 3)</t>
  </si>
  <si>
    <t>C10: The Smiling Siren (festhall, C, 2)</t>
  </si>
  <si>
    <t>C11: The Pampered Traveler (inn, B, 3)</t>
  </si>
  <si>
    <t>C12: Mighty Manticore Tavern (tavern, C, 1)</t>
  </si>
  <si>
    <t>C13: Diloontier's Apothecary (business, C, 1)</t>
  </si>
  <si>
    <t>C14: Balthorr's Rare &amp; Wondrous Treasures (business, C, 1)</t>
  </si>
  <si>
    <t>C15: Tower of the Order (guildhall, B, 4)</t>
  </si>
  <si>
    <t>C16: Palace Paddocks (city building, C, 2)</t>
  </si>
  <si>
    <t>C17: Palace Stables (city building, C, 2)</t>
  </si>
  <si>
    <t>C18: Palace Storage (warehouse, C, 2)</t>
  </si>
  <si>
    <t>C19: Guard Barracks (city building, C, 2)</t>
  </si>
  <si>
    <t>C20: The Crawling Spider (tavern, C, 2)</t>
  </si>
  <si>
    <t>C21: House of the Fine Carvers (guildhall, B, 3)</t>
  </si>
  <si>
    <t>C22: Hilmer Storage (warehouse, C, 2)</t>
  </si>
  <si>
    <t>C23: Halls of Hilmer, Master Armorer (business, C, 1)</t>
  </si>
  <si>
    <t>C24: The Dragon's Head Tavern (tavern, C, 2)</t>
  </si>
  <si>
    <t>C25: Halambar Lutes &amp; Harps (business, B, 2)</t>
  </si>
  <si>
    <t>C26: The Golden Key Locksmiths (business, C, 2)</t>
  </si>
  <si>
    <t>T1: The Underdark (tavern, C, 2)</t>
  </si>
  <si>
    <t>T2: Khammeral's Coins (business, C, 1)</t>
  </si>
  <si>
    <t>T3: Inn of the Dripping Dagger (inn, B, 4)</t>
  </si>
  <si>
    <t>T4: The Riven Shield Shop (business, B, 2)</t>
  </si>
  <si>
    <t>T5: Myrmith Splendors' residence (row house, B, 2}</t>
  </si>
  <si>
    <t>T6: Mhair's Tower (wizard's domicile, A, 5")</t>
  </si>
  <si>
    <t>T7: Saern's Fine Swords (business, B, 2)</t>
  </si>
  <si>
    <t>T8: Gondalim's (inn, B, 3)</t>
  </si>
  <si>
    <t>T9: Dunblast Roofing Company (business, C, 2)</t>
  </si>
  <si>
    <t>T10: Citadel of the Arrow (guildhall, B, 3)</t>
  </si>
  <si>
    <t>T11: Costumers' Hall (guildhall, B, 2)</t>
  </si>
  <si>
    <t>T12: Thentavva's Boots (business, C, 1)</t>
  </si>
  <si>
    <t>T13: Maelstrom's Notch (inn, B, 2)</t>
  </si>
  <si>
    <t>T14: The League Office (guildhall, C, 1)</t>
  </si>
  <si>
    <t>T15: The Unicorn's Horn (inn, B, 6)</t>
  </si>
  <si>
    <t>T16: Aurora's Realms Shop, Street of Tusks Catalogue Counter (business, B, 4)</t>
  </si>
  <si>
    <t>T17: Orsabbas's Fine Imports (business, C, 3)</t>
  </si>
  <si>
    <t>T18: Riautar's Weaponry (business, C, 2)</t>
  </si>
  <si>
    <t>T19: The House of Song (guildhall, B, 2)</t>
  </si>
  <si>
    <t>T20: Patient Fingers Fine work (business, C, 2)</t>
  </si>
  <si>
    <t>T21: League of Basketmakers &amp; Wickerworkers Storage (warehouse, C)</t>
  </si>
  <si>
    <t>T22: The House of Cleanliness (guildhall, C, 1)</t>
  </si>
  <si>
    <t>T23: Belmonder's Meats (business, C, 1)</t>
  </si>
  <si>
    <t>T24: Thond Glass and Glazing Shop (business, C, 2)</t>
  </si>
  <si>
    <t>T25: The Zoarstar (guildhall, temple, B, 3)</t>
  </si>
  <si>
    <t>T26: The Old Guildhall (guildhall, C, 3)</t>
  </si>
  <si>
    <t>T27: The House of Textiles (guildhall, B, 2)</t>
  </si>
  <si>
    <t>T28: Golden Horn Gambling House (festhall, B, 3)</t>
  </si>
  <si>
    <t>T29: The House of Light (guildhall, B, 3)</t>
  </si>
  <si>
    <t>T30: House of Light Storage (warehouse, C, 2)</t>
  </si>
  <si>
    <t>T31: Stationers'Hall (guildhall, C, 2)</t>
  </si>
  <si>
    <t>T32: The Gentle Rest (inn, B, 5)</t>
  </si>
  <si>
    <t>T33: The Gentle Rest Stables (business, C, 2)</t>
  </si>
  <si>
    <t>T34: The Guild Paddock (guildhall, G, 2)</t>
  </si>
  <si>
    <t>T35: Meiroth's Fine Silks (business, B, 3)</t>
  </si>
  <si>
    <t>T36: The Bowels of the Earth (tavern, C, 2)</t>
  </si>
  <si>
    <t>T37: Cobblers' and Corvisers' House (guildhall, C, 2)</t>
  </si>
  <si>
    <t>T38: The Plinth (city building/temple, A, 6)</t>
  </si>
  <si>
    <t>T39: Felzoun's Folly (tavern, C, 3)</t>
  </si>
  <si>
    <t>T40: Surtlan's Metalwares (business, C, 1)</t>
  </si>
  <si>
    <t>T41: Scirkhel Wands' residence (row house, B, 3)</t>
  </si>
  <si>
    <t>T42: Wheel Hall (guildhall, C, 2)</t>
  </si>
  <si>
    <t>T43: The Gray Serpent (inn, C, 3)</t>
  </si>
  <si>
    <t>T44: Blackstone House (row house, B, 4)</t>
  </si>
  <si>
    <t>T45: Rejviik's Mortuary (business, A, 3)</t>
  </si>
  <si>
    <t>T46: Monastery of the Sun (temple, A, 4)</t>
  </si>
  <si>
    <t>T47: Huulfor Manor (business, A, 3)</t>
  </si>
  <si>
    <t>T48: River Gate (city building, A, 4)</t>
  </si>
  <si>
    <t>T49: The Singed Bolt (tavern, C, 2)</t>
  </si>
  <si>
    <t>T50: Zeltabbar Iliphar's residence (row house, B, 3)</t>
  </si>
  <si>
    <t>T51: Henndever's Coffins and Coffers (business, B, 2)</t>
  </si>
  <si>
    <t>CD1: Roads' End (vault, C, 1)</t>
  </si>
  <si>
    <t>CD2: The House of the Homeless (tomb, C, 1)</t>
  </si>
  <si>
    <t>CD3: Ahghairon's Statue (tomb, A, 1)</t>
  </si>
  <si>
    <t>CD4: Merchants' Rest (tomb, B, 1)</t>
  </si>
  <si>
    <t>CD5: Warriors' Monument (tomb, B, 1)</t>
  </si>
  <si>
    <t>CD6: Lords' Respite (tomb, A, 1)</t>
  </si>
  <si>
    <t>CD7: The Hall of the Sages (tomb, B, 1)</t>
  </si>
  <si>
    <t>CD8: The Hall of Heroes (tomb, A, 1)</t>
  </si>
  <si>
    <t>CD9: Mariners' Rest (tomb, C, 1)</t>
  </si>
  <si>
    <t>CD10: Deepwinter Vault (tomb, B, 1)</t>
  </si>
  <si>
    <t>CD11: Watchway Tower (city building, A, 4),</t>
  </si>
  <si>
    <t>CD12: Guard Tower (city building, A, 4)</t>
  </si>
  <si>
    <t>CD13: Beacon Tower (city building, A, 7)</t>
  </si>
  <si>
    <t>CD14: Sultlue Vault (tomb, B, 1)</t>
  </si>
  <si>
    <t>D1: The Gray Griffon (tavern, C, 3)</t>
  </si>
  <si>
    <t>D2: Turnstone Plumbing and Pipefitting (business, C, 2)</t>
  </si>
  <si>
    <t>D3: The Metal House of Wonders (guildhall, C, 2)</t>
  </si>
  <si>
    <t>D4: Dhaermos Storage (warehouse, D, 5)</t>
  </si>
  <si>
    <t>D5: Whistling Blades (business, D, 1)</t>
  </si>
  <si>
    <t>D6: Selûne's Smile (tavern, C, 2)</t>
  </si>
  <si>
    <t>D7: The Rearing Hippocampus (inn, C, 2)</t>
  </si>
  <si>
    <t>D8: The Splintered Stair (inn, C, 3)</t>
  </si>
  <si>
    <t>D9: The Blackstar Inn (inn, C, 3)</t>
  </si>
  <si>
    <t>D10: Serpentil Books &amp; Folios (business, D, 3)</t>
  </si>
  <si>
    <t>D11: The Ship's Prow (inn, C, 4)</t>
  </si>
  <si>
    <t>D12: The Thirsty Sailor (tavern, D, 3)</t>
  </si>
  <si>
    <t>D13: The Thirsty Throat (tavern, D, 2)</t>
  </si>
  <si>
    <t>D14: Helmstar Warehouse (warehouse, C, 2)</t>
  </si>
  <si>
    <t>D15: Warm Beds (inn, C, 3)</t>
  </si>
  <si>
    <t>D16: Lanternmaker Zorth Ulmaril (business, D, 2)</t>
  </si>
  <si>
    <t>D17: The Bloody Fist (tavern, D, 1)</t>
  </si>
  <si>
    <t>D18: Three Pearls Nightclub (festhall, D, 1)</t>
  </si>
  <si>
    <t>D19: Shipwrights' House (guildhall, B, 2)</t>
  </si>
  <si>
    <t>D20: Red Sails (warehouse, C, 2)</t>
  </si>
  <si>
    <t>D21: Muleskull Tavern (tavern/guild, D, 2)</t>
  </si>
  <si>
    <t>D22: The Hanging Lantern (festhall, C, 6)</t>
  </si>
  <si>
    <t>D23: The Sleeping Wench (tavern, D, 3)</t>
  </si>
  <si>
    <t>D24: Aurora's Realms Shop, Slut Street Catalogue Counter (business, C, 3)</t>
  </si>
  <si>
    <t>D25: The Purple Palace (festhall, C, 4)</t>
  </si>
  <si>
    <t>D26: The Mermaid's Arms (festhall, C, 3)</t>
  </si>
  <si>
    <t>D27: The Blue Mermaid (tavern, D, 2)</t>
  </si>
  <si>
    <t>D28: Shippers' Hall (guildhall, C, 2)</t>
  </si>
  <si>
    <t>D29: Shippers' Storage (warehouse, D, 3)</t>
  </si>
  <si>
    <t>D30: The House of Tarmagus (warehouse, D, 4)</t>
  </si>
  <si>
    <t>D31: Coopers' Rest (guildhall, C, 2)</t>
  </si>
  <si>
    <t>D32: The Hanged Man (tavern, D, 1)</t>
  </si>
  <si>
    <t>D33: House of Pride Perfumes (business, C, 1)</t>
  </si>
  <si>
    <t>D34: Arnagu's the Shipwright's residence (row house, B, 3)</t>
  </si>
  <si>
    <t>D35: Full Sails (tavern/guildhall, C, 3)</t>
  </si>
  <si>
    <t>D36: The Blushing Mermaid (festhall, C, 2s &amp; 3s)</t>
  </si>
  <si>
    <t>D37: Felhaur's Fine Fish (business, D, 1)</t>
  </si>
  <si>
    <t>D38: Khostal Hannass, Fine Nuts (business, D, 1)</t>
  </si>
  <si>
    <t>D39: Seaswealth Hall (guildhall, C, 2)</t>
  </si>
  <si>
    <t>D40: Nestaur the Ropemaker (business, C, 2)</t>
  </si>
  <si>
    <t>D41: The Sleeping Snake (tavern, D, 1)</t>
  </si>
  <si>
    <t>D42: Shipmasters' Hall (inn, C, 3)</t>
  </si>
  <si>
    <t>D43: Watermens' Hall (guildhall, C, 3)</t>
  </si>
  <si>
    <t>D44: Mariners' Hall (guildhall, B, 3)</t>
  </si>
  <si>
    <t>D45: Torpus the Tanner (business, C, 2)</t>
  </si>
  <si>
    <t>D46: League Hall (guildhall, C, 2)</t>
  </si>
  <si>
    <t>D47: The Butchers' Guildhall (guildhall, C, 2)</t>
  </si>
  <si>
    <t>D48: Melgard's Fine Leathers (business, C, 1)</t>
  </si>
  <si>
    <t>D49: Thomm Storage (warehouse, C, 4)</t>
  </si>
  <si>
    <t>D50: Telethar Leatherworks (business, D, 2)</t>
  </si>
  <si>
    <t>D51: Fellowship Storage (warehouse, C, 4)</t>
  </si>
  <si>
    <t>D52: Smokehouse (business, D, 2)</t>
  </si>
  <si>
    <t>D53: Jemuril the DwarPs residence (rowhouse, C, 2)</t>
  </si>
  <si>
    <t>D54: The Copper Cup (festhall, C, 4s &amp; 5s)</t>
  </si>
  <si>
    <t>D55: Gelfuril the Trader (business, C, 1)</t>
  </si>
  <si>
    <t>D56: Guard Barracks (city building, C, 3)</t>
  </si>
  <si>
    <t>D57: Cookhouse Hall (city building, C, 2)</t>
  </si>
  <si>
    <t>D58: The Pickled Fisherman (tavern, D, 2)</t>
  </si>
  <si>
    <t>D59: The Soaring Pegasus (tavern, C, 2)</t>
  </si>
  <si>
    <t>D60: The Fishscale Smithy (business, C, 2)</t>
  </si>
  <si>
    <t>D61: Jester's Clubhouse (guildhall, D, 1)</t>
  </si>
  <si>
    <t>D62: Horizon's Sails (business, B, 2)</t>
  </si>
  <si>
    <t>D63: Mother Jatha's (business, D, 1)</t>
  </si>
  <si>
    <t>D64: Talnu's Ropeworks (business, D, 2)</t>
  </si>
  <si>
    <t>D65: Merlook Nets &amp; Knotware (business, D, 1)</t>
  </si>
  <si>
    <t>D66: Ralagut's Wheelhouse (business, D, 1)</t>
  </si>
  <si>
    <t>D67: The Angry Coxswain (tavern, D, 1)</t>
  </si>
  <si>
    <t>D68: Gathgaer Milomynt's residence (row house, D, 2)</t>
  </si>
  <si>
    <t>D69: Maernath Storage (warehouse, D, 2)</t>
  </si>
  <si>
    <t>D70: Alex Lenter's Storage (warehouse, D, 2)</t>
  </si>
  <si>
    <t>D71: Old Xoblob Shop (business, B, 3)</t>
  </si>
  <si>
    <t>D72: The Pavilion of Paving Stones (guildhall, C, 3)</t>
  </si>
  <si>
    <t>D73: Sailor's Corner (inn, D, 2)</t>
  </si>
  <si>
    <t>D74: Darth's Dolphyntyde (tavern, D, 1)</t>
  </si>
  <si>
    <t>S1: The Swords' Rest (tavern, C, 1)</t>
  </si>
  <si>
    <t>S2: The Stone House (guildhall, D, 1)</t>
  </si>
  <si>
    <t>S3: The House of Good Spirits (guildhall, B, 3)</t>
  </si>
  <si>
    <t>S4: The Redbridle Stables (business, C, 2)</t>
  </si>
  <si>
    <t>S5: The Coach and Wagon Hall (guildhall, B, 3)</t>
  </si>
  <si>
    <t>S6: Saddlers' &amp; Harness-Makers' Hall (guildhall, B, 2)</t>
  </si>
  <si>
    <t>S7: Brian the Swordmaster's Smithy (business, C, 2)</t>
  </si>
  <si>
    <t>S8: The Old Monster Shop (business, D, 4)</t>
  </si>
  <si>
    <t>S9: Midnight Sun (tavern, D, 1)</t>
  </si>
  <si>
    <t>S10: Flurmastyr residence (row house, C, 2)</t>
  </si>
  <si>
    <t>S11: Builders' Hall (guildhall, B, 2)</t>
  </si>
  <si>
    <t>S12: Nelkaush the Weaver (business, C, 1)</t>
  </si>
  <si>
    <t>S13: The Road House (guild house, B, 2)</t>
  </si>
  <si>
    <t>S14: The Full Cup (tavern, D, 1)</t>
  </si>
  <si>
    <t>S15: The Jade Dancer (festhall, B, 3)</t>
  </si>
  <si>
    <t>S16: Tehmak's Coaches (business, B, 3)</t>
  </si>
  <si>
    <t>S17: Hlakken Stables (business, C, 2)</t>
  </si>
  <si>
    <t>S18: The Spouting Fish (tavern, C, 4)</t>
  </si>
  <si>
    <t>S19: Nueth's Fine Nets (business, C, 1)</t>
  </si>
  <si>
    <t>S20: Metalmasters' Hall (guildhall, B, 3)</t>
  </si>
  <si>
    <t>S21: Aurora's Realms Shop, South High Road Catalogue Counter (business, C, 4)</t>
  </si>
  <si>
    <t>S22: The Red Gauntlet (tavern, D, 2)</t>
  </si>
  <si>
    <t>S23: Pelauvir's Counter (business, C, 5)</t>
  </si>
  <si>
    <t>S24: Bellister's Hand (business, C, 2)</t>
  </si>
  <si>
    <t>S25: Bellister's House (warehouse, C, 3)</t>
  </si>
  <si>
    <t>S26: Orm's Highbench (business, D, 4)</t>
  </si>
  <si>
    <t>S27: Athal's Stables (business, D, 2)</t>
  </si>
  <si>
    <t>S28: Essimuth's Equipment (business, C, 2)</t>
  </si>
  <si>
    <t>S29: Temple of Good Cheer (row house, C, 3)</t>
  </si>
  <si>
    <t>S30: Madame Garah's Boarding House (row house, B, 2)</t>
  </si>
  <si>
    <t>S31: Amrani's Laundry (business, C, 1)</t>
  </si>
  <si>
    <t>S32: Piatran's Clothiers (business, C, 1)</t>
  </si>
  <si>
    <t>S33: Rokkek Ingerr's residence (row house, B, 2)</t>
  </si>
  <si>
    <t>S34: Hemmerem's Stables (business, B, Is &amp; 2s)</t>
  </si>
  <si>
    <t>S35: Kolat's Towers (wizards' domiciles, B, 4s)</t>
  </si>
  <si>
    <t>S36: Watch Guardpost (city building, B, 2)</t>
  </si>
  <si>
    <t>S37: The Garrulous Grocer (home/business, B &amp; C, 1, 2, &amp; 3)</t>
  </si>
  <si>
    <t>S38: Krabbellor Silversmiths (business, C, 2)</t>
  </si>
  <si>
    <t>S39: Laran's Cartographers (business^ B, 2)</t>
  </si>
  <si>
    <t>S40: Waukeen's Wares (business, D, 2)</t>
  </si>
  <si>
    <t>S41: The Safehaven Inn (inn, B, 3)</t>
  </si>
  <si>
    <t>S42: Ingerr &amp; Ingerr Warehouses (warehouse, C, 2)</t>
  </si>
  <si>
    <t>S43: The Beer Golem (tavern, C, 2)</t>
  </si>
  <si>
    <t>S44: Phaulkonmere (noble villa, A, 2s &amp; 3s)</t>
  </si>
  <si>
    <t>S45: The Daily Trumpet (business, C, 3)</t>
  </si>
  <si>
    <t>S46: Helm's Hall (temple/house, C3</t>
  </si>
  <si>
    <t>S47: Tymora's Blessing (tavern, D, 1)</t>
  </si>
  <si>
    <t>S48: The Medusa's Glare (business, B, 2)</t>
  </si>
  <si>
    <t>S49: Flame of Hope (business, C, 2)</t>
  </si>
  <si>
    <t>S50: Berendarr's World of Words (business, D, 1)</t>
  </si>
  <si>
    <t>S55: Hlethvagi's Coins (business, B, 2)</t>
  </si>
  <si>
    <t>S52: The South Gate (city building, A, 4)</t>
  </si>
  <si>
    <t>S53: East Torch Tower (city building, A, 5)</t>
  </si>
  <si>
    <t>S54: Formerly Prestar's Furniture (ruined building, D, 1)</t>
  </si>
  <si>
    <t>H1: Harborwatch Tower (city building, A, 4)</t>
  </si>
  <si>
    <t>H2: Smugglers' Bane Tower (city building, A, 4)</t>
  </si>
  <si>
    <t>H3: Outer Fort (city building A, 3)</t>
  </si>
  <si>
    <t>H4: Inner Fort (city building, A, 3)</t>
  </si>
  <si>
    <t>H5: The Queenspire (temple, A, 6)</t>
  </si>
  <si>
    <t>H6: Sea Elf Trading Outpost (business, D, 1)</t>
  </si>
  <si>
    <t>H7: Deepwater Beacon (city building, A, 3)</t>
  </si>
  <si>
    <t>N1</t>
  </si>
  <si>
    <t>N4</t>
  </si>
  <si>
    <t>N6</t>
  </si>
  <si>
    <t>N9</t>
  </si>
  <si>
    <t>N10</t>
  </si>
  <si>
    <t>N12</t>
  </si>
  <si>
    <t>N16</t>
  </si>
  <si>
    <t>N19</t>
  </si>
  <si>
    <t>N21</t>
  </si>
  <si>
    <t>N25</t>
  </si>
  <si>
    <t>N26</t>
  </si>
  <si>
    <t>N27</t>
  </si>
  <si>
    <t>N30</t>
  </si>
  <si>
    <t>N31</t>
  </si>
  <si>
    <t>N32</t>
  </si>
  <si>
    <t>N34</t>
  </si>
  <si>
    <t>N39</t>
  </si>
  <si>
    <t>N40</t>
  </si>
  <si>
    <t>N42</t>
  </si>
  <si>
    <t>N43</t>
  </si>
  <si>
    <t>N45</t>
  </si>
  <si>
    <t>N46</t>
  </si>
  <si>
    <t>N47</t>
  </si>
  <si>
    <t>N48</t>
  </si>
  <si>
    <t>N49</t>
  </si>
  <si>
    <t>N50</t>
  </si>
  <si>
    <t>N51</t>
  </si>
  <si>
    <t>N54</t>
  </si>
  <si>
    <t>N55</t>
  </si>
  <si>
    <t>N56</t>
  </si>
  <si>
    <t>N58</t>
  </si>
  <si>
    <t>N59</t>
  </si>
  <si>
    <t>N60</t>
  </si>
  <si>
    <t>N61</t>
  </si>
  <si>
    <t>$1</t>
  </si>
  <si>
    <t>$2</t>
  </si>
  <si>
    <t>$3</t>
  </si>
  <si>
    <t>$4</t>
  </si>
  <si>
    <t>$5</t>
  </si>
  <si>
    <t>$7</t>
  </si>
  <si>
    <t>$8</t>
  </si>
  <si>
    <t>$10</t>
  </si>
  <si>
    <t>$12</t>
  </si>
  <si>
    <t>$13</t>
  </si>
  <si>
    <t>$14</t>
  </si>
  <si>
    <t>$15</t>
  </si>
  <si>
    <t>$18</t>
  </si>
  <si>
    <t>$19</t>
  </si>
  <si>
    <t>$21</t>
  </si>
  <si>
    <t>$25</t>
  </si>
  <si>
    <t>$27</t>
  </si>
  <si>
    <t>$28</t>
  </si>
  <si>
    <t>$30</t>
  </si>
  <si>
    <t>$31</t>
  </si>
  <si>
    <t>$35</t>
  </si>
  <si>
    <t>$37</t>
  </si>
  <si>
    <t>$38</t>
  </si>
  <si>
    <t>$39</t>
  </si>
  <si>
    <t>$40</t>
  </si>
  <si>
    <t>$41</t>
  </si>
  <si>
    <t>$42</t>
  </si>
  <si>
    <t>$43</t>
  </si>
  <si>
    <t>$48</t>
  </si>
  <si>
    <t>$50</t>
  </si>
  <si>
    <t>$51</t>
  </si>
  <si>
    <t>$54</t>
  </si>
  <si>
    <t>$55</t>
  </si>
  <si>
    <t>$56</t>
  </si>
  <si>
    <t>$57</t>
  </si>
  <si>
    <t>$58</t>
  </si>
  <si>
    <t>$59</t>
  </si>
  <si>
    <t>$60</t>
  </si>
  <si>
    <t>$61</t>
  </si>
  <si>
    <t>C1</t>
  </si>
  <si>
    <t>C2</t>
  </si>
  <si>
    <t>C3</t>
  </si>
  <si>
    <t>C4</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</si>
  <si>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</si>
  <si>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</si>
  <si>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</si>
  <si>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</si>
  <si>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</si>
  <si>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</si>
  <si>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</si>
  <si>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</si>
  <si>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</si>
  <si>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</si>
  <si>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</si>
  <si>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</si>
  <si>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</si>
  <si>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</si>
  <si>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</si>
  <si>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</si>
  <si>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</si>
  <si>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</si>
  <si>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</si>
  <si>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</si>
  <si>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</si>
  <si>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</si>
  <si>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</si>
  <si>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</si>
  <si>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</si>
  <si>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</si>
  <si>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</si>
  <si>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</si>
  <si>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</si>
  <si>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</si>
  <si>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</si>
  <si>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C37</t>
  </si>
  <si>
    <t>C39</t>
  </si>
  <si>
    <t>C40</t>
  </si>
  <si>
    <t>C41</t>
  </si>
  <si>
    <t>C42</t>
  </si>
  <si>
    <t>C43</t>
  </si>
  <si>
    <t>C44</t>
  </si>
  <si>
    <t>C45</t>
  </si>
  <si>
    <t>C46</t>
  </si>
  <si>
    <t>C47</t>
  </si>
  <si>
    <t>C48</t>
  </si>
  <si>
    <t>C49</t>
  </si>
  <si>
    <t>C50</t>
  </si>
  <si>
    <t>C51</t>
  </si>
  <si>
    <t>C52</t>
  </si>
  <si>
    <t>C53</t>
  </si>
  <si>
    <t>C54</t>
  </si>
  <si>
    <t>T1</t>
  </si>
  <si>
    <t>T2</t>
  </si>
  <si>
    <t>T3</t>
  </si>
  <si>
    <t>T4</t>
  </si>
  <si>
    <t>T5</t>
  </si>
  <si>
    <t>T6</t>
  </si>
  <si>
    <t>T7</t>
  </si>
  <si>
    <t>T8</t>
  </si>
  <si>
    <t>T9</t>
  </si>
  <si>
    <t>T10</t>
  </si>
  <si>
    <t>T11</t>
  </si>
  <si>
    <t>T12</t>
  </si>
  <si>
    <t>T13</t>
  </si>
  <si>
    <t>T14</t>
  </si>
  <si>
    <t>T15</t>
  </si>
  <si>
    <t>T16</t>
  </si>
  <si>
    <t>T17</t>
  </si>
  <si>
    <t>T18</t>
  </si>
  <si>
    <t>T19</t>
  </si>
  <si>
    <t>T20</t>
  </si>
  <si>
    <t>T21</t>
  </si>
  <si>
    <t>T22</t>
  </si>
  <si>
    <t>T23</t>
  </si>
  <si>
    <t>T24</t>
  </si>
  <si>
    <t>T25</t>
  </si>
  <si>
    <t>T26</t>
  </si>
  <si>
    <t>T27</t>
  </si>
  <si>
    <t>T28</t>
  </si>
  <si>
    <t>T29</t>
  </si>
  <si>
    <t>T30</t>
  </si>
  <si>
    <t>T31</t>
  </si>
  <si>
    <t>T32</t>
  </si>
  <si>
    <t>T33</t>
  </si>
  <si>
    <t>T34</t>
  </si>
  <si>
    <t>T35</t>
  </si>
  <si>
    <t>T36</t>
  </si>
  <si>
    <t>T37</t>
  </si>
  <si>
    <t>T38</t>
  </si>
  <si>
    <t>T39</t>
  </si>
  <si>
    <t>T40</t>
  </si>
  <si>
    <t>T41</t>
  </si>
  <si>
    <t>T42</t>
  </si>
  <si>
    <t>T43</t>
  </si>
  <si>
    <t>T44</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</si>
  <si>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</si>
  <si>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</si>
  <si>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</si>
  <si>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</si>
  <si>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</si>
  <si>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</si>
  <si>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</si>
  <si>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</si>
  <si>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</si>
  <si>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</si>
  <si>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</si>
  <si>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</si>
  <si>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</si>
  <si>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</si>
  <si>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</si>
  <si>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</si>
  <si>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</si>
  <si>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</si>
  <si>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</si>
  <si>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</si>
  <si>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</si>
  <si>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</si>
  <si>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</si>
  <si>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</si>
  <si>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</si>
  <si>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</si>
  <si>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</si>
  <si>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D1</t>
  </si>
  <si>
    <t>D2</t>
  </si>
  <si>
    <t>D3</t>
  </si>
  <si>
    <t>D4</t>
  </si>
  <si>
    <t>D5</t>
  </si>
  <si>
    <t>D6</t>
  </si>
  <si>
    <t>D7</t>
  </si>
  <si>
    <t>D8</t>
  </si>
  <si>
    <t>D9</t>
  </si>
  <si>
    <t>D10</t>
  </si>
  <si>
    <t>D11</t>
  </si>
  <si>
    <t>D12</t>
  </si>
  <si>
    <t>D13</t>
  </si>
  <si>
    <t>D14</t>
  </si>
  <si>
    <t>D15</t>
  </si>
  <si>
    <t>D16</t>
  </si>
  <si>
    <t>D17</t>
  </si>
  <si>
    <t>D18</t>
  </si>
  <si>
    <t>D19</t>
  </si>
  <si>
    <t>D20</t>
  </si>
  <si>
    <t>D21</t>
  </si>
  <si>
    <t>D22</t>
  </si>
  <si>
    <t>D23</t>
  </si>
  <si>
    <t>D24</t>
  </si>
  <si>
    <t>D25</t>
  </si>
  <si>
    <t>D26</t>
  </si>
  <si>
    <t>D27</t>
  </si>
  <si>
    <t>D28</t>
  </si>
  <si>
    <t>D29</t>
  </si>
  <si>
    <t>D30</t>
  </si>
  <si>
    <t>D31</t>
  </si>
  <si>
    <t>D32</t>
  </si>
  <si>
    <t>D33</t>
  </si>
  <si>
    <t>D34</t>
  </si>
  <si>
    <t>D35</t>
  </si>
  <si>
    <t>D36</t>
  </si>
  <si>
    <t>D37</t>
  </si>
  <si>
    <t>D38</t>
  </si>
  <si>
    <t>D39</t>
  </si>
  <si>
    <t>D40</t>
  </si>
  <si>
    <t>D41</t>
  </si>
  <si>
    <t>D42</t>
  </si>
  <si>
    <t>D43</t>
  </si>
  <si>
    <t>D44</t>
  </si>
  <si>
    <t>D45</t>
  </si>
  <si>
    <t>D46</t>
  </si>
  <si>
    <t>D47</t>
  </si>
  <si>
    <t>D48</t>
  </si>
  <si>
    <t>D49</t>
  </si>
  <si>
    <t>D50</t>
  </si>
  <si>
    <t>D51</t>
  </si>
  <si>
    <t>D52</t>
  </si>
  <si>
    <t>D53</t>
  </si>
  <si>
    <t>D54</t>
  </si>
  <si>
    <t>D55</t>
  </si>
  <si>
    <t>D56</t>
  </si>
  <si>
    <t>D57</t>
  </si>
  <si>
    <t>Deseyna Majarra</t>
  </si>
  <si>
    <t>Secrets, cults etc</t>
  </si>
  <si>
    <t>Cultists of Asmodeus</t>
  </si>
  <si>
    <t>EXILES, DECEASED</t>
  </si>
  <si>
    <t>EXILES, living in Luskan, Everlund, Silverymoon</t>
  </si>
  <si>
    <t>TAG</t>
  </si>
  <si>
    <t>Building</t>
  </si>
  <si>
    <t>TYPE</t>
  </si>
  <si>
    <t>CLASS</t>
  </si>
  <si>
    <t>Guard Barracks (city building, C, 3)</t>
  </si>
  <si>
    <t>Brossfeather Villa (noble villa, A, 2s &amp; 3s)</t>
  </si>
  <si>
    <t>Anteos Villa (noble villa, A, 1s &amp; 2s)</t>
  </si>
  <si>
    <t>Phull Villa (noble villa, A, 1s &amp; 3s)</t>
  </si>
  <si>
    <t>Snome Villa (noble villa, A, 2s)</t>
  </si>
  <si>
    <t>Crommor Villa (noble villa, A, 2s)</t>
  </si>
  <si>
    <t>Piiradost Villa (noble villa, A, 1s &amp; 2s)</t>
  </si>
  <si>
    <t>Thunderstaff Villa (noble villa, A, 2s &amp; 4s)</t>
  </si>
  <si>
    <t>Talmost Villa (noble villa, A, 2s &amp; 3s)</t>
  </si>
  <si>
    <t>Thann Villa (noble villa, A, 3s)</t>
  </si>
  <si>
    <t>Hawkwinter Villa (noble villa, A, 3s &amp; 4s)</t>
  </si>
  <si>
    <t>Sultlue Villa (noble villa, A, 2s)</t>
  </si>
  <si>
    <t>Cragsmere Villa (noble villa, A, 2s &amp; 3s)</t>
  </si>
  <si>
    <t>Massalan Villa (noble villa, A, 1s &amp; 2s) '</t>
  </si>
  <si>
    <t>Kothont Villa (noble villa, A, 1s &amp; 2s)</t>
  </si>
  <si>
    <t>Holyhands House (inn/temple of many faiths/former noble villa, A, 3s &amp; 4s)</t>
  </si>
  <si>
    <t>Lanngolyn Villa (noble villa, A, 1s &amp; 3s)</t>
  </si>
  <si>
    <t>Ulbrinter Villa (noble villa, A, 2s &amp; 3s)</t>
  </si>
  <si>
    <t>Jardeth Villa (noble villa, A, 2s)</t>
  </si>
  <si>
    <t>Gralhund Villa (noble villa, A, 3s)</t>
  </si>
  <si>
    <t>The Raging Lion (inn, B, 3)</t>
  </si>
  <si>
    <t>Maerklos Villa (noble villa, A, 1s, 2s, &amp; 4s)</t>
  </si>
  <si>
    <t>Nandar Villa (noble villa, A, 2s &amp; 3s)</t>
  </si>
  <si>
    <t>Stormweather Villa (noble villa, A, 2s &amp; 5s)</t>
  </si>
  <si>
    <t>A Maiden's Tears (tavern, B, 1)</t>
  </si>
  <si>
    <t>Twilight Hunters (tavern, C, 2)</t>
  </si>
  <si>
    <t>The Gentle Mermaid (festhall, B, 4)</t>
  </si>
  <si>
    <t>Durinbold Villa (noble villa, A, 3s &amp; 4s)</t>
  </si>
  <si>
    <t>Estelmer Villa (noble villa, A, 2s &amp; 3s)</t>
  </si>
  <si>
    <t>Tarm Villa (noble villa, A, 3s)</t>
  </si>
  <si>
    <t>Majarra Villa (noble villa, A, 3s &amp; 4s)</t>
  </si>
  <si>
    <t>The Misty Beard (tavern, C, 4)</t>
  </si>
  <si>
    <t>Agundar Villa (noble villa, A, 1s &amp; 3s)</t>
  </si>
  <si>
    <t>Amcathra Villa (noble villa, A, 2s &amp; 4s)</t>
  </si>
  <si>
    <t>Hunabar Villa (noble villa, A, 2s)</t>
  </si>
  <si>
    <t>Thorp Villa (noble villa, A, 3s)</t>
  </si>
  <si>
    <t>Lathkule Villa (noble villa, A, 3s)</t>
  </si>
  <si>
    <t>Kormallis Villa (noble villa, A, 1s &amp; 2s)</t>
  </si>
  <si>
    <t>Adarbrent Villa (noble villa, A, 3s &amp; 4s)</t>
  </si>
  <si>
    <t>Phylund Villa (noble villa, A, 2s &amp; 3s)</t>
  </si>
  <si>
    <t>N4i</t>
  </si>
  <si>
    <t>Margaster Villa (noble villa, A, 2s)</t>
  </si>
  <si>
    <t>Roaringhorn Villa, "The High House of Roaririghorn" (noble villa, C, 4 [formerly A, 4})</t>
  </si>
  <si>
    <t>Ragathan Furriers (business, C, 2)</t>
  </si>
  <si>
    <t>Zun Villa (noble villa, A, 2s &amp; 4s)</t>
  </si>
  <si>
    <t>House of Crystal Storage (warehouse, C, 4)</t>
  </si>
  <si>
    <t>The House of Crystal (guildhall, B, 2)</t>
  </si>
  <si>
    <t>The Galloping Minotaur (inn, B, 2s &amp; 3s)</t>
  </si>
  <si>
    <t>Meraedos Fine Furs (business, C, 2)</t>
  </si>
  <si>
    <t>Sulmest's Splendid Shoes &amp; Boots (business, C, 1)</t>
  </si>
  <si>
    <t>Aurora's Realms Shop, High Road Catalogue Counter (business, C, 1)</t>
  </si>
  <si>
    <t>The House of Healing (guildhall, C, 3)</t>
  </si>
  <si>
    <t>Hothemer Villa (noble villa, A, 3s)</t>
  </si>
  <si>
    <t>Ilvastarr Villa (noble villa, A, 2s &amp; 3s)</t>
  </si>
  <si>
    <t>Fallen Stars Fish (business, C, 1)</t>
  </si>
  <si>
    <t>Wands Villa (noble villa, A, 3s &amp; 5s)</t>
  </si>
  <si>
    <t>The Grinning Lion (tavern, C, 1)</t>
  </si>
  <si>
    <t>Gost Villa (noble villa, A, 3s &amp; 4s)</t>
  </si>
  <si>
    <t>Helmfast Villa (noble villa, A, 3s)</t>
  </si>
  <si>
    <t>Orlpar Husteem's residence (row house, B, 3)</t>
  </si>
  <si>
    <t>Downybeard Tobacconist (business, B, 2)</t>
  </si>
  <si>
    <t>Hriiat Fine Pastries (business, C, 2)</t>
  </si>
  <si>
    <t>N62</t>
  </si>
  <si>
    <t>Irbryth Authamaun's residence (business/row house, B, 2)</t>
  </si>
  <si>
    <t>N63</t>
  </si>
  <si>
    <t>Danilo Thann's residence (row house, A, 3)</t>
  </si>
  <si>
    <t>N64</t>
  </si>
  <si>
    <t>Maerik Thaelcloak's residence (row house, A, 2)</t>
  </si>
  <si>
    <t>N65</t>
  </si>
  <si>
    <t>Silent Shield (inn/storage, B, 4)</t>
  </si>
  <si>
    <t>N66</t>
  </si>
  <si>
    <t>Taurntyrith Adornments (business, A, 2)</t>
  </si>
  <si>
    <t>N67</t>
  </si>
  <si>
    <t>Bhephel's Bottles/Exotic Wines and Cordials (business, A, 2)</t>
  </si>
  <si>
    <t>N68</t>
  </si>
  <si>
    <t>Sarsantyr's Tapestries &amp; Draperies (business, B, 2)</t>
  </si>
  <si>
    <t>N69</t>
  </si>
  <si>
    <t>Tirelessly Turning Wheel/Caravan Curios From All Far Faerûn (business, B, 3)</t>
  </si>
  <si>
    <t>N70</t>
  </si>
  <si>
    <t>Millomyr Harps (business, A, 2)</t>
  </si>
  <si>
    <t>N71</t>
  </si>
  <si>
    <t>N72</t>
  </si>
  <si>
    <t>Obelos "The Only" Braeril's residence (business/row house, A, 3)</t>
  </si>
  <si>
    <t>N73</t>
  </si>
  <si>
    <t>Hospice of St. Laupsenn (temple, A, 3)</t>
  </si>
  <si>
    <t>N74</t>
  </si>
  <si>
    <t>Simon Ilzimmer's residence (row house, A, 4)</t>
  </si>
  <si>
    <t>N75</t>
  </si>
  <si>
    <t>Brianne's Tower (residence, A, 6)</t>
  </si>
  <si>
    <t>N76</t>
  </si>
  <si>
    <t>Firesong Villa (villa, A, 4)</t>
  </si>
  <si>
    <t>N77</t>
  </si>
  <si>
    <t>The Bent Nail (business, B, 3)</t>
  </si>
  <si>
    <t>N78</t>
  </si>
  <si>
    <t>Northgate (city building, A, 4)</t>
  </si>
  <si>
    <t>N79</t>
  </si>
  <si>
    <t>Farwatch Tower (city building, A, 5)</t>
  </si>
  <si>
    <t>N80</t>
  </si>
  <si>
    <t>Endcliff Tower (city building, A, 3)</t>
  </si>
  <si>
    <t>N81</t>
  </si>
  <si>
    <t>Cliffwatch Ruins (ruined inn, n/a)</t>
  </si>
  <si>
    <t>N82</t>
  </si>
  <si>
    <t>Upper Towers (city building, A, 4)</t>
  </si>
  <si>
    <t>Sated Satyr (tavern, C, 2)</t>
  </si>
  <si>
    <t>Wyvern's Rest (inn, C, 2)</t>
  </si>
  <si>
    <t>Selchoun's Sundries (business, B, 2)</t>
  </si>
  <si>
    <t>Golden Harp Inn (inn, B, 2)</t>
  </si>
  <si>
    <t>The Shrines of Nature (temple, B, 2s)</t>
  </si>
  <si>
    <t>Emveolstone Villa (noble villa, A, 2s &amp; 3s)</t>
  </si>
  <si>
    <t>Hiilgauntlet Villa (noble villa, A, 3s)</t>
  </si>
  <si>
    <t>The Blue Alley (wizard's domicile, C, 1)</t>
  </si>
  <si>
    <t>Gauntyl Villa (noble villa, A, 1s &amp; 2s)</t>
  </si>
  <si>
    <t>The Temple of Beauty (temple, A, 3)</t>
  </si>
  <si>
    <t>Brokengulf Villa (noble villa, A, 4s &amp; 3s)</t>
  </si>
  <si>
    <t>Raventree Villa (noble villa, A, 3s &amp; 2s)</t>
  </si>
  <si>
    <t>Rosznar Villa (noble villa, A, 5s &amp; 2s)</t>
  </si>
  <si>
    <t>Jhansczil Villa (noble villa, A, 1s &amp; 3s)</t>
  </si>
  <si>
    <t>Naingate (wizard's domicile, B, 4)</t>
  </si>
  <si>
    <t>Melshimber' Villa (noble villa, A, 4s &amp; 5s)</t>
  </si>
  <si>
    <t>Ilitul Villa (noble villa, A, 2s)</t>
  </si>
  <si>
    <t>Aurora's Realms Shop, Singing Dolphin Catalog Counter (business, B, 1)</t>
  </si>
  <si>
    <t>The Tower of Luck (temple, A, 2s &amp; 3s)</t>
  </si>
  <si>
    <t>Wavesilver Villa (noble villa, A, 2s &amp; 4s)</t>
  </si>
  <si>
    <t>The House of Wonder (temple, A, 5s)</t>
  </si>
  <si>
    <t>Eltorchul Villa (noble villa, A, 1s &amp; 3s)</t>
  </si>
  <si>
    <t>Nesher Villa (noble villa, A, 1s &amp; 2s)</t>
  </si>
  <si>
    <t>Gundwynd Villa (noble villa, A, 2s &amp; 3s)</t>
  </si>
  <si>
    <t>Tessalar's Tower (wizard's domicile, B, 4s)</t>
  </si>
  <si>
    <t>Artemel Villa (noble villa, A, 2s)</t>
  </si>
  <si>
    <t>Ammakyl Villa (noble villa, A, 1s &amp; 2s)</t>
  </si>
  <si>
    <t>Silmerhelve Villa (noble villa, A, 3s)</t>
  </si>
  <si>
    <t>Ruldegost Villa (noble villa, A, 3s &amp; 4s)</t>
  </si>
  <si>
    <t>The Dragon Tower of Maaril (wizard's domicile, A, 4s)</t>
  </si>
  <si>
    <t>Husteem Villa (noble villa, A, 3s &amp; 4s)</t>
  </si>
  <si>
    <t>Zulpair Villa (noble villa, A, 3s)</t>
  </si>
  <si>
    <t>Eirontalar Villa (noble villa, A, 2s)</t>
  </si>
  <si>
    <t>Tesper Villa, "Tespergates" (noble villa, A, 2s &amp; 3s)</t>
  </si>
  <si>
    <t>Irlingstar Villa (noble villa, A, 3s &amp; 4s)</t>
  </si>
  <si>
    <t>Manthar Villa (noble villa, A, 1s &amp; 3s)</t>
  </si>
  <si>
    <t>The Fiery Flagon (tavern, B, 1s)</t>
  </si>
  <si>
    <t>The House of Inspired Hands (temple, B, 3s)</t>
  </si>
  <si>
    <t>Dacer's Inn (inn, B, 3s)</t>
  </si>
  <si>
    <t>Ilzimmer (noble villa, A, 1s &amp; 2s)</t>
  </si>
  <si>
    <t>The Ship's Wheel (tavern, C, 2)</t>
  </si>
  <si>
    <t>The Pilgrim's Rest (inn, B, 3)</t>
  </si>
  <si>
    <t>The Wandering Wemic (inn, B, 3)</t>
  </si>
  <si>
    <t>Tchazzam Villa (noble villa, A, 1s &amp; 2s)</t>
  </si>
  <si>
    <t>$45"</t>
  </si>
  <si>
    <t>Maerghoun's Inn (inn, B, 3)</t>
  </si>
  <si>
    <t>Urmbrusk Villa (noble villa, A, 2s &amp; 3s)</t>
  </si>
  <si>
    <t>Assumbar Villa (noble villa, A, Is &amp; 3s)</t>
  </si>
  <si>
    <t>Cassalanter-Villa (noble villa, A, 3s &amp; 4s)</t>
  </si>
  <si>
    <t>Thongolir Villa (noble villa, A, 1s &amp; 2s)</t>
  </si>
  <si>
    <t>Eagleshield Villa (noble villa, A, 2s &amp; 4s)</t>
  </si>
  <si>
    <t>Dezlentyr Villa (noble villa, A, 2s &amp; 4s)</t>
  </si>
  <si>
    <t>Belabranta Villa (noble villa;, A, 3s &amp; 5s)</t>
  </si>
  <si>
    <t>Bladesemmer Villa (noble villa, A, 1s &amp; 3s)</t>
  </si>
  <si>
    <t>The House of Purple Silks (festhall, B, 4)</t>
  </si>
  <si>
    <t>Gounar's Tavern (tavern, B, 2)</t>
  </si>
  <si>
    <t>The House of the Moon (temple, A, 4)</t>
  </si>
  <si>
    <t>Moonstar Villa (noble villa, A, 2s &amp; 4s)</t>
  </si>
  <si>
    <t>The House of Heroes (temple, A, 3)</t>
  </si>
  <si>
    <t>The Broken Lance (tavern, C, 1)</t>
  </si>
  <si>
    <t>Halazar's Fine Gems (business, B, 2)</t>
  </si>
  <si>
    <t>The Silken Slyph (tavern/inn, A, 4)</t>
  </si>
  <si>
    <t>$62</t>
  </si>
  <si>
    <t>Gerin's Breads (business, B, 2)</t>
  </si>
  <si>
    <t>$63</t>
  </si>
  <si>
    <t>Melvar's Chapbooks and Folios (business, B, 2)</t>
  </si>
  <si>
    <t>$64</t>
  </si>
  <si>
    <t>Velatha's Delights (business, B, 2)</t>
  </si>
  <si>
    <t>$65</t>
  </si>
  <si>
    <t>Tammerbund's Glasswares (business, B, 3)</t>
  </si>
  <si>
    <t>$66</t>
  </si>
  <si>
    <t>Mystra's Arms (asylum, A, 6)</t>
  </si>
  <si>
    <t>$67</t>
  </si>
  <si>
    <t>Furjur the Flippant's residence (house, A, 3)</t>
  </si>
  <si>
    <t>$68</t>
  </si>
  <si>
    <t>Hlethvagi Anteos's residence (villa, A, 5)</t>
  </si>
  <si>
    <t>$69</t>
  </si>
  <si>
    <t>Stagdown Manse (villa, A, 3)</t>
  </si>
  <si>
    <t>$70</t>
  </si>
  <si>
    <t>Heroes' Garden (city building, n/a)</t>
  </si>
  <si>
    <t>$71</t>
  </si>
  <si>
    <t>Seaseyes Tower (city building, A, 5)</t>
  </si>
  <si>
    <t>$72</t>
  </si>
  <si>
    <t>West Gate (city building, A, 3)</t>
  </si>
  <si>
    <t>$73</t>
  </si>
  <si>
    <t>Seawatch Tower (city building, A, 5)</t>
  </si>
  <si>
    <t>$74</t>
  </si>
  <si>
    <t>North Tower, "The Trolltower" (city building, A, 4)</t>
  </si>
  <si>
    <t>$75</t>
  </si>
  <si>
    <t>Armory (city building, A, 3)</t>
  </si>
  <si>
    <t>$76</t>
  </si>
  <si>
    <t>High Flagon Gambling House (business, B, 3)</t>
  </si>
  <si>
    <t>$77</t>
  </si>
  <si>
    <t>Field of Triumph (city building, A, 5)</t>
  </si>
  <si>
    <t>$78</t>
  </si>
  <si>
    <t>Myrna Cassalanter's residence (house, A, 2)</t>
  </si>
  <si>
    <t>$79</t>
  </si>
  <si>
    <t>Trollfort (city building, A, 4)</t>
  </si>
  <si>
    <t>Spires of the Morning (temple, A, 3)</t>
  </si>
  <si>
    <t>Fair Winds (villa, B, 2)</t>
  </si>
  <si>
    <t>Silavene's (festhall, B, 3)</t>
  </si>
  <si>
    <t>The Font of Knowledge (temple, B, 4)</t>
  </si>
  <si>
    <t>CS</t>
  </si>
  <si>
    <t>The Halls of Justice (temple, C, 5)</t>
  </si>
  <si>
    <t>Blackstaff Tower (wizard's domicile, B, 4)</t>
  </si>
  <si>
    <t>The Cynosure (city building, A, 2)</t>
  </si>
  <si>
    <t>The Market Hall (guildhall, B, 2)</t>
  </si>
  <si>
    <t>The Singing Sword (tavern, C, 3)</t>
  </si>
  <si>
    <t>The Smiling Siren (festhall, C, 2)</t>
  </si>
  <si>
    <t>The Pampered Traveler (inn, B, 3)</t>
  </si>
  <si>
    <t>Mighty Manticore Tavern (tavern, C, 1)</t>
  </si>
  <si>
    <t>Diloontier's Apothecary (business, C, 1)</t>
  </si>
  <si>
    <t>Balthorr's Rare &amp; Wondrous Treasures (business, C, 1)</t>
  </si>
  <si>
    <t>Tower of the Order (guildhall, B, 4)</t>
  </si>
  <si>
    <t>Palace Paddocks (city building, C, 2)</t>
  </si>
  <si>
    <t>Palace Stables (city building, C, 2)</t>
  </si>
  <si>
    <t>Palace Storage (warehouse, C, 2)</t>
  </si>
  <si>
    <t>Guard Barracks (city building, C, 2)</t>
  </si>
  <si>
    <t>The Crawling Spider (tavern, C, 2)</t>
  </si>
  <si>
    <t>House of the Fine Carvers (guildhall, B, 3)</t>
  </si>
  <si>
    <t>Hilmer Storage (warehouse, C, 2)</t>
  </si>
  <si>
    <t>Halls of Hilmer, Master Armorer (business, C, 1)</t>
  </si>
  <si>
    <t>The Dragon's Head Tavern (tavern, C, 2)</t>
  </si>
  <si>
    <t>Halambar Lutes &amp; Harps (business, B, 2)</t>
  </si>
  <si>
    <t>The Golden Key Locksmiths (business, C, 2)</t>
  </si>
  <si>
    <t>The Master Bakers' Hall (guildhall, B, 2)</t>
  </si>
  <si>
    <t>Velstrode the Venturer's Row house (house, B, 3)</t>
  </si>
  <si>
    <t>The Asp's Strike (tavern, C, 2)</t>
  </si>
  <si>
    <t>Rebeleigh's Elegant Headwear (business, C, 1)</t>
  </si>
  <si>
    <t>The Elfstone Tavern (tavern, B, 2)</t>
  </si>
  <si>
    <t>Phalantar's Philtres &amp; Components (business, B, 2)</t>
  </si>
  <si>
    <t>Pewterers' and Casters' Guildhall (guildhall, C, 1)</t>
  </si>
  <si>
    <t>The Blue Jack (tavern, D, 1)</t>
  </si>
  <si>
    <t>Guildhall of the Order (guildhall, B, 1)</t>
  </si>
  <si>
    <t>Aurora's Realms Shop, Waterdeep Way Catalogue Count</t>
  </si>
  <si>
    <t>Fellowship Hall (guildhall, B, 3)</t>
  </si>
  <si>
    <t>The Map House (guildhall, B, 2)</t>
  </si>
  <si>
    <t>Shyrrhr's House (row house, B, 3)</t>
  </si>
  <si>
    <t>Loene the Fighter's House (row house, A, 3)</t>
  </si>
  <si>
    <t>Mother Tathlom's House of Pleasure (festhall, B, 5)</t>
  </si>
  <si>
    <t>The House of Gems (guildhall, C, 2) 1</t>
  </si>
  <si>
    <t>Lady Naneatha Lhaurilstar's residence (row house, B, 3)</t>
  </si>
  <si>
    <t>Bell Tower (city building, C, 3)</t>
  </si>
  <si>
    <t>Guard Smithy (city building, C, 2)</t>
  </si>
  <si>
    <t>The Yawning Portal (inn, C,.3)</t>
  </si>
  <si>
    <t>The Red-eyed Owl (tavern, D, 2)</t>
  </si>
  <si>
    <t>The Sleepy Slyph (tavern, C, 2)</t>
  </si>
  <si>
    <t>Crommer's Warehouse (warehouse, C, 4)</t>
  </si>
  <si>
    <t>Mirt's Mansion (villa, A, 3)</t>
  </si>
  <si>
    <t>The Quaffing Quaggoth (tavern, C, 1)</t>
  </si>
  <si>
    <t>The Sailor's Own (tavern, D, 1)</t>
  </si>
  <si>
    <t>C55</t>
  </si>
  <si>
    <t>Eilean's Maztican Delights (business, B, 2)</t>
  </si>
  <si>
    <t>C56</t>
  </si>
  <si>
    <t>Lightsinger Theater (business, A, 3)</t>
  </si>
  <si>
    <t>C57</t>
  </si>
  <si>
    <t>Sorynth's Silverware (business, B, 2)</t>
  </si>
  <si>
    <t>C58</t>
  </si>
  <si>
    <t>Jhural's Dance (festhall, C, 3)</t>
  </si>
  <si>
    <t>C59</t>
  </si>
  <si>
    <t>Tavern of the Flagon Dragon (tavern, C, 2)</t>
  </si>
  <si>
    <t>C60</t>
  </si>
  <si>
    <t>Sapphire House (rooming house/inn, B, 5)</t>
  </si>
  <si>
    <t>C61</t>
  </si>
  <si>
    <t>Delzimmer residence (row house, B, 4)</t>
  </si>
  <si>
    <t>C62</t>
  </si>
  <si>
    <t>Irlingstar residence, "Sablehearth" (row house, B, 4)</t>
  </si>
  <si>
    <t>C63</t>
  </si>
  <si>
    <t>Syndra Wands' Tower (wizard's domicile, B, 3)</t>
  </si>
  <si>
    <t>C64</t>
  </si>
  <si>
    <t>Old Knot Shop (business, B, 2)</t>
  </si>
  <si>
    <t>C65</t>
  </si>
  <si>
    <t>"Sharkroar" Horth Shalark's Broadsheets (business, C, 1)</t>
  </si>
  <si>
    <t>C66</t>
  </si>
  <si>
    <t>Pantheon Temple of the Seldarine (temple, A, 4)</t>
  </si>
  <si>
    <t>C67</t>
  </si>
  <si>
    <t>C68</t>
  </si>
  <si>
    <t>Watching Tower (city building, A, 6)</t>
  </si>
  <si>
    <t>C69</t>
  </si>
  <si>
    <t>C70</t>
  </si>
  <si>
    <t>Thayan Embassy (embassy, A, 4)</t>
  </si>
  <si>
    <t>C71</t>
  </si>
  <si>
    <t>Caladorn Cassalanter's residence (rowhouse, A, 3)</t>
  </si>
  <si>
    <t>C72</t>
  </si>
  <si>
    <t>New Olamn (school, A, 4)</t>
  </si>
  <si>
    <t>C73</t>
  </si>
  <si>
    <t>Azuth's Mug (tavern, B, 1)</t>
  </si>
  <si>
    <t>C74</t>
  </si>
  <si>
    <t>House of Two Hands (monastery, A, 3),</t>
  </si>
  <si>
    <t>C75</t>
  </si>
  <si>
    <t>Piergeiron's Palace (city building, A, 7)</t>
  </si>
  <si>
    <t>C76</t>
  </si>
  <si>
    <t>Castle Waterdeep (city building, A, 10)</t>
  </si>
  <si>
    <t>C77</t>
  </si>
  <si>
    <t>Larissa Neathal's residence (row house, A, 2)</t>
  </si>
  <si>
    <t>C78</t>
  </si>
  <si>
    <t>Wyrmbones Inn (inn, A, 3)</t>
  </si>
  <si>
    <t>C79</t>
  </si>
  <si>
    <t>Ahghairon's Tower (city building, A, 4)</t>
  </si>
  <si>
    <t>C80</t>
  </si>
  <si>
    <t>Tolgar Anuvien's residence (villa, A, 3)</t>
  </si>
  <si>
    <t>C81</t>
  </si>
  <si>
    <t>Blushing Nymph (festhall, B, 2)</t>
  </si>
  <si>
    <t>C82</t>
  </si>
  <si>
    <t>Haerun Mhammaster's residence (rowhouse, C, 3)</t>
  </si>
  <si>
    <t>C83</t>
  </si>
  <si>
    <t>Ammathair Hawkfeather's residence (house, C, 2)</t>
  </si>
  <si>
    <t>C84</t>
  </si>
  <si>
    <t>Nurneene's Marvelous Masks (business, C, 4)</t>
  </si>
  <si>
    <t>CSS</t>
  </si>
  <si>
    <t>The Curious Past (business, B, 2)</t>
  </si>
  <si>
    <t>C86</t>
  </si>
  <si>
    <t>Paethier's Pipeweed (business, B, 2)</t>
  </si>
  <si>
    <t>The Underdark (tavern, C, 2)</t>
  </si>
  <si>
    <t>Khammeral's Coins (business, C, 1)</t>
  </si>
  <si>
    <t>Inn of the Dripping Dagger (inn, B, 4)</t>
  </si>
  <si>
    <t>The Riven Shield Shop (business, B, 2)</t>
  </si>
  <si>
    <t>Myrmith Splendors' residence (row house, B, 2}</t>
  </si>
  <si>
    <t>Mhair's Tower (wizard's domicile, A, 5")</t>
  </si>
  <si>
    <t>Saern's Fine Swords (business, B, 2)</t>
  </si>
  <si>
    <t>Gondalim's (inn, B, 3)</t>
  </si>
  <si>
    <t>Dunblast Roofing Company (business, C, 2)</t>
  </si>
  <si>
    <t>Citadel of the Arrow (guildhall, B, 3)</t>
  </si>
  <si>
    <t>Costumers' Hall (guildhall, B, 2)</t>
  </si>
  <si>
    <t>Thentavva's Boots (business, C, 1)</t>
  </si>
  <si>
    <t>Maelstrom's Notch (inn, B, 2)</t>
  </si>
  <si>
    <t>The League Office (guildhall, C, 1)</t>
  </si>
  <si>
    <t>The Unicorn's Horn (inn, B, 6)</t>
  </si>
  <si>
    <t>Aurora's Realms Shop, Street of Tusks Catalogue Counter (business, B, 4)</t>
  </si>
  <si>
    <t>Orsabbas's Fine Imports (business, C, 3)</t>
  </si>
  <si>
    <t>Riautar's Weaponry (business, C, 2)</t>
  </si>
  <si>
    <t>The House of Song (guildhall, B, 2)</t>
  </si>
  <si>
    <t>Patient Fingers Fine work (business, C, 2)</t>
  </si>
  <si>
    <t>League of Basketmakers &amp; Wickerworkers Storage (warehouse, C)</t>
  </si>
  <si>
    <t>The House of Cleanliness (guildhall, C, 1)</t>
  </si>
  <si>
    <t>Belmonder's Meats (business, C, 1)</t>
  </si>
  <si>
    <t>Thond Glass and Glazing Shop (business, C, 2)</t>
  </si>
  <si>
    <t>The Zoarstar (guildhall, temple, B, 3)</t>
  </si>
  <si>
    <t>The Old Guildhall (guildhall, C, 3)</t>
  </si>
  <si>
    <t>The House of Textiles (guildhall, B, 2)</t>
  </si>
  <si>
    <t>Golden Horn Gambling House (festhall, B, 3)</t>
  </si>
  <si>
    <t>The House of Light (guildhall, B, 3)</t>
  </si>
  <si>
    <t>House of Light Storage (warehouse, C, 2)</t>
  </si>
  <si>
    <t>Stationers'Hall (guildhall, C, 2)</t>
  </si>
  <si>
    <t>The Gentle Rest (inn, B, 5)</t>
  </si>
  <si>
    <t>The Gentle Rest Stables (business, C, 2)</t>
  </si>
  <si>
    <t>The Guild Paddock (guildhall, G, 2)</t>
  </si>
  <si>
    <t>Meiroth's Fine Silks (business, B, 3)</t>
  </si>
  <si>
    <t>The Bowels of the Earth (tavern, C, 2)</t>
  </si>
  <si>
    <t>Cobblers' and Corvisers' House (guildhall, C, 2)</t>
  </si>
  <si>
    <t>The Plinth (city building/temple, A, 6)</t>
  </si>
  <si>
    <t>Felzoun's Folly (tavern, C, 3)</t>
  </si>
  <si>
    <t>Surtlan's Metalwares (business, C, 1)</t>
  </si>
  <si>
    <t>Scirkhel Wands' residence (row house, B, 3)</t>
  </si>
  <si>
    <t>Wheel Hall (guildhall, C, 2)</t>
  </si>
  <si>
    <t>The Gray Serpent (inn, C, 3)</t>
  </si>
  <si>
    <t>Blackstone House (row house, B, 4)</t>
  </si>
  <si>
    <t>T45</t>
  </si>
  <si>
    <t>Rejviik's Mortuary (business, A, 3)</t>
  </si>
  <si>
    <t>T46</t>
  </si>
  <si>
    <t>Monastery of the Sun (temple, A, 4)</t>
  </si>
  <si>
    <t>T47</t>
  </si>
  <si>
    <t>Huulfor Manor (business, A, 3)</t>
  </si>
  <si>
    <t>T48</t>
  </si>
  <si>
    <t>River Gate (city building, A, 4)</t>
  </si>
  <si>
    <t>T49</t>
  </si>
  <si>
    <t>The Singed Bolt (tavern, C, 2)</t>
  </si>
  <si>
    <t>T50</t>
  </si>
  <si>
    <t>Zeltabbar Iliphar's residence (row house, B, 3)</t>
  </si>
  <si>
    <t>T51</t>
  </si>
  <si>
    <t>Henndever's Coffins and Coffers (business, B, 2)</t>
  </si>
  <si>
    <t>CD1</t>
  </si>
  <si>
    <t>Roads' End (vault, C, 1)</t>
  </si>
  <si>
    <t>CD2</t>
  </si>
  <si>
    <t>The House of the Homeless (tomb, C, 1)</t>
  </si>
  <si>
    <t>CD3</t>
  </si>
  <si>
    <t>Ahghairon's Statue (tomb, A, 1)</t>
  </si>
  <si>
    <t>CD4</t>
  </si>
  <si>
    <t>Merchants' Rest (tomb, B, 1)</t>
  </si>
  <si>
    <t>CD5</t>
  </si>
  <si>
    <t>Warriors' Monument (tomb, B, 1)</t>
  </si>
  <si>
    <t>CD6</t>
  </si>
  <si>
    <t>Lords' Respite (tomb, A, 1)</t>
  </si>
  <si>
    <t>CD7</t>
  </si>
  <si>
    <t>The Hall of the Sages (tomb, B, 1)</t>
  </si>
  <si>
    <t>CD8</t>
  </si>
  <si>
    <t>The Hall of Heroes (tomb, A, 1)</t>
  </si>
  <si>
    <t>CD9</t>
  </si>
  <si>
    <t>Mariners' Rest (tomb, C, 1)</t>
  </si>
  <si>
    <t>CD10</t>
  </si>
  <si>
    <t>Deepwinter Vault (tomb, B, 1)</t>
  </si>
  <si>
    <t>CD11</t>
  </si>
  <si>
    <t>Watchway Tower (city building, A, 4),</t>
  </si>
  <si>
    <t>CD12</t>
  </si>
  <si>
    <t>Guard Tower (city building, A, 4)</t>
  </si>
  <si>
    <t>CD13</t>
  </si>
  <si>
    <t>Beacon Tower (city building, A, 7)</t>
  </si>
  <si>
    <t>CD14</t>
  </si>
  <si>
    <t>Sultlue Vault (tomb, B, 1)</t>
  </si>
  <si>
    <t>The Gray Griffon (tavern, C, 3)</t>
  </si>
  <si>
    <t>Turnstone Plumbing and Pipefitting (business, C, 2)</t>
  </si>
  <si>
    <t>The Metal House of Wonders (guildhall, C, 2)</t>
  </si>
  <si>
    <t>Dhaermos Storage (warehouse, D, 5)</t>
  </si>
  <si>
    <t>Whistling Blades (business, D, 1)</t>
  </si>
  <si>
    <t>Selûne's Smile (tavern, C, 2)</t>
  </si>
  <si>
    <t>The Rearing Hippocampus (inn, C, 2)</t>
  </si>
  <si>
    <t>The Splintered Stair (inn, C, 3)</t>
  </si>
  <si>
    <t>The Blackstar Inn (inn, C, 3)</t>
  </si>
  <si>
    <t>Serpentil Books &amp; Folios (business, D, 3)</t>
  </si>
  <si>
    <t>The Ship's Prow (inn, C, 4)</t>
  </si>
  <si>
    <t>The Thirsty Sailor (tavern, D, 3)</t>
  </si>
  <si>
    <t>The Thirsty Throat (tavern, D, 2)</t>
  </si>
  <si>
    <t>Helmstar Warehouse (warehouse, C, 2)</t>
  </si>
  <si>
    <t>Warm Beds (inn, C, 3)</t>
  </si>
  <si>
    <t>Lanternmaker Zorth Ulmaril (business, D, 2)</t>
  </si>
  <si>
    <t>The Bloody Fist (tavern, D, 1)</t>
  </si>
  <si>
    <t>Three Pearls Nightclub (festhall, D, 1)</t>
  </si>
  <si>
    <t>Shipwrights' House (guildhall, B, 2)</t>
  </si>
  <si>
    <t>Red Sails (warehouse, C, 2)</t>
  </si>
  <si>
    <t>Muleskull Tavern (tavern/guild, D, 2)</t>
  </si>
  <si>
    <t>The Hanging Lantern (festhall, C, 6)</t>
  </si>
  <si>
    <t>The Sleeping Wench (tavern, D, 3)</t>
  </si>
  <si>
    <t>Aurora's Realms Shop, Slut Street Catalogue Counter (business, C, 3)</t>
  </si>
  <si>
    <t>The Purple Palace (festhall, C, 4)</t>
  </si>
  <si>
    <t>The Mermaid's Arms (festhall, C, 3)</t>
  </si>
  <si>
    <t>The Blue Mermaid (tavern, D, 2)</t>
  </si>
  <si>
    <t>Shippers' Hall (guildhall, C, 2)</t>
  </si>
  <si>
    <t>Shippers' Storage (warehouse, D, 3)</t>
  </si>
  <si>
    <t>The House of Tarmagus (warehouse, D, 4)</t>
  </si>
  <si>
    <t>Coopers' Rest (guildhall, C, 2)</t>
  </si>
  <si>
    <t>The Hanged Man (tavern, D, 1)</t>
  </si>
  <si>
    <t>House of Pride Perfumes (business, C, 1)</t>
  </si>
  <si>
    <t>Arnagu's the Shipwright's residence (row house, B, 3)</t>
  </si>
  <si>
    <t>Full Sails (tavern/guildhall, C, 3)</t>
  </si>
  <si>
    <t>The Blushing Mermaid (festhall, C, 2s &amp; 3s)</t>
  </si>
  <si>
    <t>Felhaur's Fine Fish (business, D, 1)</t>
  </si>
  <si>
    <t>Khostal Hannass, Fine Nuts (business, D, 1)</t>
  </si>
  <si>
    <t>Seaswealth Hall (guildhall, C, 2)</t>
  </si>
  <si>
    <t>Nestaur the Ropemaker (business, C, 2)</t>
  </si>
  <si>
    <t>The Sleeping Snake (tavern, D, 1)</t>
  </si>
  <si>
    <t>Shipmasters' Hall (inn, C, 3)</t>
  </si>
  <si>
    <t>Watermens' Hall (guildhall, C, 3)</t>
  </si>
  <si>
    <t>Mariners' Hall (guildhall, B, 3)</t>
  </si>
  <si>
    <t>Torpus the Tanner (business, C, 2)</t>
  </si>
  <si>
    <t>League Hall (guildhall, C, 2)</t>
  </si>
  <si>
    <t>The Butchers' Guildhall (guildhall, C, 2)</t>
  </si>
  <si>
    <t>Melgard's Fine Leathers (business, C, 1)</t>
  </si>
  <si>
    <t>Thomm Storage (warehouse, C, 4)</t>
  </si>
  <si>
    <t>Telethar Leatherworks (business, D, 2)</t>
  </si>
  <si>
    <t>Fellowship Storage (warehouse, C, 4)</t>
  </si>
  <si>
    <t>Smokehouse (business, D, 2)</t>
  </si>
  <si>
    <t>Jemuril the DwarPs residence (rowhouse, C, 2)</t>
  </si>
  <si>
    <t>The Copper Cup (festhall, C, 4s &amp; 5s)</t>
  </si>
  <si>
    <t>Gelfuril the Trader (business, C, 1)</t>
  </si>
  <si>
    <t>Cookhouse Hall (city building, C, 2)</t>
  </si>
  <si>
    <t>D58</t>
  </si>
  <si>
    <t>The Pickled Fisherman (tavern, D, 2)</t>
  </si>
  <si>
    <t>D59</t>
  </si>
  <si>
    <t>The Soaring Pegasus (tavern, C, 2)</t>
  </si>
  <si>
    <t>D60</t>
  </si>
  <si>
    <t>The Fishscale Smithy (business, C, 2)</t>
  </si>
  <si>
    <t>D61</t>
  </si>
  <si>
    <t>Jester's Clubhouse (guildhall, D, 1)</t>
  </si>
  <si>
    <t>D62</t>
  </si>
  <si>
    <t>Horizon's Sails (business, B, 2)</t>
  </si>
  <si>
    <t>D63</t>
  </si>
  <si>
    <t>Mother Jatha's (business, D, 1)</t>
  </si>
  <si>
    <t>D64</t>
  </si>
  <si>
    <t>Talnu's Ropeworks (business, D, 2)</t>
  </si>
  <si>
    <t>D65</t>
  </si>
  <si>
    <t>Merlook Nets &amp; Knotware (business, D, 1)</t>
  </si>
  <si>
    <t>D66</t>
  </si>
  <si>
    <t>Ralagut's Wheelhouse (business, D, 1)</t>
  </si>
  <si>
    <t>D67</t>
  </si>
  <si>
    <t>The Angry Coxswain (tavern, D, 1)</t>
  </si>
  <si>
    <t>D68</t>
  </si>
  <si>
    <t>Gathgaer Milomynt's residence (row house, D, 2)</t>
  </si>
  <si>
    <t>D69</t>
  </si>
  <si>
    <t>Maernath Storage (warehouse, D, 2)</t>
  </si>
  <si>
    <t>D70</t>
  </si>
  <si>
    <t>Alex Lenter's Storage (warehouse, D, 2)</t>
  </si>
  <si>
    <t>D71</t>
  </si>
  <si>
    <t>Old Xoblob Shop (business, B, 3)</t>
  </si>
  <si>
    <t>D72</t>
  </si>
  <si>
    <t>The Pavilion of Paving Stones (guildhall, C, 3)</t>
  </si>
  <si>
    <t>D73</t>
  </si>
  <si>
    <t>Sailor's Corner (inn, D, 2)</t>
  </si>
  <si>
    <t>D74</t>
  </si>
  <si>
    <t>Darth's Dolphyntyde (tavern, D, 1)</t>
  </si>
  <si>
    <t>The Swords' Rest (tavern, C, 1)</t>
  </si>
  <si>
    <t>The Stone House (guildhall, D, 1)</t>
  </si>
  <si>
    <t>The House of Good Spirits (guildhall, B, 3)</t>
  </si>
  <si>
    <t>The Redbridle Stables (business, C, 2)</t>
  </si>
  <si>
    <t>The Coach and Wagon Hall (guildhall, B, 3)</t>
  </si>
  <si>
    <t>Saddlers' &amp; Harness-Makers' Hall (guildhall, B, 2)</t>
  </si>
  <si>
    <t>Brian the Swordmaster's Smithy (business, C, 2)</t>
  </si>
  <si>
    <t>The Old Monster Shop (business, D, 4)</t>
  </si>
  <si>
    <t>Midnight Sun (tavern, D, 1)</t>
  </si>
  <si>
    <t>Flurmastyr residence (row house, C, 2)</t>
  </si>
  <si>
    <t>Builders' Hall (guildhall, B, 2)</t>
  </si>
  <si>
    <t>Nelkaush the Weaver (business, C, 1)</t>
  </si>
  <si>
    <t>The Road House (guild house, B, 2)</t>
  </si>
  <si>
    <t>The Full Cup (tavern, D, 1)</t>
  </si>
  <si>
    <t>The Jade Dancer (festhall, B, 3)</t>
  </si>
  <si>
    <t>Tehmak's Coaches (business, B, 3)</t>
  </si>
  <si>
    <t>Hlakken Stables (business, C, 2)</t>
  </si>
  <si>
    <t>The Spouting Fish (tavern, C, 4)</t>
  </si>
  <si>
    <t>Nueth's Fine Nets (business, C, 1)</t>
  </si>
  <si>
    <t>Metalmasters' Hall (guildhall, B, 3)</t>
  </si>
  <si>
    <t>Aurora's Realms Shop, South High Road Catalogue Counter (business, C, 4)</t>
  </si>
  <si>
    <t>The Red Gauntlet (tavern, D, 2)</t>
  </si>
  <si>
    <t>Pelauvir's Counter (business, C, 5)</t>
  </si>
  <si>
    <t>Bellister's Hand (business, C, 2)</t>
  </si>
  <si>
    <t>Bellister's House (warehouse, C, 3)</t>
  </si>
  <si>
    <t>Orm's Highbench (business, D, 4)</t>
  </si>
  <si>
    <t>Athal's Stables (business, D, 2)</t>
  </si>
  <si>
    <t>S28</t>
  </si>
  <si>
    <t>Essimuth's Equipment (business, C, 2)</t>
  </si>
  <si>
    <t>S29</t>
  </si>
  <si>
    <t>Temple of Good Cheer (row house, C, 3)</t>
  </si>
  <si>
    <t>S30</t>
  </si>
  <si>
    <t>Madame Garah's Boarding House (row house, B, 2)</t>
  </si>
  <si>
    <t>S31</t>
  </si>
  <si>
    <t>Amrani's Laundry (business, C, 1)</t>
  </si>
  <si>
    <t>S32</t>
  </si>
  <si>
    <t>Piatran's Clothiers (business, C, 1)</t>
  </si>
  <si>
    <t>S33</t>
  </si>
  <si>
    <t>Rokkek Ingerr's residence (row house, B, 2)</t>
  </si>
  <si>
    <t>S34</t>
  </si>
  <si>
    <t>Hemmerem's Stables (business, B, Is &amp; 2s)</t>
  </si>
  <si>
    <t>S35</t>
  </si>
  <si>
    <t>Kolat's Towers (wizards' domiciles, B, 4s)</t>
  </si>
  <si>
    <t>S36</t>
  </si>
  <si>
    <t>Watch Guardpost (city building, B, 2)</t>
  </si>
  <si>
    <t>S37</t>
  </si>
  <si>
    <t>The Garrulous Grocer (home/business, B &amp; C, 1, 2, &amp; 3)</t>
  </si>
  <si>
    <t>S38</t>
  </si>
  <si>
    <t>Krabbellor Silversmiths (business, C, 2)</t>
  </si>
  <si>
    <t>S39</t>
  </si>
  <si>
    <t>S40</t>
  </si>
  <si>
    <t>Waukeen's Wares (business, D, 2)</t>
  </si>
  <si>
    <t>S41</t>
  </si>
  <si>
    <t>The Safehaven Inn (inn, B, 3)</t>
  </si>
  <si>
    <t>S42</t>
  </si>
  <si>
    <t>Ingerr &amp; Ingerr Warehouses (warehouse, C, 2)</t>
  </si>
  <si>
    <t>S43</t>
  </si>
  <si>
    <t>The Beer Golem (tavern, C, 2)</t>
  </si>
  <si>
    <t>S44</t>
  </si>
  <si>
    <t>Phaulkonmere (noble villa, A, 2s &amp; 3s)</t>
  </si>
  <si>
    <t>S45</t>
  </si>
  <si>
    <t>The Daily Trumpet (business, C, 3)</t>
  </si>
  <si>
    <t>S46</t>
  </si>
  <si>
    <t>S47</t>
  </si>
  <si>
    <t>Tymora's Blessing (tavern, D, 1)</t>
  </si>
  <si>
    <t>S48</t>
  </si>
  <si>
    <t>The Medusa's Glare (business, B, 2)</t>
  </si>
  <si>
    <t>S49</t>
  </si>
  <si>
    <t>Flame of Hope (business, C, 2)</t>
  </si>
  <si>
    <t>S50</t>
  </si>
  <si>
    <t>Berendarr's World of Words (business, D, 1)</t>
  </si>
  <si>
    <t>S55</t>
  </si>
  <si>
    <t>Hlethvagi's Coins (business, B, 2)</t>
  </si>
  <si>
    <t>S52</t>
  </si>
  <si>
    <t>The South Gate (city building, A, 4)</t>
  </si>
  <si>
    <t>S53</t>
  </si>
  <si>
    <t>East Torch Tower (city building, A, 5)</t>
  </si>
  <si>
    <t>S54</t>
  </si>
  <si>
    <t>Formerly Prestar's Furniture (ruined building, D, 1)</t>
  </si>
  <si>
    <t>H1</t>
  </si>
  <si>
    <t>Harborwatch Tower (city building, A, 4)</t>
  </si>
  <si>
    <t>H2</t>
  </si>
  <si>
    <t>Smugglers' Bane Tower (city building, A, 4)</t>
  </si>
  <si>
    <t>H3</t>
  </si>
  <si>
    <t>H4</t>
  </si>
  <si>
    <t>Inner Fort (city building, A, 3)</t>
  </si>
  <si>
    <t>H5</t>
  </si>
  <si>
    <t>The Queenspire (temple, A, 6)</t>
  </si>
  <si>
    <t>H6</t>
  </si>
  <si>
    <t>Sea Elf Trading Outpost (business, D, 1)</t>
  </si>
  <si>
    <t>H7</t>
  </si>
  <si>
    <t>Deepwater Beacon (city building, A, 3)</t>
  </si>
  <si>
    <t>city building</t>
  </si>
  <si>
    <t>C</t>
  </si>
  <si>
    <t>2s &amp; 3s</t>
  </si>
  <si>
    <t>1s &amp; 2s</t>
  </si>
  <si>
    <t>2s</t>
  </si>
  <si>
    <t>2s &amp; 4s</t>
  </si>
  <si>
    <t>3s &amp; 4s</t>
  </si>
  <si>
    <t>noble villa</t>
  </si>
  <si>
    <t>A</t>
  </si>
  <si>
    <t>NUMBER OF FLOORS</t>
  </si>
  <si>
    <t>BUILDING CLASS</t>
  </si>
  <si>
    <t>USAGE</t>
  </si>
  <si>
    <t>Outer Fort (city building, A, 3)</t>
  </si>
  <si>
    <t>B</t>
  </si>
  <si>
    <t>n/a</t>
  </si>
  <si>
    <t>D</t>
  </si>
  <si>
    <t>G</t>
  </si>
  <si>
    <t>Olmhazan's Jewels (business, B, 1)</t>
  </si>
  <si>
    <t>B&amp;C</t>
  </si>
  <si>
    <t>Laran's Cartographers (business, B, 2)</t>
  </si>
  <si>
    <t>shop</t>
  </si>
  <si>
    <t>business</t>
  </si>
  <si>
    <t>row house</t>
  </si>
  <si>
    <t>inn/temple of many faiths/former noble villa</t>
  </si>
  <si>
    <t>inn</t>
  </si>
  <si>
    <t>tavern</t>
  </si>
  <si>
    <t>festhall</t>
  </si>
  <si>
    <t>warehouse</t>
  </si>
  <si>
    <t>guildhall</t>
  </si>
  <si>
    <t>business/row house</t>
  </si>
  <si>
    <t>inn/storage</t>
  </si>
  <si>
    <t>rooming house</t>
  </si>
  <si>
    <t>temple</t>
  </si>
  <si>
    <t>residence</t>
  </si>
  <si>
    <t>villa</t>
  </si>
  <si>
    <t>ruined inn</t>
  </si>
  <si>
    <t>wizard's domicile</t>
  </si>
  <si>
    <t>noble villa;</t>
  </si>
  <si>
    <t>tavern/inn</t>
  </si>
  <si>
    <t>asylum</t>
  </si>
  <si>
    <t>house</t>
  </si>
  <si>
    <t>rooming house/inn</t>
  </si>
  <si>
    <t>city-building</t>
  </si>
  <si>
    <t>embassy</t>
  </si>
  <si>
    <t>rowhouse</t>
  </si>
  <si>
    <t>school</t>
  </si>
  <si>
    <t>monastery</t>
  </si>
  <si>
    <t>city building/temple</t>
  </si>
  <si>
    <t>vault</t>
  </si>
  <si>
    <t>tomb</t>
  </si>
  <si>
    <t>tavern/guild</t>
  </si>
  <si>
    <t>tavern/guildhall</t>
  </si>
  <si>
    <t>guild house</t>
  </si>
  <si>
    <t>wizards' domiciles</t>
  </si>
  <si>
    <t>home/business</t>
  </si>
  <si>
    <t>temple/house</t>
  </si>
  <si>
    <t>ruined building</t>
  </si>
  <si>
    <t>4s &amp; 3s</t>
  </si>
  <si>
    <t>4s &amp; 5s</t>
  </si>
  <si>
    <t>4s</t>
  </si>
  <si>
    <t>1s, 2s, &amp; 4s</t>
  </si>
  <si>
    <t>Lord Dagult Neverember</t>
  </si>
  <si>
    <t>CG</t>
  </si>
  <si>
    <t>Youngest Sisters of the family notorious for their shopping sprees. (BT 14)**As House Ulbrinter seems to still exist, maybe only House Phul vanished through the merger?</t>
  </si>
  <si>
    <t>Merger of the Houses Phul &amp; Ulbrinter</t>
  </si>
  <si>
    <t>MERGED</t>
  </si>
  <si>
    <t>EXILES</t>
  </si>
  <si>
    <t xml:space="preserve">Lord Dresdark Kormallis, a shambling, squat round bear of a man,balding, favors dark silks and wears monocles and sports a huge waxed mustache, a crashing bore (E:DM 80, 96)
</t>
  </si>
  <si>
    <t>LOST NOBLE STATUS</t>
  </si>
  <si>
    <t>Sun elf</t>
  </si>
  <si>
    <t>Brossfeather Villa</t>
  </si>
  <si>
    <t>BUILDING NAME</t>
  </si>
  <si>
    <t>3S</t>
  </si>
  <si>
    <t>1s &amp; 3s</t>
  </si>
  <si>
    <t>3s</t>
  </si>
  <si>
    <t>Helm's Hall (temple/house, C, 3)</t>
  </si>
  <si>
    <t>Peaktop Aerie (city-building, A,5)</t>
  </si>
  <si>
    <t>1s</t>
  </si>
  <si>
    <t>Greenglade Tower (rooming house, A, )</t>
  </si>
  <si>
    <t>Guard Barracks</t>
  </si>
  <si>
    <t>Anteos Villa</t>
  </si>
  <si>
    <t>Phull Villa</t>
  </si>
  <si>
    <t>Snome Villa</t>
  </si>
  <si>
    <t>Crommor Villa</t>
  </si>
  <si>
    <t>Piiradost Villa</t>
  </si>
  <si>
    <t>Thunderstaff Villa</t>
  </si>
  <si>
    <t>Talmost Villa</t>
  </si>
  <si>
    <t>Thann Villa</t>
  </si>
  <si>
    <t>Hawkwinter Villa</t>
  </si>
  <si>
    <t>Sultlue Villa</t>
  </si>
  <si>
    <t>Cragsmere Villa</t>
  </si>
  <si>
    <t>Massalan Villa (</t>
  </si>
  <si>
    <t>Kothont Villa</t>
  </si>
  <si>
    <t>Holyhands House</t>
  </si>
  <si>
    <t>Lanngolyn Villa</t>
  </si>
  <si>
    <t>Ulbrinter Villa</t>
  </si>
  <si>
    <t>Jardeth Villa</t>
  </si>
  <si>
    <t>Gralhund Villa</t>
  </si>
  <si>
    <t>The Raging Lion</t>
  </si>
  <si>
    <t>Maerklos Villa</t>
  </si>
  <si>
    <t>Nandar Villa</t>
  </si>
  <si>
    <t>Stormweather Villa (nob</t>
  </si>
  <si>
    <t>A Maiden's Tears</t>
  </si>
  <si>
    <t>Twilight Hunters</t>
  </si>
  <si>
    <t>The Gentle Mermaid</t>
  </si>
  <si>
    <t>Durinbold Villa</t>
  </si>
  <si>
    <t>Estelmer Villa</t>
  </si>
  <si>
    <t>Tarm Villa</t>
  </si>
  <si>
    <t>Majarra Villa</t>
  </si>
  <si>
    <t>The Misty Beard</t>
  </si>
  <si>
    <t>Agundar Villa</t>
  </si>
  <si>
    <t>Amcathra Villa</t>
  </si>
  <si>
    <t>Hunabar Villa</t>
  </si>
  <si>
    <t>Thorp Villa</t>
  </si>
  <si>
    <t>Lathkule Villa</t>
  </si>
  <si>
    <t>Kormallis Villa</t>
  </si>
  <si>
    <t>Adarbrent Villa</t>
  </si>
  <si>
    <t>Phylund Villa</t>
  </si>
  <si>
    <t>Margaster Villa</t>
  </si>
  <si>
    <t>Roaringhorn Villa, "The High House of Roaririghorn" (noble villa, C</t>
  </si>
  <si>
    <t>Ragathan Furriers</t>
  </si>
  <si>
    <t>Zun Villa</t>
  </si>
  <si>
    <t>House of Crystal Storage</t>
  </si>
  <si>
    <t>The House of Crystal</t>
  </si>
  <si>
    <t>The Galloping Minotaur</t>
  </si>
  <si>
    <t>Meraedos Fine Furs</t>
  </si>
  <si>
    <t>Sulmest's Splendid Shoes &amp; Boots</t>
  </si>
  <si>
    <t>Aurora's Realms Shop, High Road Catalogue Counter (bu</t>
  </si>
  <si>
    <t>The House of Healing</t>
  </si>
  <si>
    <t>Hothemer Villa</t>
  </si>
  <si>
    <t>Ilvastarr Villa</t>
  </si>
  <si>
    <t>Fallen Stars Fish</t>
  </si>
  <si>
    <t>Wands Villa (nob</t>
  </si>
  <si>
    <t>The Grinning Lion</t>
  </si>
  <si>
    <t>Gost Villa</t>
  </si>
  <si>
    <t>Helmfast Villa</t>
  </si>
  <si>
    <t>Orlpar Husteem's residence</t>
  </si>
  <si>
    <t>Downybeard Tobacconist</t>
  </si>
  <si>
    <t>Hriiat Fine Pastries</t>
  </si>
  <si>
    <t>Irbryth Authamaun's residence</t>
  </si>
  <si>
    <t>Danilo Thann's residence</t>
  </si>
  <si>
    <t>Maerik Thaelcloak's residence</t>
  </si>
  <si>
    <t>Silent Shield</t>
  </si>
  <si>
    <t>Taurntyrith Adornments</t>
  </si>
  <si>
    <t>Bhephel's Bottles/Exotic Wines and Cordials</t>
  </si>
  <si>
    <t>Sarsantyr's Tapestries &amp; Draperies</t>
  </si>
  <si>
    <t>Tirelessly Turning Wheel/Caravan Curios From All Far Faerûn</t>
  </si>
  <si>
    <t>Millomyr Harps</t>
  </si>
  <si>
    <t>Greenglade Towe</t>
  </si>
  <si>
    <t>Obelos "The Only" Braeril's residence</t>
  </si>
  <si>
    <t>Hospice of St. Laupsenn</t>
  </si>
  <si>
    <t>Simon Ilzimmer's residence</t>
  </si>
  <si>
    <t>Brianne's Tower</t>
  </si>
  <si>
    <t>Firesong Villa</t>
  </si>
  <si>
    <t>The Bent Nail</t>
  </si>
  <si>
    <t>Northgate</t>
  </si>
  <si>
    <t>Farwatch Tower</t>
  </si>
  <si>
    <t>Endcliff Tower</t>
  </si>
  <si>
    <t xml:space="preserve">Cliffwatch </t>
  </si>
  <si>
    <t>Upper Towers</t>
  </si>
  <si>
    <t>Sated Satyr</t>
  </si>
  <si>
    <t>Wyvern's Rest</t>
  </si>
  <si>
    <t>Selchoun's Sundries</t>
  </si>
  <si>
    <t>Golden Harp Inn</t>
  </si>
  <si>
    <t>The Shrines of Nature</t>
  </si>
  <si>
    <t>Emveolstone Villa</t>
  </si>
  <si>
    <t>Hiilgauntlet Villa</t>
  </si>
  <si>
    <t>The Blue Alley</t>
  </si>
  <si>
    <t>Gauntyl Villa</t>
  </si>
  <si>
    <t>The Temple of Beauty</t>
  </si>
  <si>
    <t>Brokengulf Villa</t>
  </si>
  <si>
    <t>Raventree Villa (nob</t>
  </si>
  <si>
    <t>Rosznar Villa (nob</t>
  </si>
  <si>
    <t>Jhansczil Villa</t>
  </si>
  <si>
    <t>Naingate</t>
  </si>
  <si>
    <t>Melshimber' Villa</t>
  </si>
  <si>
    <t>Ilitul Villa</t>
  </si>
  <si>
    <t>Aurora's Realms Shop, Singing Dolphin Catalog Counter (bu</t>
  </si>
  <si>
    <t>The Tower of Luck</t>
  </si>
  <si>
    <t>Wavesilver Villa</t>
  </si>
  <si>
    <t xml:space="preserve">The House of Wonder </t>
  </si>
  <si>
    <t>Eltorchul Villa</t>
  </si>
  <si>
    <t>Nesher Villa</t>
  </si>
  <si>
    <t>Gundwynd Villa</t>
  </si>
  <si>
    <t>Tessalar's Tower</t>
  </si>
  <si>
    <t>Artemel Villa</t>
  </si>
  <si>
    <t>Ammakyl Villa</t>
  </si>
  <si>
    <t>Silmerhelve Villa</t>
  </si>
  <si>
    <t>Ruldegost Villa</t>
  </si>
  <si>
    <t xml:space="preserve">The Dragon Tower of Maaril </t>
  </si>
  <si>
    <t>Husteem Villa</t>
  </si>
  <si>
    <t>Zulpair Villa</t>
  </si>
  <si>
    <t>Eirontalar Villa</t>
  </si>
  <si>
    <t>Tesper Villa, "Tespergates"</t>
  </si>
  <si>
    <t>Irlingstar Villa</t>
  </si>
  <si>
    <t>Manthar Villa</t>
  </si>
  <si>
    <t>The Fiery Flagon</t>
  </si>
  <si>
    <t>The House of Inspired Hands</t>
  </si>
  <si>
    <t>Dacer's Inn</t>
  </si>
  <si>
    <t>The Ship's Wheel</t>
  </si>
  <si>
    <t>The Pilgrim's Rest</t>
  </si>
  <si>
    <t>The Wandering Wemic</t>
  </si>
  <si>
    <t>Tchazzam Villa</t>
  </si>
  <si>
    <t>Maerghoun's Inn</t>
  </si>
  <si>
    <t>Urmbrusk Villa</t>
  </si>
  <si>
    <t>Assumbar Villa (nob</t>
  </si>
  <si>
    <t>Cassalanter-Villa</t>
  </si>
  <si>
    <t>Thongolir Villa</t>
  </si>
  <si>
    <t>Eagleshield Villa</t>
  </si>
  <si>
    <t>Dezlentyr Villa</t>
  </si>
  <si>
    <t>Belabranta Villa (nob</t>
  </si>
  <si>
    <t>Bladesemmer Villa</t>
  </si>
  <si>
    <t>The House of Purple Silks</t>
  </si>
  <si>
    <t>Gounar's Tavern</t>
  </si>
  <si>
    <t>The House of the Moon</t>
  </si>
  <si>
    <t>Moonstar Villa</t>
  </si>
  <si>
    <t>The House of Heroes</t>
  </si>
  <si>
    <t>The Broken Lance</t>
  </si>
  <si>
    <t>Halazar's Fine Gems</t>
  </si>
  <si>
    <t>The Silken Slyph</t>
  </si>
  <si>
    <t>Gerin's Breads</t>
  </si>
  <si>
    <t>Melvar's Chapbooks and Folios</t>
  </si>
  <si>
    <t>Velatha's Delights</t>
  </si>
  <si>
    <t>Tammerbund's Glasswares</t>
  </si>
  <si>
    <t>Mystra's Arms</t>
  </si>
  <si>
    <t>Furjur the Flippant's residence</t>
  </si>
  <si>
    <t>Hlethvagi Anteos's residence</t>
  </si>
  <si>
    <t>Stagdown Manse</t>
  </si>
  <si>
    <t>Seaseyes Tower</t>
  </si>
  <si>
    <t>West Gate</t>
  </si>
  <si>
    <t>Seawatch Tower</t>
  </si>
  <si>
    <t>North Tower, "The Trolltower"</t>
  </si>
  <si>
    <t>Armory</t>
  </si>
  <si>
    <t>High Flagon Gambling House</t>
  </si>
  <si>
    <t>Field of Triumph</t>
  </si>
  <si>
    <t>Myrna Cassalanter's residence</t>
  </si>
  <si>
    <t>Trollfort</t>
  </si>
  <si>
    <t>Spires of the Morning</t>
  </si>
  <si>
    <t>Fair Winds</t>
  </si>
  <si>
    <t>Silavene's</t>
  </si>
  <si>
    <t>The Font of Knowledge</t>
  </si>
  <si>
    <t>The Halls of Justice</t>
  </si>
  <si>
    <t>Blackstaff Tower</t>
  </si>
  <si>
    <t>The Cynosure</t>
  </si>
  <si>
    <t>The Market Hall</t>
  </si>
  <si>
    <t>The Singing Sword</t>
  </si>
  <si>
    <t>The Smiling Siren</t>
  </si>
  <si>
    <t>The Pampered Traveler</t>
  </si>
  <si>
    <t>Mighty Manticore Tavern</t>
  </si>
  <si>
    <t>Diloontier's Apothecary</t>
  </si>
  <si>
    <t>Balthorr's Rare &amp; Wondrous Treasures</t>
  </si>
  <si>
    <t>Tower of the Order</t>
  </si>
  <si>
    <t>Palace Paddocks</t>
  </si>
  <si>
    <t>Palace Stables</t>
  </si>
  <si>
    <t>Palace Storage</t>
  </si>
  <si>
    <t>The Crawling Spider</t>
  </si>
  <si>
    <t>House of the Fine Carvers</t>
  </si>
  <si>
    <t>Hilmer Storage</t>
  </si>
  <si>
    <t>Halls of Hilmer, Master Armorer</t>
  </si>
  <si>
    <t>The Dragon's Head Tavern</t>
  </si>
  <si>
    <t>Halambar Lutes &amp; Harps</t>
  </si>
  <si>
    <t>The Golden Key Locksmiths</t>
  </si>
  <si>
    <t>The Master Bakers' Hall</t>
  </si>
  <si>
    <t>Velstrode the Venturer's Row house</t>
  </si>
  <si>
    <t>Olmhazan's Jewels</t>
  </si>
  <si>
    <t>The Asp's Strike</t>
  </si>
  <si>
    <t>Rebeleigh's Elegant Headwear</t>
  </si>
  <si>
    <t>The Elfstone Tavern</t>
  </si>
  <si>
    <t>Phalantar's Philtres &amp; Components</t>
  </si>
  <si>
    <t>Pewterers' and Casters' Guildhall</t>
  </si>
  <si>
    <t>The Blue Jack</t>
  </si>
  <si>
    <t>Guildhall of the Order</t>
  </si>
  <si>
    <t xml:space="preserve">Aurora's Realms Shop, Waterdeep Way </t>
  </si>
  <si>
    <t>Fellowship Hall</t>
  </si>
  <si>
    <t>The Map House</t>
  </si>
  <si>
    <t>Shyrrhr's House</t>
  </si>
  <si>
    <t>Loene the Fighter's House</t>
  </si>
  <si>
    <t>Mother Tathlom's House of Pleasure</t>
  </si>
  <si>
    <t>The House of Gems (</t>
  </si>
  <si>
    <t>Lady Naneatha Lhaurilstar's residence</t>
  </si>
  <si>
    <t>Bell Tower</t>
  </si>
  <si>
    <t>Guard Smithy</t>
  </si>
  <si>
    <t>The Yawning Portal</t>
  </si>
  <si>
    <t>The Red-eyed Owl</t>
  </si>
  <si>
    <t>The Sleepy Slyph</t>
  </si>
  <si>
    <t>Crommer's Warehouse</t>
  </si>
  <si>
    <t>Mirt's Mansion</t>
  </si>
  <si>
    <t>The Quaffing Quaggoth</t>
  </si>
  <si>
    <t>The Sailor's Own</t>
  </si>
  <si>
    <t>Eilean's Maztican Delights</t>
  </si>
  <si>
    <t>Lightsinger Theater</t>
  </si>
  <si>
    <t>Sorynth's Silverware</t>
  </si>
  <si>
    <t>Jhural's Dance</t>
  </si>
  <si>
    <t>Tavern of the Flagon Dragon</t>
  </si>
  <si>
    <t>Sapphire House</t>
  </si>
  <si>
    <t>Delzimmer residence</t>
  </si>
  <si>
    <t>Irlingstar residence, "Sablehearth"</t>
  </si>
  <si>
    <t>Syndra Wands' Tower</t>
  </si>
  <si>
    <t>Old Knot Shop</t>
  </si>
  <si>
    <t>"Sharkroar" Horth Shalark's Broadsheets</t>
  </si>
  <si>
    <t>Pantheon Temple of the Seldarine</t>
  </si>
  <si>
    <t>Peaktop Aeri</t>
  </si>
  <si>
    <t>Watching Tower</t>
  </si>
  <si>
    <t>Thayan Embassy</t>
  </si>
  <si>
    <t>Caladorn Cassalanter's residence</t>
  </si>
  <si>
    <t>New Olamn</t>
  </si>
  <si>
    <t>Azuth's Mug</t>
  </si>
  <si>
    <t xml:space="preserve">House of Two Hands </t>
  </si>
  <si>
    <t>Piergeiron's Palace</t>
  </si>
  <si>
    <t>Castle Waterdeep</t>
  </si>
  <si>
    <t>Larissa Neathal's residence</t>
  </si>
  <si>
    <t>Wyrmbones Inn</t>
  </si>
  <si>
    <t>Ahghairon's Tower</t>
  </si>
  <si>
    <t>Tolgar Anuvien's residence</t>
  </si>
  <si>
    <t>Blushing Nymph</t>
  </si>
  <si>
    <t>Haerun Mhammaster's residence</t>
  </si>
  <si>
    <t>Ammathair Hawkfeather's residence</t>
  </si>
  <si>
    <t>Nurneene's Marvelous Masks</t>
  </si>
  <si>
    <t>The Curious Past</t>
  </si>
  <si>
    <t>Paethier's Pipeweed</t>
  </si>
  <si>
    <t>The Underdark</t>
  </si>
  <si>
    <t>Khammeral's Coins</t>
  </si>
  <si>
    <t>The Riven Shield Shop</t>
  </si>
  <si>
    <t>Myrmith Splendors' residence</t>
  </si>
  <si>
    <t xml:space="preserve">Mhair's Tower </t>
  </si>
  <si>
    <t>Saern's Fine Swords</t>
  </si>
  <si>
    <t>Gondalim's</t>
  </si>
  <si>
    <t>Dunblast Roofing Company</t>
  </si>
  <si>
    <t>Citadel of the Arrow</t>
  </si>
  <si>
    <t>Costumers' Hall</t>
  </si>
  <si>
    <t>Thentavva's Boots</t>
  </si>
  <si>
    <t>Maelstrom's Notch</t>
  </si>
  <si>
    <t>The League Office</t>
  </si>
  <si>
    <t>The Unicorn's Horn</t>
  </si>
  <si>
    <t>Aurora's Realms Shop, Street of Tusks Catalogue Counter</t>
  </si>
  <si>
    <t>Orsabbas's Fine Imports</t>
  </si>
  <si>
    <t>Riautar's Weaponry</t>
  </si>
  <si>
    <t>The House of Song</t>
  </si>
  <si>
    <t>Patient Fingers Fine work</t>
  </si>
  <si>
    <t>League of Basketmakers &amp; Wickerworkers Stor</t>
  </si>
  <si>
    <t>The House of Cleanliness</t>
  </si>
  <si>
    <t>Belmonder's Meats</t>
  </si>
  <si>
    <t>Thond Glass and Glazing Shop</t>
  </si>
  <si>
    <t>The Zoarstar (guildh</t>
  </si>
  <si>
    <t>The Old Guildhall</t>
  </si>
  <si>
    <t>The House of Textiles</t>
  </si>
  <si>
    <t>Golden Horn Gambling House</t>
  </si>
  <si>
    <t>The House of Light</t>
  </si>
  <si>
    <t>House of Light Storage</t>
  </si>
  <si>
    <t>Stationers'Hall</t>
  </si>
  <si>
    <t>The Gentle Rest</t>
  </si>
  <si>
    <t>The Gentle Rest Stables</t>
  </si>
  <si>
    <t>The Guild Paddock</t>
  </si>
  <si>
    <t>Meiroth's Fine Silks</t>
  </si>
  <si>
    <t>The Bowels of the Earth</t>
  </si>
  <si>
    <t>Cobblers' and Corvisers' House</t>
  </si>
  <si>
    <t>The Plinth</t>
  </si>
  <si>
    <t>Felzoun's Folly</t>
  </si>
  <si>
    <t>Surtlan's Metalwares</t>
  </si>
  <si>
    <t>Scirkhel Wands' residence</t>
  </si>
  <si>
    <t>Wheel Hall</t>
  </si>
  <si>
    <t>The Gray Serpent</t>
  </si>
  <si>
    <t>Blackstone House</t>
  </si>
  <si>
    <t>Rejviik's Mortuary</t>
  </si>
  <si>
    <t>Monastery of the Sun</t>
  </si>
  <si>
    <t>Huulfor Manor</t>
  </si>
  <si>
    <t>River Gate</t>
  </si>
  <si>
    <t>The Singed Bolt</t>
  </si>
  <si>
    <t>Zeltabbar Iliphar's residence</t>
  </si>
  <si>
    <t>Henndever's Coffins and Coffers</t>
  </si>
  <si>
    <t>Roads' End</t>
  </si>
  <si>
    <t>The House of the Homeless</t>
  </si>
  <si>
    <t>Ahghairon's Statue</t>
  </si>
  <si>
    <t>Merchants' Rest</t>
  </si>
  <si>
    <t>Warriors' Monument</t>
  </si>
  <si>
    <t>Lords' Respite</t>
  </si>
  <si>
    <t>The Hall of the Sages</t>
  </si>
  <si>
    <t>The Hall of Heroes</t>
  </si>
  <si>
    <t>Mariners' Rest</t>
  </si>
  <si>
    <t>Deepwinter Vault</t>
  </si>
  <si>
    <t xml:space="preserve">Watchway Tower </t>
  </si>
  <si>
    <t>Guard Tower</t>
  </si>
  <si>
    <t>Beacon Tower</t>
  </si>
  <si>
    <t>Sultlue Vault</t>
  </si>
  <si>
    <t>The Gray Griffon</t>
  </si>
  <si>
    <t>Turnstone Plumbing and Pipefitting</t>
  </si>
  <si>
    <t>The Metal House of Wonders</t>
  </si>
  <si>
    <t>Dhaermos Storage</t>
  </si>
  <si>
    <t>Whistling Blades</t>
  </si>
  <si>
    <t>Selûne's Smile</t>
  </si>
  <si>
    <t>The Rearing Hippocampus</t>
  </si>
  <si>
    <t>The Splintered Stair</t>
  </si>
  <si>
    <t>The Blackstar Inn</t>
  </si>
  <si>
    <t>Serpentil Books &amp; Folios</t>
  </si>
  <si>
    <t>The Ship's Prow</t>
  </si>
  <si>
    <t>The Thirsty Sailor</t>
  </si>
  <si>
    <t>The Thirsty Throat</t>
  </si>
  <si>
    <t>Helmstar Warehouse</t>
  </si>
  <si>
    <t>Warm Beds</t>
  </si>
  <si>
    <t>Lanternmaker Zorth Ulmaril</t>
  </si>
  <si>
    <t>The Bloody Fist</t>
  </si>
  <si>
    <t>Three Pearls Nightclub</t>
  </si>
  <si>
    <t>Shipwrights' House</t>
  </si>
  <si>
    <t>Red Sails</t>
  </si>
  <si>
    <t>Muleskull Tavern</t>
  </si>
  <si>
    <t>The Hanging Lantern</t>
  </si>
  <si>
    <t>The Sleeping Wench</t>
  </si>
  <si>
    <t>Aurora's Realms Shop, Slut Street Catalogue Counter</t>
  </si>
  <si>
    <t>The Purple Palace</t>
  </si>
  <si>
    <t>The Mermaid's Arms</t>
  </si>
  <si>
    <t>The Blue Mermaid</t>
  </si>
  <si>
    <t>Shippers' Hall</t>
  </si>
  <si>
    <t>Shippers' Storage</t>
  </si>
  <si>
    <t>The House of Tarmagus</t>
  </si>
  <si>
    <t>Coopers' Rest</t>
  </si>
  <si>
    <t>The Hanged Man</t>
  </si>
  <si>
    <t>House of Pride Perfumes</t>
  </si>
  <si>
    <t>Arnagu's the Shipwright's residence</t>
  </si>
  <si>
    <t>Full Sails</t>
  </si>
  <si>
    <t>The Blushing Mermaid</t>
  </si>
  <si>
    <t>Felhaur's Fine Fish</t>
  </si>
  <si>
    <t>Khostal Hannass, Fine Nuts</t>
  </si>
  <si>
    <t>Seaswealth Hall</t>
  </si>
  <si>
    <t>Nestaur the Ropemaker</t>
  </si>
  <si>
    <t>The Sleeping Snake</t>
  </si>
  <si>
    <t>Shipmasters' Hall</t>
  </si>
  <si>
    <t>Watermens' Hall</t>
  </si>
  <si>
    <t>Mariners' Hall</t>
  </si>
  <si>
    <t>Torpus the Tanner</t>
  </si>
  <si>
    <t>League Hall</t>
  </si>
  <si>
    <t>The Butchers' Guildhall</t>
  </si>
  <si>
    <t>Melgard's Fine Leathers</t>
  </si>
  <si>
    <t>Thomm Storage</t>
  </si>
  <si>
    <t>Telethar Leatherworks</t>
  </si>
  <si>
    <t>Fellowship Storage</t>
  </si>
  <si>
    <t>Smokehouse</t>
  </si>
  <si>
    <t>Jemuril the DwarPs residence</t>
  </si>
  <si>
    <t>The Copper Cup</t>
  </si>
  <si>
    <t>Gelfuril the Trader</t>
  </si>
  <si>
    <t>Cookhouse Hall</t>
  </si>
  <si>
    <t>The Pickled Fisherman</t>
  </si>
  <si>
    <t>The Soaring Pegasus</t>
  </si>
  <si>
    <t>The Fishscale Smithy</t>
  </si>
  <si>
    <t>Jester's Clubhouse</t>
  </si>
  <si>
    <t>Horizon's Sails</t>
  </si>
  <si>
    <t>Mother Jatha's</t>
  </si>
  <si>
    <t>Talnu's Ropeworks</t>
  </si>
  <si>
    <t>Merlook Nets &amp; Knotware</t>
  </si>
  <si>
    <t>Ralagut's Wheelhouse</t>
  </si>
  <si>
    <t>The Angry Coxswain</t>
  </si>
  <si>
    <t>Gathgaer Milomynt's residence</t>
  </si>
  <si>
    <t>Maernath Storage</t>
  </si>
  <si>
    <t>Alex Lenter's Storage</t>
  </si>
  <si>
    <t>Old Xoblob Shop</t>
  </si>
  <si>
    <t>The Pavilion of Paving Stones</t>
  </si>
  <si>
    <t>Sailor's Corner</t>
  </si>
  <si>
    <t>Darth's Dolphyntyde</t>
  </si>
  <si>
    <t>The Swords' Rest</t>
  </si>
  <si>
    <t>The Stone House</t>
  </si>
  <si>
    <t>The House of Good Spirits</t>
  </si>
  <si>
    <t>The Redbridle Stables</t>
  </si>
  <si>
    <t>The Coach and Wagon Hall</t>
  </si>
  <si>
    <t>Saddlers' &amp; Harness-Makers' Hall</t>
  </si>
  <si>
    <t>Brian the Swordmaster's Smithy</t>
  </si>
  <si>
    <t>The Old Monster Shop</t>
  </si>
  <si>
    <t>Midnight Sun</t>
  </si>
  <si>
    <t>Flurmastyr residence</t>
  </si>
  <si>
    <t>Builders' Hall</t>
  </si>
  <si>
    <t>Nelkaush the Weaver</t>
  </si>
  <si>
    <t>The Road House</t>
  </si>
  <si>
    <t>The Full Cup</t>
  </si>
  <si>
    <t>The Jade Dancer</t>
  </si>
  <si>
    <t>Tehmak's Coaches</t>
  </si>
  <si>
    <t>Hlakken Stables</t>
  </si>
  <si>
    <t>The Spouting Fish</t>
  </si>
  <si>
    <t>Nueth's Fine Nets</t>
  </si>
  <si>
    <t>Metalmasters' Hall</t>
  </si>
  <si>
    <t>Aurora's Realms Shop, South High Road Catalogue Counter</t>
  </si>
  <si>
    <t>The Red Gauntlet</t>
  </si>
  <si>
    <t>Pelauvir's Counter</t>
  </si>
  <si>
    <t>Bellister's Hand</t>
  </si>
  <si>
    <t>Bellister's House</t>
  </si>
  <si>
    <t>Orm's Highbench</t>
  </si>
  <si>
    <t>Athal's Stables</t>
  </si>
  <si>
    <t>Essimuth's Equipment</t>
  </si>
  <si>
    <t>Temple of Good Cheer</t>
  </si>
  <si>
    <t>Madame Garah's Boarding House</t>
  </si>
  <si>
    <t>Amrani's Laundry</t>
  </si>
  <si>
    <t>Piatran's Clothiers</t>
  </si>
  <si>
    <t>Rokkek Ingerr's residence</t>
  </si>
  <si>
    <t>Hemmerem's Stables (bus</t>
  </si>
  <si>
    <t>Kolat's Towers</t>
  </si>
  <si>
    <t>Watch Guardpost</t>
  </si>
  <si>
    <t>The Garrulous Grocer (home/bus</t>
  </si>
  <si>
    <t>Krabbellor Silversmiths</t>
  </si>
  <si>
    <t>Laran's Cartographers</t>
  </si>
  <si>
    <t>Waukeen's Wares</t>
  </si>
  <si>
    <t>The Safehaven Inn</t>
  </si>
  <si>
    <t>Ingerr &amp; Ingerr Warehouses</t>
  </si>
  <si>
    <t>The Beer Golem</t>
  </si>
  <si>
    <t>Phaulkonmere</t>
  </si>
  <si>
    <t>The Daily Trumpet</t>
  </si>
  <si>
    <t>Helm's Hall</t>
  </si>
  <si>
    <t>Tymora's Blessing</t>
  </si>
  <si>
    <t>The Medusa's Glare</t>
  </si>
  <si>
    <t>Flame of Hope</t>
  </si>
  <si>
    <t>Berendarr's World of Words</t>
  </si>
  <si>
    <t>Hlethvagi's Coins</t>
  </si>
  <si>
    <t>The South Gate</t>
  </si>
  <si>
    <t>East Torch Tower</t>
  </si>
  <si>
    <t>Formerly Prestar's Furniture</t>
  </si>
  <si>
    <t>Harborwatch Tower</t>
  </si>
  <si>
    <t>Smugglers' Bane Tower</t>
  </si>
  <si>
    <t>Outer Fort</t>
  </si>
  <si>
    <t>Inner Fort</t>
  </si>
  <si>
    <t>The Queenspire</t>
  </si>
  <si>
    <t>Sea Elf Trading Outpost</t>
  </si>
  <si>
    <t>Deepwater Beacon</t>
  </si>
  <si>
    <t xml:space="preserve"> Baker's Guild</t>
  </si>
  <si>
    <t>GUILD</t>
  </si>
  <si>
    <t>Random Shops and Services for City Life</t>
  </si>
  <si>
    <t>Name</t>
  </si>
  <si>
    <t>Description</t>
  </si>
  <si>
    <t>Turin's Sundries</t>
  </si>
  <si>
    <t>Shop:  (general store)</t>
  </si>
  <si>
    <t>Dirufel's Potions &amp; Curatives</t>
  </si>
  <si>
    <t>Shop:  (potions &amp; herbs)</t>
  </si>
  <si>
    <t>Caer Noroch</t>
  </si>
  <si>
    <t>Shop:  (Moonshae Imports Shop)</t>
  </si>
  <si>
    <t>Garden of Delights</t>
  </si>
  <si>
    <t>Shop:  (Florist)</t>
  </si>
  <si>
    <t>Karios' Clothing Emporium</t>
  </si>
  <si>
    <t>Shop:</t>
  </si>
  <si>
    <t>Madame Talis' Crystal Ball</t>
  </si>
  <si>
    <t>Shop: (Fortune Telling)</t>
  </si>
  <si>
    <t>Three Blind Mice</t>
  </si>
  <si>
    <t>Shop:  (Cheese Shop)</t>
  </si>
  <si>
    <t>The Flying Cow</t>
  </si>
  <si>
    <t>Shop:  (Dairy)</t>
  </si>
  <si>
    <t>The Big Boot Shop</t>
  </si>
  <si>
    <t>Shop:  (boots &amp; shoes)</t>
  </si>
  <si>
    <t>The Anchor &amp; Sail</t>
  </si>
  <si>
    <t>Shop: (Seafood Restaurant)</t>
  </si>
  <si>
    <t>The Sleeping Mind</t>
  </si>
  <si>
    <t>Shop:  (Curiosities &amp; Treasures from abroad)</t>
  </si>
  <si>
    <t>The Speeding Sprite</t>
  </si>
  <si>
    <t>Service:  (Messenger &amp; Deliveries)</t>
  </si>
  <si>
    <t>Lorimar's Laundromat</t>
  </si>
  <si>
    <t>Service: (Launderer)</t>
  </si>
  <si>
    <t>The Glass Mantle</t>
  </si>
  <si>
    <t>Shop:  (Art Gallery)</t>
  </si>
  <si>
    <t>The Moondance</t>
  </si>
  <si>
    <t>Shop:  (Tailor &amp; Costume Shop)</t>
  </si>
  <si>
    <t>The Glass Slipper</t>
  </si>
  <si>
    <t>Shop: (Cobbler)</t>
  </si>
  <si>
    <t>The Slithering Serpent</t>
  </si>
  <si>
    <t>Shop:  (Tattoo &amp; Piercing)</t>
  </si>
  <si>
    <t>Haldun's Furniture</t>
  </si>
  <si>
    <t>The Town Crier</t>
  </si>
  <si>
    <t>Shop:  (Local Publisher) (2nd floor)</t>
  </si>
  <si>
    <t>The Weary Traveler</t>
  </si>
  <si>
    <t>Shop:  (Maps &amp; Adventurers Treasures)</t>
  </si>
  <si>
    <t>Ullutho's Fletch &amp; Arrows</t>
  </si>
  <si>
    <t>House of the Drunken Spider</t>
  </si>
  <si>
    <t>Shop:  (Winery)</t>
  </si>
  <si>
    <t>The Sturdy Oak</t>
  </si>
  <si>
    <t>Shop:  (Building Supplies &amp; Lumber)</t>
  </si>
  <si>
    <t>Nautical Endeavours</t>
  </si>
  <si>
    <t>Shop:  (Maps &amp; Charts of the Sea)</t>
  </si>
  <si>
    <t>Wandering Images</t>
  </si>
  <si>
    <t>Shop:  (Sign Shop)</t>
  </si>
  <si>
    <t>Candles &amp; Scents</t>
  </si>
  <si>
    <t>The Catered Prince</t>
  </si>
  <si>
    <t>Service:  (Food Caterers)</t>
  </si>
  <si>
    <t>The Waterclock</t>
  </si>
  <si>
    <t>Shop: (Clock Shop)</t>
  </si>
  <si>
    <t>Frontier Clothing Company</t>
  </si>
  <si>
    <t>Shop:  (Travel gear and Winter apparel)</t>
  </si>
  <si>
    <t>The Crooked Shelf</t>
  </si>
  <si>
    <t>Shop:  (General Store)</t>
  </si>
  <si>
    <t>The Shaved Yeti</t>
  </si>
  <si>
    <t>Shop: (Barber)</t>
  </si>
  <si>
    <t>Bellima's Boutique</t>
  </si>
  <si>
    <t>Shop:  (Women's Gowns and Shoes)</t>
  </si>
  <si>
    <t>Fanny's Farm Fresh Foods</t>
  </si>
  <si>
    <t>Shop:  (Grocers)</t>
  </si>
  <si>
    <t>Sugarhill's</t>
  </si>
  <si>
    <t>Shop:  (Sweets &amp; Candies)</t>
  </si>
  <si>
    <t>Stoutman's Pride</t>
  </si>
  <si>
    <t>Shop:  (Brewer)</t>
  </si>
  <si>
    <t>Halls of the Korrid</t>
  </si>
  <si>
    <t>Shop:  (Playhouse and Dancehall)</t>
  </si>
  <si>
    <t>Silver Stars</t>
  </si>
  <si>
    <t>Shop:  (Fine Clothing Shop)</t>
  </si>
  <si>
    <t>The Dancing Cyclops</t>
  </si>
  <si>
    <t>Inn:</t>
  </si>
  <si>
    <t>Brendallin's Fine Pastries</t>
  </si>
  <si>
    <t>Caf :</t>
  </si>
  <si>
    <t>The Silly Sphinx</t>
  </si>
  <si>
    <t>Caf :  (Poets Corner)</t>
  </si>
  <si>
    <t>Darith's Dry Storage</t>
  </si>
  <si>
    <t>Warehouse:  (rental)</t>
  </si>
  <si>
    <t>The Sturdy Oak Lumberyard</t>
  </si>
  <si>
    <t>Warehouse:</t>
  </si>
  <si>
    <t>Fanny's Food Storage</t>
  </si>
  <si>
    <t>Stoutman's Pride Storage</t>
  </si>
  <si>
    <t>Warehouse:  (distillery)</t>
  </si>
  <si>
    <t>The Moonshae Meadows</t>
  </si>
  <si>
    <t>Stables:</t>
  </si>
  <si>
    <t>The Stabled Mount</t>
  </si>
  <si>
    <t>The Rested Pony Stables</t>
  </si>
  <si>
    <t>Torellan Fernhathon</t>
  </si>
  <si>
    <t>Private Home:  - Retired Adventurer</t>
  </si>
  <si>
    <t>Mattias Huldhenalt</t>
  </si>
  <si>
    <t>Private Home:  - Merchant</t>
  </si>
  <si>
    <t>Protias Huldhenalt</t>
  </si>
  <si>
    <t>Private Home:  Merchant</t>
  </si>
  <si>
    <t>Zullhaz the Dreamweaver</t>
  </si>
  <si>
    <t>Private Home:  Mage - Illusionist</t>
  </si>
  <si>
    <t>Cristoff Vanderbiirn</t>
  </si>
  <si>
    <t>Elduithoin Leafbinder</t>
  </si>
  <si>
    <t>Private Home:  Sage: Flora &amp; Fauna of the North</t>
  </si>
  <si>
    <t>Ariel 'The Dragon' Xanderlyyn</t>
  </si>
  <si>
    <t>Private Home:  Adventuring Mage</t>
  </si>
  <si>
    <t>Ingmar Yletstein</t>
  </si>
  <si>
    <t>Cherin the Younger</t>
  </si>
  <si>
    <t>Ferdinand Romeraz</t>
  </si>
  <si>
    <t>Private Home:  Retired Sea Captain / Explorer</t>
  </si>
  <si>
    <t>   Crypts of the Deepening        Moon (ruin)</t>
  </si>
  <si>
    <t>   Dancing Dell</t>
  </si>
  <si>
    <t>   Glen of Aloevan</t>
  </si>
  <si>
    <t>en Glade</t>
  </si>
  <si>
    <t>   House of Long Silences (ruin)</t>
  </si>
  <si>
    <t>   House of Stone (ruin)</t>
  </si>
  <si>
    <t>   Nandar Lodge (ruin)</t>
  </si>
  <si>
    <t>   Fhylund Hunting Lodge        (fort)</t>
  </si>
  <si>
    <t>    Reluraun’s Tomb (ruin)</t>
  </si>
  <si>
    <t>    Harpshield Lands</t>
  </si>
  <si>
    <t>    Dungeon of the Shield</t>
  </si>
  <si>
    <t>most Lands</t>
  </si>
  <si>
    <t>    Talmost Keep (ruin)</t>
  </si>
  <si>
    <t>    Delimbiyran (ruin)</t>
  </si>
  <si>
    <t>    Daggerford</t>
  </si>
  <si>
    <t>    Black Helm Tower</t>
  </si>
  <si>
    <t>    Mount Illefarn</t>
  </si>
  <si>
    <t>    Laughing Hollow</t>
  </si>
  <si>
    <t>    Sword Hills        „</t>
  </si>
  <si>
    <t>    Moon Tower        of Elembar (ruin)</t>
  </si>
  <si>
    <t>    Crumbling Stair (ruin)</t>
  </si>
  <si>
    <t>    Watchers of the North</t>
  </si>
  <si>
    <t>    Torstultok (Hall of Grand Hunts, Firehammer Hold) (fort)</t>
  </si>
  <si>
    <t>    Amphail (village)</t>
  </si>
  <si>
    <t>    Death Shallows</t>
  </si>
  <si>
    <t>    Dolblunde (ruin)</t>
  </si>
  <si>
    <t>    Goldenfields (city)</t>
  </si>
  <si>
    <t>    Maiden’s Tomb Tor (village)</t>
  </si>
  <si>
    <t>    Gauster Creek</t>
  </si>
  <si>
    <t>    Sarcrag</t>
  </si>
  <si>
    <t>    Stump Bog</t>
  </si>
  <si>
    <t>    Circle of the        Deepening Moon (ruin)</t>
  </si>
  <si>
    <t>     l!oi;'!oll</t>
  </si>
  <si>
    <t>    Redcliffs</t>
  </si>
  <si>
    <t>    Red Rocks</t>
  </si>
  <si>
    <t>    Alsapir’s Rock</t>
  </si>
  <si>
    <t>    Hall of Reflected Moonlight</t>
  </si>
  <si>
    <t>    Bryndraeth Estate (fort)</t>
  </si>
  <si>
    <t>    Roaring Dragon House (fort)</t>
  </si>
  <si>
    <t>    Zundbridge (bridge)</t>
  </si>
  <si>
    <t> Selpir</t>
  </si>
  <si>
    <t>    Rat Hills</t>
  </si>
  <si>
    <t>    Hall of Whirling Blades        (ruin)</t>
  </si>
  <si>
    <t>    Olothontor’s Lair (ruin)</t>
  </si>
  <si>
    <t>       Marune’s Stronghold (fort)</t>
  </si>
  <si>
    <t>       Hespheira (ruin)</t>
  </si>
  <si>
    <t>       Nasaqh Estates (fort)</t>
  </si>
  <si>
    <t>       Mere of Dead Men</t>
  </si>
  <si>
    <t>SHOP NAMES</t>
  </si>
  <si>
    <t>Adjl</t>
  </si>
  <si>
    <t>Adj 2</t>
  </si>
  <si>
    <t>Creature</t>
  </si>
  <si>
    <t>Item</t>
  </si>
  <si>
    <t>Fat</t>
  </si>
  <si>
    <t>Dying/ Killing</t>
  </si>
  <si>
    <t>Goblin</t>
  </si>
  <si>
    <t>Rod</t>
  </si>
  <si>
    <t>Bent</t>
  </si>
  <si>
    <t>Wandering</t>
  </si>
  <si>
    <t>Lady</t>
  </si>
  <si>
    <t>Sword</t>
  </si>
  <si>
    <t>Green</t>
  </si>
  <si>
    <t>Hanged</t>
  </si>
  <si>
    <t>Mule</t>
  </si>
  <si>
    <t>Noose</t>
  </si>
  <si>
    <t>Silver</t>
  </si>
  <si>
    <t>Dozing</t>
  </si>
  <si>
    <t>Boy</t>
  </si>
  <si>
    <t>Wagon</t>
  </si>
  <si>
    <t>Homely</t>
  </si>
  <si>
    <t>Fighting</t>
  </si>
  <si>
    <t>Dwarf</t>
  </si>
  <si>
    <t>Mug</t>
  </si>
  <si>
    <t>Fabulous</t>
  </si>
  <si>
    <t>Dancing</t>
  </si>
  <si>
    <t>Elf</t>
  </si>
  <si>
    <t>Pie</t>
  </si>
  <si>
    <t>Cormyrean</t>
  </si>
  <si>
    <t>Pilfering</t>
  </si>
  <si>
    <t>Lord</t>
  </si>
  <si>
    <t>Table</t>
  </si>
  <si>
    <t>Dandy</t>
  </si>
  <si>
    <t>Marauding</t>
  </si>
  <si>
    <t>Wizard</t>
  </si>
  <si>
    <t>Throne</t>
  </si>
  <si>
    <t>Hungry</t>
  </si>
  <si>
    <t>Bantering</t>
  </si>
  <si>
    <t>Dragon</t>
  </si>
  <si>
    <t>Boot</t>
  </si>
  <si>
    <t>Blasted</t>
  </si>
  <si>
    <t>Eating</t>
  </si>
  <si>
    <t>Ogre</t>
  </si>
  <si>
    <t>Pot</t>
  </si>
  <si>
    <t>Vermilion</t>
  </si>
  <si>
    <t>Salty</t>
  </si>
  <si>
    <t>Giant</t>
  </si>
  <si>
    <t>Banner</t>
  </si>
  <si>
    <t>Wide</t>
  </si>
  <si>
    <t>Smoking</t>
  </si>
  <si>
    <t>Manticore</t>
  </si>
  <si>
    <t>Cart</t>
  </si>
  <si>
    <t>White</t>
  </si>
  <si>
    <t>Heavy</t>
  </si>
  <si>
    <t>Drake</t>
  </si>
  <si>
    <t>Barrel</t>
  </si>
  <si>
    <t>Black</t>
  </si>
  <si>
    <t>Icy</t>
  </si>
  <si>
    <t>Porcupine</t>
  </si>
  <si>
    <t>Moon</t>
  </si>
  <si>
    <t>Splendid</t>
  </si>
  <si>
    <t>Striped</t>
  </si>
  <si>
    <t>Knight</t>
  </si>
  <si>
    <t>Brazier</t>
  </si>
  <si>
    <t>Silky</t>
  </si>
  <si>
    <t>Sleepy</t>
  </si>
  <si>
    <t>Minotaur</t>
  </si>
  <si>
    <t>Dagger</t>
  </si>
  <si>
    <t>Proud</t>
  </si>
  <si>
    <t>Hissing</t>
  </si>
  <si>
    <t>Halfling</t>
  </si>
  <si>
    <t>Axe</t>
  </si>
  <si>
    <t>Vicious</t>
  </si>
  <si>
    <t>Defiant</t>
  </si>
  <si>
    <t>Devil</t>
  </si>
  <si>
    <t>Lance</t>
  </si>
  <si>
    <t>Screeching</t>
  </si>
  <si>
    <t>Ugly</t>
  </si>
  <si>
    <t>Girl</t>
  </si>
  <si>
    <t>Crown</t>
  </si>
  <si>
    <t>Smiling</t>
  </si>
  <si>
    <t>Lucky</t>
  </si>
  <si>
    <t>Treant</t>
  </si>
  <si>
    <t>Star</t>
  </si>
  <si>
    <t>SHOP FUNCTIONS</t>
  </si>
  <si>
    <t>Upper</t>
  </si>
  <si>
    <t>Lower</t>
  </si>
  <si>
    <t>Outer</t>
  </si>
  <si>
    <t>Citywide</t>
  </si>
  <si>
    <t>Architect</t>
  </si>
  <si>
    <t>Alchemist</t>
  </si>
  <si>
    <t>Abattoir</t>
  </si>
  <si>
    <t>Apothecary</t>
  </si>
  <si>
    <t>Art gallery</t>
  </si>
  <si>
    <t>Armorer</t>
  </si>
  <si>
    <t>Brewery</t>
  </si>
  <si>
    <t>Bakery</t>
  </si>
  <si>
    <t>Artist</t>
  </si>
  <si>
    <t>Botanist</t>
  </si>
  <si>
    <t>Cafe</t>
  </si>
  <si>
    <t>Astrologer</t>
  </si>
  <si>
    <t>Cooper</t>
  </si>
  <si>
    <t>Chandler</t>
  </si>
  <si>
    <t>Barber</t>
  </si>
  <si>
    <t>Cobbler</t>
  </si>
  <si>
    <t>Fletcher/ bo wye r</t>
  </si>
  <si>
    <t>Festhall</t>
  </si>
  <si>
    <t>Herbalist</t>
  </si>
  <si>
    <t>Inkmaker</t>
  </si>
  <si>
    <t>Carpenter</t>
  </si>
  <si>
    <t>Inn</t>
  </si>
  <si>
    <t>Mapmaker</t>
  </si>
  <si>
    <t>Laundry</t>
  </si>
  <si>
    <t>Jeweler</t>
  </si>
  <si>
    <t>Potter</t>
  </si>
  <si>
    <t>Moneylender</t>
  </si>
  <si>
    <t>Lawyer</t>
  </si>
  <si>
    <t>Roofer</t>
  </si>
  <si>
    <t>Pawn shop</t>
  </si>
  <si>
    <t>Ropemaker</t>
  </si>
  <si>
    <t>Food</t>
  </si>
  <si>
    <t>Milliner</t>
  </si>
  <si>
    <t>Sailmaker</t>
  </si>
  <si>
    <t>Smith</t>
  </si>
  <si>
    <t>Sage</t>
  </si>
  <si>
    <t>Scribe</t>
  </si>
  <si>
    <t>Stable</t>
  </si>
  <si>
    <t>General</t>
  </si>
  <si>
    <t>Salon</t>
  </si>
  <si>
    <t>Shipwright</t>
  </si>
  <si>
    <t>Stonemason</t>
  </si>
  <si>
    <t>Wheelwright</t>
  </si>
  <si>
    <t>Tailor</t>
  </si>
  <si>
    <t>Citywide*</t>
  </si>
  <si>
    <t>Theater</t>
  </si>
  <si>
    <t>Weaver</t>
  </si>
  <si>
    <t>Upper*</t>
  </si>
  <si>
    <t>Tavern</t>
  </si>
  <si>
    <t>Lower*</t>
  </si>
  <si>
    <t>Male</t>
  </si>
  <si>
    <t>Female</t>
  </si>
  <si>
    <t>Surname A</t>
  </si>
  <si>
    <t>Surname B</t>
  </si>
  <si>
    <t>Acton</t>
  </si>
  <si>
    <t>Agathe</t>
  </si>
  <si>
    <t>Dunbeigh</t>
  </si>
  <si>
    <t>Appledown</t>
  </si>
  <si>
    <t>Allyck</t>
  </si>
  <si>
    <t>Allayn</t>
  </si>
  <si>
    <t>Bernstowe</t>
  </si>
  <si>
    <t>Baird</t>
  </si>
  <si>
    <t>Benson</t>
  </si>
  <si>
    <t>Chesserie</t>
  </si>
  <si>
    <t>Fiddle</t>
  </si>
  <si>
    <t>Tallfellow</t>
  </si>
  <si>
    <t>Devlin</t>
  </si>
  <si>
    <t>Eleasias</t>
  </si>
  <si>
    <t>Grain</t>
  </si>
  <si>
    <t>Crofter</t>
  </si>
  <si>
    <t>Ettvard</t>
  </si>
  <si>
    <t>Elendra</t>
  </si>
  <si>
    <t>Miller</t>
  </si>
  <si>
    <t>Warden</t>
  </si>
  <si>
    <t>Federic</t>
  </si>
  <si>
    <t>Margritte</t>
  </si>
  <si>
    <t>Mander</t>
  </si>
  <si>
    <t>Maed</t>
  </si>
  <si>
    <t>Ravek</t>
  </si>
  <si>
    <t>Prulasyk</t>
  </si>
  <si>
    <t>Redhatch</t>
  </si>
  <si>
    <t>Trailbender</t>
  </si>
  <si>
    <t>Sigur</t>
  </si>
  <si>
    <t>Tilda</t>
  </si>
  <si>
    <t>Smythe</t>
  </si>
  <si>
    <t>Vintner</t>
  </si>
  <si>
    <t>Thildon</t>
  </si>
  <si>
    <t>Skie</t>
  </si>
  <si>
    <t>Shielder</t>
  </si>
  <si>
    <t>Duel</t>
  </si>
  <si>
    <t>Wallen</t>
  </si>
  <si>
    <t>Valena</t>
  </si>
  <si>
    <t>Waters</t>
  </si>
  <si>
    <t>Stodge</t>
  </si>
  <si>
    <t>RANDOM STREET ENCOUNTERS</t>
  </si>
  <si>
    <t>You can use the table below to add color to the characters’ wanderings or inspire full encounters. Roll a d20 in the Upper City, a d20 + 10 in the Lower City, and a d20 + 20 in the Outer City</t>
  </si>
  <si>
    <t>1.      Patriars on their way to the High Hall or a party</t>
  </si>
  <si>
    <t>2.      A Watch patrol</t>
  </si>
  <si>
    <t>3.      A priest of Gond</t>
  </si>
  <si>
    <t>4.      Patriar servants on an errand</t>
  </si>
  <si>
    <t>5.      A visiting merchant on the way to a meeting</t>
  </si>
  <si>
    <t>6.      A courting pair of patriars</t>
  </si>
  <si>
    <t>7.      A guild member lecturing an apprentice</t>
  </si>
  <si>
    <t>8.      A barrister</t>
  </si>
  <si>
    <t>9.      An artist painting a street scene</t>
  </si>
  <si>
    <t>10.        A cook and some assistants rushing to transport a meal somewhere</t>
  </si>
  <si>
    <t>11.        A courier</t>
  </si>
  <si>
    <t>12.        Stray cats</t>
  </si>
  <si>
    <t>13.        Lamp lads and lasses looking for work</t>
  </si>
  <si>
    <t>14.        A cobble party</t>
  </si>
  <si>
    <t>15.        A nightsoil collector with a heavy load in his cart</t>
  </si>
  <si>
    <t>16.        A marriage procession</t>
  </si>
  <si>
    <t>17.        A Watch or Fist patrol escorting a prisoner</t>
  </si>
  <si>
    <t>18.        A somber funerary procession</t>
  </si>
  <si>
    <t>19.        A pole-carrier heavily laden with a swaying burden</t>
  </si>
  <si>
    <t>20.        A guild apprentice late for work</t>
  </si>
  <si>
    <t>21.        A group of children playing in the street</t>
  </si>
  <si>
    <t>22.        A group of sailors taking offerings to the Water Queen’s House</t>
  </si>
  <si>
    <t>23.        A Flaming Fist recruiter looking to enlist tough looking people</t>
  </si>
  <si>
    <t>24.        A tax collector accompanied by Flaming Fist guards</t>
  </si>
  <si>
    <t>25.        A Flaming Fist patrol</t>
  </si>
  <si>
    <t>26.        A merchant marching to the Wide with porters carrying her goods</t>
  </si>
  <si>
    <t>27.        A Flaming Fist patrol pursuing a fleeing criminal</t>
  </si>
  <si>
    <t>28.        Drunken patriar youths out slumming</t>
  </si>
  <si>
    <t>30.        A Guild enforcer</t>
  </si>
  <si>
    <t>31.        A few off-duty and out-of-uniform Flaming Fist members</t>
  </si>
  <si>
    <t>32.        A flock or herd of animals on the move</t>
  </si>
  <si>
    <t>33.        A crier for Baldur’s Mouth</t>
  </si>
  <si>
    <t>34.        Stray dogs</t>
  </si>
  <si>
    <t>35.        A group of rowdy, bullying dockhands prowling for trouble</t>
  </si>
  <si>
    <t>36.        A wagon stuck in the mud or with a broken wheel</t>
  </si>
  <si>
    <t>37.        Beggars acting as a distraction for cutpurses</t>
  </si>
  <si>
    <t>38.        People digging through a collapsed building (for survivors or for loot?)</t>
  </si>
  <si>
    <t>39.        A trade caravan loading or unloading</t>
  </si>
  <si>
    <t>40.        A Calishite minstrel playing a flute as his pet monkey dances</t>
  </si>
  <si>
    <t>29.        A street performer (roll a d6:1, juggler; 2, clown; 3, magician; 4, musician; 5, animal handler; or 6, puppeteer)</t>
  </si>
  <si>
    <t>Warden of Waterdeep</t>
  </si>
  <si>
    <t>Rank</t>
  </si>
  <si>
    <t>Trusty</t>
  </si>
  <si>
    <t>Vigilant</t>
  </si>
  <si>
    <t>Shieldlar</t>
  </si>
  <si>
    <t>Aumarr</t>
  </si>
  <si>
    <t>Major</t>
  </si>
  <si>
    <t>Valabrar</t>
  </si>
  <si>
    <t>Torsin</t>
  </si>
  <si>
    <t>Major General</t>
  </si>
  <si>
    <t>Commander</t>
  </si>
  <si>
    <t>Services</t>
  </si>
  <si>
    <t>1. “There’s a dragon is living in a nearby coastal cave. They say it has a huge mound of gold hidden deep inside. Scale color? I’ve heard black or blue, but my bud who’s a sailer says he’s found green scales on the beach.”</t>
  </si>
  <si>
    <t>2. “One of the Masked Lords is gravely ill. Perhaps they’ll begin elections to recruit a new one soon. Who do you think they’ll select?”</t>
  </si>
  <si>
    <t>3. “I think Thomas the Beggar is a Masked Lord… No, really, hear me out. Have you noticed how he disappears for days at a time and has more information than he should be privy to? I’m just sayin’, think about it. Kind of makes sense…”</t>
  </si>
  <si>
    <t>4. “Spouse problems? Yeah, me too… But you know, they say that if you wander through the Trade District’s back alleys while carrying a black rose you’ll stumble across a witch’s shop who specializes in ‘romantical remedies’.”</t>
  </si>
  <si>
    <t>5. “The c-c-coffee at the Weeping Maiden is really g-good. It’s expensive but I swear one cup will keep you up for d-days. Wha-whaddya mean I’m j-jittering? You’re the one who all sh-shaky and blurry.” [Proceeds to vibrate out of reality]</t>
  </si>
  <si>
    <t>6. “Isn’t it a little weird how well that tailor on 5th street is doing? I see nobles going in there all the time and coming out with these… pretty plain looking clothes. What’s up with that?”</t>
  </si>
  <si>
    <t>7. “The blacksmith’s 10 year old daughter disappeared last week. They found her body just a few days ago washed up on the pier. She supposedly died of old age…”</t>
  </si>
  <si>
    <t>8. “People have been disappearing from the Field Ward recently. I’d steer clear of the area.”</t>
  </si>
  <si>
    <t>9. “Did you see that ‘The Majestic Eagle’ docked in town yesterday? I always feel safer when that ship is around.”</t>
  </si>
  <si>
    <t>10. “There's a manor up in the North Ward that they're selling for really cheap, but no one seems to be buying it. I wonder why. Gods know that I'd snag it in a heartbeat if I had a few hundred gold sitting around.”</t>
  </si>
  <si>
    <t>11. “A traveling doctor is in town that claims he can cure any ailment. Look, he even got rid of my warg-warts! And all he wants in return is a flask of blood. Great deal I say!”</t>
  </si>
  <si>
    <t>12. “The jeweler on the next street over has a pearl as large as your first. He claims he ‘found’ it on the beach. But there's no way a pearl that big comes about naturally.”</t>
  </si>
  <si>
    <t>13. “The guards up in the Sea Ward are being extra strict. Just be extra careful not to break any laws, even the stupid unspoken ones.”</t>
  </si>
  <si>
    <t>14. “There’s an insidious organization that operates in even more absolute secrecy with the goals of total world domination! The Illusionati! The Masked Lords are just a farce to hide this group’s evil agenda! They’ve already begun replacing influential people with Doppelgangers! Their next step is to put Mimics in everyone’s brains!” [The ranting conspiracy theorist continues on for hours]</t>
  </si>
  <si>
    <t>15. “Aye, I swear tis’ true! A mermaid saved me life out in the harbor. I was fumbling ‘bout in the water chokin’ for breath then I felt her soft scaly lips upon mine. Wha? Yeah, I was drunk but I don’t see how that matters...”</t>
  </si>
  <si>
    <t>16. “Ghostly moans can be heard at night in the City of the Dead. The guards aren’t doing anything about it. Maybe they’re covering something up.”</t>
  </si>
  <si>
    <t>17. “Have you seen those dark clouds brewing to the West? I heard some foolish ships disappeared into it. Say, isn’t it about time we got our centurial hurricane?”</t>
  </si>
  <si>
    <t>18. “The Menagerie just got in some new critters. They’re so cute! Did you see the Blink Dog with the smushed snout and curly tail?!”</t>
  </si>
  <si>
    <t>19. “The Hippogryphs in the Guard’s Aviary are acting up. Maybe they’re ‘sensing’ something coming with their animal instincts.”</t>
  </si>
  <si>
    <t>20. “Drow have been seen sulking around at night. Probably trying to steal people away for their slave pits. You’d better keep your doors locked.”</t>
  </si>
  <si>
    <t>NAME</t>
  </si>
  <si>
    <t>WARD</t>
  </si>
  <si>
    <t>DESCRIPTION</t>
  </si>
  <si>
    <t>BADGE</t>
  </si>
  <si>
    <t>ENEMIES</t>
  </si>
  <si>
    <t>ALLIES</t>
  </si>
  <si>
    <t>TREATIED</t>
  </si>
  <si>
    <t>BASE</t>
  </si>
  <si>
    <t>NUMBERS</t>
  </si>
  <si>
    <t>The Adders</t>
  </si>
  <si>
    <t>Dock Ward</t>
  </si>
  <si>
    <t>A stunningly vicious and violent gang, the Adders are fond of using poison and are frequently hired as torturers. They are said to have backing of some kind from the church of Talona. They also have established a powerful allied bloc of gangs, alongside the Basilisk Boys and the Six Hands.</t>
  </si>
  <si>
    <t>A gang well-known for its mastery of Waterdeeps sewers, the Basilisk Boys were on the verge of being wiped out by enemies to either side. They gratefully accepted the Adders' offer of alliance a decade ago.</t>
  </si>
  <si>
    <t>Dock Ward • Castle Ward</t>
  </si>
  <si>
    <t>Possessing a sinister reputation, the Blackcoats are masters of violent crime, from mugging and home invasions to assassination. They are said to have ties to some dark faith - Mask or Loviatar according to some, or Bhaal according to others.</t>
  </si>
  <si>
    <t>South Ward</t>
  </si>
  <si>
    <t>Made up of the sons of those caravan-workers who settled in the area south of Caravan Court, the Caravan Boys are known for their smuggling and horse-thievery.</t>
  </si>
  <si>
    <t>So named for their original proximity to Castle Waterdeep, the Watch has successfully driven the Fire Kings back over the years. They are known to employ several alchemists, and do not hesitate to use the substances those craftsmen create for them. They deal extensively in drug processing and sales, as well as kidnapping and blackmail.</t>
  </si>
  <si>
    <t>A gang that formed when the mercenary company by the same name lost its official commission twenty years ago, the Blades have a reptutation as well-armed and -armored in comparison to other gangs, a likely reason why they have no current enemies. They run protection rackets and illegal gambling operations.</t>
  </si>
  <si>
    <t>A gang with its roots in adventuring, this gang sprang out of the force of minions once used by the wizard Kerrigan, in the 1240s. After Ahghairon slew the renegade (who turned out to be one of the Lords of Waterdeep), his band of thugs survived and started to make a living shaking down the folk in the neighborhood they dwelt in. Though the original "Sons" are long gone, the skills they passed on are not: Kerrigan's Sons are well-known for their skilled blade work and tactical acumen. They also seem to have superb negotiation skills, having made allies of virtually every other gang adjacent to them, and even fostering alliances between some of them.</t>
  </si>
  <si>
    <t>A gang that mostly consists of fairly dangerous thugs and leg-breakers, the Marrowsons are said to have gained their name because they're not happy in breaking the bones of their enemies "until they see the marrow."</t>
  </si>
  <si>
    <t>Trades Ward</t>
  </si>
  <si>
    <t>A gang originally based around the Court of the White Bull, the Minotaurs are made up of smugglers, muggers, and burglars, for the most part, although they do occasional leg-breaking as well.</t>
  </si>
  <si>
    <t>Dock Ward • Sea Ward • Trades Ward</t>
  </si>
  <si>
    <t>Originally based around Book Street, the Red Readers have earned their nickname by maintaining the largest number of wizards among their crew. It is also how they've managed to extend their influence so far beyond their original territory, though they've made powerful enemies in doing so.</t>
  </si>
  <si>
    <t>One of the oldest gangs in Waterdeep, the Seawolves have made a number of enemies in their time. They also dabble in nearly every kind of gang crime; its members occasionally dabble in piracy as well, hiring aboard pirate vessels for a few years before returning to the gang. Those who've done so form the leadership of the gang.</t>
  </si>
  <si>
    <t>Though their symbol is a fairly sinister-appearing circle of six hands (fingers outward), their name comes from their founders: six deckhands who eventually tired of shipboard life and took to helping themselves to the cargos along the docks. To this day, the Six Hands still run the biggest cargo-theft and smuggling operations of any of the gangs.</t>
  </si>
  <si>
    <t>A gang originally based around the Street of Tusks in the Trades Wards, the Tusk Street Boys do extensive sales of drugs, as well as acting as bodyguards and warehouse guards for many of the fences in Waterdeep.</t>
  </si>
  <si>
    <t xml:space="preserve">Джерело: &lt;http://oakthorne.net/wiki/index.php?title=Waterdeep_Goods_and_Services&gt; </t>
  </si>
  <si>
    <t>Category</t>
  </si>
  <si>
    <t>Location (key)</t>
  </si>
  <si>
    <t>Decipher Script</t>
  </si>
  <si>
    <t>Gather Information</t>
  </si>
  <si>
    <t>Knowledge</t>
  </si>
  <si>
    <t>(architecture/engineering)</t>
  </si>
  <si>
    <t>Knowledge (geography)</t>
  </si>
  <si>
    <t>PRICE</t>
  </si>
  <si>
    <t>SAVE</t>
  </si>
  <si>
    <t>EFFECT</t>
  </si>
  <si>
    <t>CATEGORY</t>
  </si>
  <si>
    <t>Alindluth</t>
  </si>
  <si>
    <t>Alchemical</t>
  </si>
  <si>
    <t>When ingested, alindluth deadens all pain and prevents shock and nausea effects for a few min­utes. There are no known side effects, but if the substance is used too soon after first exposure (or in too large a dose; dosages vary by body volume and weight), it induces a short-duration coma.</t>
  </si>
  <si>
    <t>Ingested</t>
  </si>
  <si>
    <t>CON DC 13</t>
  </si>
  <si>
    <t xml:space="preserve">   § Effect: The user feels no pain or systemic ills.
   § Until First Interval: The user reduces all damage (except psychic) by 1 point.
   § While in Effect: The user gains advantage on all Constitution saves.
   § Overdose: A user that takes a second dose within three hours of the first must make a Constitution save DC 14 or suffer the Unconscious condition until the first interval.
   § Addiction: None
</t>
  </si>
  <si>
    <t>INTERVAL</t>
  </si>
  <si>
    <t>DURATION</t>
  </si>
  <si>
    <t>Chaunsel</t>
  </si>
  <si>
    <t xml:space="preserve">
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</si>
  <si>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Alchemical • 20 gp per dose</t>
  </si>
  <si>
    <t>Upon contact with bare skin, chaunsel makes the affected area extremely sensitive for up to about twenty minutes. It is often used by thieves or others working in darkness, applied to their fingertips to make them able to feel tiny details, seams, and such. Overdosing causes days of numbness in the affected area.</t>
  </si>
  <si>
    <t>Type: Contact • Save: Constitution DC 12 • Interval: Ten minutes</t>
  </si>
  <si>
    <t>Effect: The user's sensitivity spikes, causing an increase in tactile awareness.</t>
  </si>
  <si>
    <t>Immediate: The user suffers 1d4 psychic damage.</t>
  </si>
  <si>
    <t>While in Effect: The user gains advantage on Intelligence (Investigation), Wisdom (Perception), and on thieves' tools checks.</t>
  </si>
  <si>
    <t>Overdose: A user that takes a second dose within twelve hours of the first must make a Wisdom save DC 16 or overstimulate his nerves, suffering 2d6 poison damage and taking disadvantage on all Intelligence (Investigation), Wisdom (Perception), and thieves' tools checks for 1d4 days.</t>
  </si>
  <si>
    <t>Addiction: Low (Wisdom)</t>
  </si>
  <si>
    <t>Haunspeir</t>
  </si>
  <si>
    <t>Natural • 25 gp per dose</t>
  </si>
  <si>
    <t>Named after a wizard from Neverwinter, haunspeir is sold as a tobacco-like paste or dried in a pill form. It is used by wizards and others who need to rapidly boast their intelligence.</t>
  </si>
  <si>
    <t>Type: Ingested • Save: Constitution DC 12 • Interval: Fifteen minutes</t>
  </si>
  <si>
    <t>Effect: While on haunspeir, a user's intellect and cognition spike, with nose-bleeds as a side effect. During this time, the user's skin is very sensitive to sharp injuries, causing them to bleed viciously.</t>
  </si>
  <si>
    <t>Immediate: 1d4 points of psychic damage.</t>
  </si>
  <si>
    <t>Until First Interval: Advantage to all Intelligence ability checks and +2 to Intelligence-based spell save DCs.</t>
  </si>
  <si>
    <t>While in Effect: All slashing and piercing attacks against the target deal an additional 1 point of damage.</t>
  </si>
  <si>
    <t>Overdose: If more than one dose is taken in a 24-hour period, the target immediately suffers 2d4 points of psychic damage (no save), Save DC increases by +4, and the side effect is doubled.</t>
  </si>
  <si>
    <t>Jhuild</t>
  </si>
  <si>
    <t>Natural • 3 gp per dose</t>
  </si>
  <si>
    <t>Also known as "Thrallwine", Jhuild is a dark reddish brew made from certain grapes, fruits and herbs grown near Surmarsh. Slaveholders and overseers use this drink to to strengthen captives engage in hard labor while dulling their wills and minds.</t>
  </si>
  <si>
    <t>Type: Ingested • Save: Intelligence DC 15 • Interval: One hour</t>
  </si>
  <si>
    <t>Effect: While on jhuild, a user is jumpy and nervous, finding relief and distraction in hard physical labor.</t>
  </si>
  <si>
    <t>Immediate: 1 point of psychic damage.</t>
  </si>
  <si>
    <t>While in Effect: Advantage on all Strength ability checks and saves for the duration.</t>
  </si>
  <si>
    <t>While in Effect: The imbiber is fearful and extremely susceptible to suggestion, suffering disadvantage to all Wisdom saves while under its influence. Creatures gain advantage on their attempts to use Intimidation against the imbiber.</t>
  </si>
  <si>
    <t>Overdose: None</t>
  </si>
  <si>
    <t>Addiction: None</t>
  </si>
  <si>
    <t>Tansabra</t>
  </si>
  <si>
    <t xml:space="preserve"> 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 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them—but of course they can be conveyed to magical healing while in thrall to the tansabra, and healed the moment they awaken.
Repeated exposure to tansabra can kill an in­dividual, but how much exposure is lethal varies randomly from being to being. A lethal dose is not related to the amount of the drug administered— it depends on a person’s tolerance for the number of distinct times his body undergoes the effects.</t>
  </si>
  <si>
    <t>Alchemical • 100 gp per dose</t>
  </si>
  <si>
    <t>When injected (it must reach the bloodstream), this mixture of particular creature venoms causes complete “system shutdown” in mammals. This means that breathing is suspended, the body temperature “holds,” the need for oxygen ceases, bleeding stops, any internal bleeding and tearing is healed (unless fresh wounds are induced), acids and toxins suspend their operations on the body, and the recipient loses consciousness. In effect, the body is placed in stasis. Certain little-known arcane and divine spells can force release from “tansabra sleep,” and there are rumors that certain rare gem powders and herbs can shock someone out of tansabra sleep, but otherwise, an affected being emerges from the effects of tansabra at a random time. Creatures in tansabra sleep don’t heal naturally, and magical healing doesn’t affect them. Repeated exposure to tansabra can kill an individual, but how much exposure is lethal varies randomly from being to being. A lethal dose is not related to the amount of the drug administered — it depends on a person’s tolerance for the number of distinct times his body undergoes the effects.</t>
  </si>
  <si>
    <t>Type: Injected • Save: None • Interval: None</t>
  </si>
  <si>
    <t>Effect:</t>
  </si>
  <si>
    <t>Immediate: The user gains the Unconscious condition; the user appears dead to all non-magical examination. The user may immediately spend up to half his available hit dice as healing, but can benefit from no other healing, magical or otherwise. This condition lasts for 1d6 days.</t>
  </si>
  <si>
    <t>Overdose: Each individual has a secret number of times they may enter into tansabra sleep; the DM rolls a single die, of the type that is the largest hit die for the creature in question when it first if affected by this drug. This is the maximum number of times the creature may ever enter such sleep; when it uses tansabra one time more than this limit, it enters the sleep and then dies in 1d4 hours.</t>
  </si>
  <si>
    <t>Vornduir</t>
  </si>
  <si>
    <t>When inhaled as a powder, vornduir varies widely in effects. To many people, it does nothing at all. Others get mild rashes and itches.</t>
  </si>
  <si>
    <t>For a few, it switches pain and pleasure for an hour or two, so a gentle caress brings discom­fort, and a slap, flogging, heavy punch, or cutting wound can induce an enjoyable feeling.</t>
  </si>
  <si>
    <t>For others, it makes them feel warm, even if they are wet and out of doors in freezing tem­peratures, and at the same time happy and alert, for two days or more. For these folks, sleep isn’t needed, and their dexterity and judgment don’t suffer due to weariness.</t>
  </si>
  <si>
    <t>Vornduir prevents shock and immobility due to exposure, but not frostbite or lowered body temperature, so users won’t get hypothermic, but they could freeze solid. The drug, a mixture of herbs and animal essences, also acts as a complete and instant antidote to certain poisons—for some individuals only!</t>
  </si>
  <si>
    <t>Kammarth</t>
  </si>
  <si>
    <t>Magical • 40 gp per dose</t>
  </si>
  <si>
    <t>Sold as a stimulant powder or beige-colored jelly, Kammarth is made from the combination of a rare forest root and an Underdark fungus. It causes a temporary increase in speed and reaction time.</t>
  </si>
  <si>
    <t>Type: Contact or ingested • Save: Wisdom DC 10 or 13 (ingested) • Interval: Fifteen minutes</t>
  </si>
  <si>
    <t>Effect: While on kammarth, a user feels a sense of boundless energy and well-being.</t>
  </si>
  <si>
    <t>Immediate: Gain a +10' bonus to Speed for 1d4+1 rounds.</t>
  </si>
  <si>
    <t>While in Effect: Gain advantage on Initiative checks.</t>
  </si>
  <si>
    <t>While in Effect: Those on kammarth are very trusting, apt to see the best in everyone. This gives anyone using Deception or Persuasion against them advantage on those checks.</t>
  </si>
  <si>
    <t>Overdose: If more than one dose is taken in an 8-hour period, the user suffers the 1d4 points of poison damage and the Paralyzed condition until they overcome the second dosage. Using it more than three times in any 24-hour period causes 4d4 poison damage, increases the interval to one hour, and inflicts the Paralyzed condition until they overcome that dosage.</t>
  </si>
  <si>
    <t>Addiction: Medium (Constitution, Wisdom)</t>
  </si>
  <si>
    <t>Katakuda</t>
  </si>
  <si>
    <t>Magical • 50 gp per dose</t>
  </si>
  <si>
    <t>Also known as "Dragonskin". Imported from the distant Kara-Tur, this drug was developed by an order of fighting monks of that land. It is a brown paste that hardens the user's skin. Because of it's side-effects it was rarely used duing training, but was saved for times when the monks expected a great battle.</t>
  </si>
  <si>
    <t>Type: Contact • Save: Constitution DC 18 • Interval: Thirty minutes</t>
  </si>
  <si>
    <t>Effect: While on katakuda, a user's flesh is toughtened, though this gives away to wracking pains and spasms.</t>
  </si>
  <si>
    <t>Until First Interval: User gains resistance 3 to bludgeoning, slashing, and piercing attacks.</t>
  </si>
  <si>
    <t>At First Interval: 1d4+1 points of poison damage.</t>
  </si>
  <si>
    <t>After First Interval: User suffers disadvantage on Dexterity checks and saves.</t>
  </si>
  <si>
    <t>Overdose: Additional doses taken within a tenday of the first dose increase the DC by +2 per dose, and reduce the damage resistance by 1 per dose.</t>
  </si>
  <si>
    <t>Mordayn Vapor</t>
  </si>
  <si>
    <t>Natural • 100 gp per dose</t>
  </si>
  <si>
    <t>Also known as "Dreammist". Made from roughly ground leaves of a rare herb found in southern forests, Mordayn is so potent that it is made from steeping a small amount into boiling water and then inhaling the vapors of the resulting tea. Raw Mordayn power and Mordayn-tainted water are a deadly poison; taking the powder directly or drinking the tea produces an immediate overdose.</t>
  </si>
  <si>
    <t>Type: Inhaled • Save: Charisma DC 17 • Interval: Thirty minutes</t>
  </si>
  <si>
    <t>Effect: Exotic visions of incredible beauty enthrall the user, but when this wears off, the user's life seems drab and futile, instilling in him the desire to recapture the transcendent beauty of his trip.</t>
  </si>
  <si>
    <t>Until First Interval: Stunned condition.</t>
  </si>
  <si>
    <t>Ending: The user must make a Wisdom save DC 15 or fall under a compulsion to do whatever is necessary to repeat the dreammist dose. This lasts for 1d4 hours before fading.</t>
  </si>
  <si>
    <t>Overdose: If two doses are taken within an hour, or if raw mordayn powder or mordayn tea are ingested, the drug acts as a deadly poison (Ingested • Constitution save DC 16 • 2d10 poison damage and poisoned condition for 24 hours; half damage on successful save). Mordayn users often throw out the tea as soon as they inhale and make sure that only one dose is available at a time in order to make sure they cannot overdose on the deadly drug.</t>
  </si>
  <si>
    <t>Addiction: High (Wisdom)</t>
  </si>
  <si>
    <t>Oruighen</t>
  </si>
  <si>
    <t>Alchemical • 10 gp per dose</t>
  </si>
  <si>
    <t>Also called "Phantomdust," Oruighen is made by refining rare cacti found in the alkaline sands of Azulduth, the Lake of Salt. It is a gray, fine-grained dust normally carried in small paper envelopes. It can temporarily blind and disable anyone unfortunate enough to inhale a pinch, and is popular with rogues and assassins who want a quick way to discourage those who interfere with their work. Phantomdust is normally employed by casting a pinch in an opponent's face (performed as a normal attack, with proficiency if the character is proficient with improvised weapons or a poisoner's kit).</t>
  </si>
  <si>
    <t>Type: Inhaled • Save: None • Interval: 2d4 minutes</t>
  </si>
  <si>
    <t>Effect: The victim suffers from extremely painful stinging in the nostrils and eyes.</t>
  </si>
  <si>
    <t>Immediate: Inhaler must make an immediate Constitution save DC 14. If successful, there are no effects.</t>
  </si>
  <si>
    <t>While in Effect: Victim suffers the Blinded condition.</t>
  </si>
  <si>
    <t>At First Interval: Effect ends, with no save necessary.</t>
  </si>
  <si>
    <t>Panaeolo</t>
  </si>
  <si>
    <t>Magical • 125 gp per dose</t>
  </si>
  <si>
    <t>This herb was well-known in the time of Netheril, but its secret was lost when that empire fell. Some merchants have re-discovered the drug, and rescued small amounts of it from oases in Anauroch, beginning to sell it in small quantities.</t>
  </si>
  <si>
    <t>Type: Ingested • Save: Constitution DC 10 • Interval: One hour</t>
  </si>
  <si>
    <t>Effect: Panacolo's leathery-tasting leaves attune the user to the Weave, and boost the power of arcane spells. They make the user ill-tempered and surly, however.</t>
  </si>
  <si>
    <t>While in Effect: Increase the spell save DC of all arcane spells cast by the user by +1.</t>
  </si>
  <si>
    <t>While in Effect: The user takes Disadvantage on all Charisma ability checks.</t>
  </si>
  <si>
    <t>Overdose: If a second dose of panaeolo is taken within an hour of the first, the increase to the spell save DCs becomes +2, but the drug also gains the following:</t>
  </si>
  <si>
    <t>Immediate: The user takes 2d6 psychic damage that cannot be healed until the drug's effects have worn off.</t>
  </si>
  <si>
    <t>Addiction: Low (Constitution, Wisdom)</t>
  </si>
  <si>
    <t>Redflower Leaves</t>
  </si>
  <si>
    <t>Natural • 150 gp per dose</t>
  </si>
  <si>
    <t>These crushed leaves of a tiny red bog flower native to Cormyr, Sembia and the Dragon Coast are known for their ability to improve hand-eye coordination.</t>
  </si>
  <si>
    <t>Type: Ingested • Save: Intelligence DC 10 • Interval: Ten minutes</t>
  </si>
  <si>
    <t>Effect: The user's hand-eye coordination becomes sharpened, but he tends to miss anything happening beyond his immediate point of attention.</t>
  </si>
  <si>
    <t>While in Effect: The user may take a bonus action to focus on an enemy. He gains advantage on his next attack against that creature, as long as that attack happens in the same or next turn.</t>
  </si>
  <si>
    <t>While in Effect: The user suffers disadvantage to all Intelligence (Investigation), Wisdom (Insight), or Wisdom (Perception) checks.</t>
  </si>
  <si>
    <t>Overdose: Taking a second dose before the first has worn off causes the user to take the Poisoned condition for the next hour.</t>
  </si>
  <si>
    <t>Rhul</t>
  </si>
  <si>
    <t>Alchemical • 25 gp per dose</t>
  </si>
  <si>
    <t>A spicy red fluid with a bitter after-taste, Rhul (also known as "Battlewine") causes increased physical prowess and aggression at the expense of caution and agility.</t>
  </si>
  <si>
    <t>Type: Ingested • Save: Wisdom DC 14 • Interval: One minute</t>
  </si>
  <si>
    <t>Effect: The user attacks wildly, hitting enemies but uncaring of attacks against him.</t>
  </si>
  <si>
    <t>Immediate: The user gains 5 temporary hit points.</t>
  </si>
  <si>
    <t>Until First Interval: The user has advantage on all Strength-based attack rolls.</t>
  </si>
  <si>
    <t>While in Effect: Enemies have advantage on their attack rolls against the user.</t>
  </si>
  <si>
    <t>While in Effect: The user must make a Wisdom save DC 14 to choose to make ranged attacks against a foe. On a failed save, the user instead rushes to get close to the enemy, or chooses another target with whom he can immediately engage in melee combat.</t>
  </si>
  <si>
    <t>Overdose: If more than one dose of rhul is taken in a period of one hour, the user takes 1d6 points of poison damage, and suffers disadvantage on Intelligence and Wisdom checks for 24 hours.</t>
  </si>
  <si>
    <t>Sakrash</t>
  </si>
  <si>
    <t>Alchemical • 250 gp per dose</t>
  </si>
  <si>
    <t>Better known as "Twilight Mind," this sweet, oily concoction of wines, rare tree saps and certain herbs is only manufactured in Thay and Mulhorand. It protects the user's mind and thoughts.</t>
  </si>
  <si>
    <t>Type: Ingested • Save: Wisdom DC 12 • Interval: One hour</t>
  </si>
  <si>
    <t>Effect: The user is dazzled by the strange sensation of the drug, but enjoys a period of immunity to mind-probing afterward.</t>
  </si>
  <si>
    <t>Immediate: User suffers the Stunned Condition for one minute.</t>
  </si>
  <si>
    <t>While in Effect: User cannot be detected by effects that read or alter thoughts or emotions. The user cannot even voluntarily permit such contact.</t>
  </si>
  <si>
    <t>Overdose: If the user imbibes a second dose within twelve hours of using the first, the Immediate effect instead lasts until the first interval. Each additional dose taken within that same period extends the duration of the Stunned condition an additional interval.</t>
  </si>
  <si>
    <t>Sezarad Root</t>
  </si>
  <si>
    <t>Natural • 35 gp per dose</t>
  </si>
  <si>
    <t>The sezarad is a broad, vivid flower with a short, briddle root. When chewed the root breaks into soft splinters (like a carrot). It increases vitality.</t>
  </si>
  <si>
    <t>Type: Ingested • Save: Constitution DC 12 • Interval: Ten minutes</t>
  </si>
  <si>
    <t>Effect: The user feels a surge in his health and vitality, but common sense and perceptiveness are dulled.</t>
  </si>
  <si>
    <t>Immediate: User gains 10 temporary hit points.</t>
  </si>
  <si>
    <t>On a Failed Interval Save: The user gains 10 temporary hit points.</t>
  </si>
  <si>
    <t>While in Effect: The user takes disadvantage on all Wisdom ability checks and saves.</t>
  </si>
  <si>
    <t>Addiction: Low (Constitution)</t>
  </si>
  <si>
    <t>[edit][edit]Tekkil</t>
  </si>
  <si>
    <t>White cloaks and hats with a light blue chevron on
the left shoulder or brim of each</t>
  </si>
  <si>
    <t>Entrance</t>
  </si>
  <si>
    <t>Dues</t>
  </si>
  <si>
    <t>10 gp; by application to the Master Bakers: the
ten senior (longest registered) guild members, plus the
Master</t>
  </si>
  <si>
    <t xml:space="preserve"> 5 sp/month</t>
  </si>
  <si>
    <t>TABLE 5–2: COMMON SEWER ENCOUNTERS</t>
  </si>
  <si>
    <t>d% d% d% Sewer Number</t>
  </si>
  <si>
    <t>Prim. Sec. Tert. Feature Encounter Encountered</t>
  </si>
  <si>
    <t>01–02 01–03 01–03 01–05 Bat swarm 1d2</t>
  </si>
  <si>
    <t>03–05 04–06 04–06 06–08 Aquatic ooze, 1</t>
  </si>
  <si>
    <t xml:space="preserve"> bloodbloaterFF</t>
  </si>
  <si>
    <t>06–09 07–09 07–08 09–10 Carrion crawler 1d3</t>
  </si>
  <si>
    <t>10–19 10–14 09 11–18 Cellarer See text</t>
  </si>
  <si>
    <t>20–22 15–17 10–12 19–21 Centipede swarm 1d2</t>
  </si>
  <si>
    <t>23–25 18–21 13–15 22–25 Choker 1</t>
  </si>
  <si>
    <t>26–27 22–23 16–19 26–27 Eyeball beholderkinMF 1d4</t>
  </si>
  <si>
    <t>28–31 24–26 20–21 28–31 FihyrMM2 1d4</t>
  </si>
  <si>
    <t>32–35 27–30 22–25 32–35 Flotsam oozeFF 1</t>
  </si>
  <si>
    <t>36–38 31–33 26–28 36–38 Gray ooze 1</t>
  </si>
  <si>
    <t>39–40 34–36 29–31 39–41 Grick 1</t>
  </si>
  <si>
    <t>41–43 37–40 32–34 42–43 LurkerUnd 1</t>
  </si>
  <si>
    <t>44–45 41–42 35–38 44–46 MeazelMF 1</t>
  </si>
  <si>
    <t>46–50 43 — — Merfolk See text</t>
  </si>
  <si>
    <t>51–52 44–46 39–41 — Mimic 1</t>
  </si>
  <si>
    <t>53–55 47–49 42–44 47–49 Ochre jelly 1</t>
  </si>
  <si>
    <t>56–57 50–52 45–49 50–52 OsquipRac 1d2</t>
  </si>
  <si>
    <t>58–59 53–56 50–54 53–54 Shadow 1d3</t>
  </si>
  <si>
    <t>60–62 57–59 55–58 55–57 SewermSK 1</t>
  </si>
  <si>
    <t>63–65 60–62 59–61 58–61 Rat swarm 1d12</t>
  </si>
  <si>
    <t>66–67 63–65 62–65 62–63 Shrieker 1d4</t>
  </si>
  <si>
    <t>68–69 66–67 66–67 64–65 Skum 1d4+1</t>
  </si>
  <si>
    <t>70–72 68–70 68–70 66–69 Spider swarm 1d4</t>
  </si>
  <si>
    <t>73–74 71–73 71–74 70–71 SplinterwaifMM3 See text</t>
  </si>
  <si>
    <t>75–77 74–76 75–76 72–74 Stirge 1d4+4</t>
  </si>
  <si>
    <t>78–81 77–80 77–79 75–78 Thief See text</t>
  </si>
  <si>
    <t>82–83 81–82 80–81 79–81 Twig blightMM2 1</t>
  </si>
  <si>
    <t>84–85 83–85 82–86 82–83 Violet fungi 1d4</t>
  </si>
  <si>
    <t>86–87 86–87 87–88 84–86 Wasp swarmFF 1</t>
  </si>
  <si>
    <t>88–90 88–90 89–90 87–90 Wererat See text</t>
  </si>
  <si>
    <t>91–95 91–95 91–95 91–95 Roll twice on this table n/a</t>
  </si>
  <si>
    <t>96–100 96–100 96–100 96–100 Roll once on Table 5–3 n/a</t>
  </si>
  <si>
    <t>CASTLE WARD</t>
  </si>
  <si>
    <t>DOCK WARD</t>
  </si>
  <si>
    <t>CITY OF THE DEAD</t>
  </si>
  <si>
    <t>SEA WARD</t>
  </si>
  <si>
    <t>NORTH WARD</t>
  </si>
  <si>
    <t>TRADES WARD</t>
  </si>
  <si>
    <t>SOUTHERN WARD</t>
  </si>
  <si>
    <t>RUMORS</t>
  </si>
  <si>
    <t>LOREMASTER</t>
  </si>
  <si>
    <t>Humans</t>
  </si>
  <si>
    <t>Dwarves</t>
  </si>
  <si>
    <t>Halflings</t>
  </si>
  <si>
    <t>Half-elves</t>
  </si>
  <si>
    <t>Elves</t>
  </si>
  <si>
    <t>Half-orcs</t>
  </si>
  <si>
    <t>Gnomes</t>
  </si>
  <si>
    <t>Other</t>
  </si>
  <si>
    <t>Salary</t>
  </si>
  <si>
    <t>Perfumer/dyer</t>
  </si>
  <si>
    <t>Food merchant</t>
  </si>
  <si>
    <t>Magical goods</t>
  </si>
  <si>
    <t>General goods</t>
  </si>
  <si>
    <t>Tannery/furrier</t>
  </si>
  <si>
    <t>Furniture maker</t>
  </si>
  <si>
    <t>Wine merchant</t>
  </si>
  <si>
    <t>Goldsmith/silversmith</t>
  </si>
  <si>
    <t>Glassblower</t>
  </si>
  <si>
    <t>Fortune teller</t>
  </si>
  <si>
    <t>Gambling hall</t>
  </si>
  <si>
    <t>OVERDOSE</t>
  </si>
  <si>
    <t>1             City Guard, patrol of 6</t>
  </si>
  <si>
    <t>2             Messenger in the livery of a noble house</t>
  </si>
  <si>
    <t>3             Local merchant</t>
  </si>
  <si>
    <t>4             Wagon unloading supplies</t>
  </si>
  <si>
    <t>5             4-5 porters</t>
  </si>
  <si>
    <t>6             Non-human (orc, ogre) porter</t>
  </si>
  <si>
    <t>7             Two merchants haggling</t>
  </si>
  <si>
    <t>8             Innocent bystander</t>
  </si>
  <si>
    <t>9             Barman or restauranteur buying supplies</t>
  </si>
  <si>
    <t>10          City Watch, patrol of 4</t>
  </si>
  <si>
    <t>11          Hard currency girls</t>
  </si>
  <si>
    <t>12          Beggar (10% chance thief level 1-4)</t>
  </si>
  <si>
    <t>13          Innocent bystander</t>
  </si>
  <si>
    <t>14          Runner in the livery of Waterdeep</t>
  </si>
  <si>
    <t>15          Wagon unloading supplies</t>
  </si>
  <si>
    <t>16          Noble in travel chair</t>
  </si>
  <si>
    <t>17          Street vendor</t>
  </si>
  <si>
    <t>18          Concerned citizen</t>
  </si>
  <si>
    <t>19          Trotting cart with 2 passengers</t>
  </si>
  <si>
    <t>20          2-3 fishwives arguing</t>
  </si>
  <si>
    <t>21          Magic-User (level 1-6)</t>
  </si>
  <si>
    <t>22          Group of thugs</t>
  </si>
  <si>
    <t>23          Broken cart or wagon</t>
  </si>
  <si>
    <t>24          Two guildsmen in discussion</t>
  </si>
  <si>
    <t>25          Apprentice in the livery of a guild</t>
  </si>
  <si>
    <t>26          Innocent bystander</t>
  </si>
  <si>
    <t>27          Foreign merchant</t>
  </si>
  <si>
    <t>28          Empty wagon</t>
  </si>
  <si>
    <t>29          Moneychanger with 3 guards</t>
  </si>
  <si>
    <t>30          Hard currency girls</t>
  </si>
  <si>
    <t>31          Cryer advertising a merchant's wares</t>
  </si>
  <si>
    <t>32          Street vendor</t>
  </si>
  <si>
    <t>33          Merchant making a sale</t>
  </si>
  <si>
    <t>34          Trotting cart, empty of passengers</t>
  </si>
  <si>
    <t>35          Group of mendicants cadging for coins</t>
  </si>
  <si>
    <t>36          Concerned citizen</t>
  </si>
  <si>
    <t>37          Runner in the livery of a noble house</t>
  </si>
  <si>
    <t>38          Minor official of Waterdeep (scribe or clerk)</t>
  </si>
  <si>
    <t>39          Non-human merchant (dwarf, elf, halfling, gnome)</t>
  </si>
  <si>
    <t>40          Children playing</t>
  </si>
  <si>
    <t>41          Street vendor</t>
  </si>
  <si>
    <t>42          Porters unloading a wagon</t>
  </si>
  <si>
    <t>43          Gridlock—a number of wagons narrowing traffic</t>
  </si>
  <si>
    <t>44          Cryer advertising a tavern or festhall</t>
  </si>
  <si>
    <t>45          Fishwives engaged in gossip</t>
  </si>
  <si>
    <t>46          Journeyman in the livery of a guild</t>
  </si>
  <si>
    <t>47          Old war veteran watching the world</t>
  </si>
  <si>
    <t>48          Street vendor</t>
  </si>
  <si>
    <t>49          4-5 human porters carrying goods</t>
  </si>
  <si>
    <t>50          Two merchants in heated discussion</t>
  </si>
  <si>
    <t>51          Beggars (10% thief level 1-4)</t>
  </si>
  <si>
    <t>52          Small children</t>
  </si>
  <si>
    <t>53          Jongleur/Minstrel/Entertainer</t>
  </si>
  <si>
    <t>54          Cryer for entertainer or theater</t>
  </si>
  <si>
    <t>55          Innocent bystander (10% thief level 2-8)</t>
  </si>
  <si>
    <t>56          Obvious tourists from the hinterlands</t>
  </si>
  <si>
    <t>57          Street vendor</t>
  </si>
  <si>
    <t>Political speaker with crowd</t>
  </si>
  <si>
    <t>59          Cleric (levels 1-6)</t>
  </si>
  <si>
    <t>60          Foreign merchant</t>
  </si>
  <si>
    <t>61          Concerned citizen</t>
  </si>
  <si>
    <t>62          Detachment of the Guard-12 soldiers</t>
  </si>
  <si>
    <t>63          Fighter (level 1-8)</t>
  </si>
  <si>
    <t>64          Porters unloading a wagon</t>
  </si>
  <si>
    <t>65          Cryer in palace livery</t>
  </si>
  <si>
    <t>66          Unremarkable messenger</t>
  </si>
  <si>
    <t>67          Grocer directing wagon unloading</t>
  </si>
  <si>
    <t>68          Carriage with livery of noble house</t>
  </si>
  <si>
    <t>69          Construction on nearby building</t>
  </si>
  <si>
    <t>70          Dungsweepers</t>
  </si>
  <si>
    <t>71          Artist sketching</t>
  </si>
  <si>
    <t>72          Merchant fawning over a noble</t>
  </si>
  <si>
    <t>73          Old coots</t>
  </si>
  <si>
    <t>74          City Watch, patrol of 4</t>
  </si>
  <si>
    <t>75          Obvious tourists from the hinterlands</t>
  </si>
  <si>
    <t>76          Innocent bystanders</t>
  </si>
  <si>
    <t>77          Messenger wearing the device of a guild</t>
  </si>
  <si>
    <t>78          Young couple oblivious to the world</t>
  </si>
  <si>
    <t>79          Two men making a secret transaction</t>
  </si>
  <si>
    <t>80          Wagon pulled by oxen</t>
  </si>
  <si>
    <t>89          Bearers carrying large cloth burdens</t>
  </si>
  <si>
    <t>90          Cryer for eatery or tavern</t>
  </si>
  <si>
    <t>91          Minor, harried official</t>
  </si>
  <si>
    <t>92          Merchant in front of his store</t>
  </si>
  <si>
    <t>93          Shady individual lurking near corner</t>
  </si>
  <si>
    <t>94          Innocent bystander</t>
  </si>
  <si>
    <t>95          Band of ruffians</t>
  </si>
  <si>
    <t>96          Old drunk propped against a wall</t>
  </si>
  <si>
    <t>97          Horses tied up in front of building</t>
  </si>
  <si>
    <t>98          Obvious tourists from the hinterlands</t>
  </si>
  <si>
    <t>99          City Watch, patrol of 4</t>
  </si>
  <si>
    <t>100        Flying creature (hippogriff, griffon, pegasus, carpet, etc.)</t>
  </si>
  <si>
    <t>101        Lamplighters</t>
  </si>
  <si>
    <t>102       2-3 men dressed in black</t>
  </si>
  <si>
    <t>103        Hard currency girls</t>
  </si>
  <si>
    <t>104        Ruffians</t>
  </si>
  <si>
    <t>105        Innocent bystanders, out too late</t>
  </si>
  <si>
    <t>106       Runner for some guild</t>
  </si>
  <si>
    <t>107        Wizard (level 9-15)</t>
  </si>
  <si>
    <t>108        Drunken rowdies</t>
  </si>
  <si>
    <t>109        Party of tourists with guide</t>
  </si>
  <si>
    <t>110        Monster encounter</t>
  </si>
  <si>
    <t>110        Lamplighters</t>
  </si>
  <si>
    <t>111        City Watch, patrol of 4</t>
  </si>
  <si>
    <t>112        Party of tourists with guide</t>
  </si>
  <si>
    <t>113        3-4 men in shadows</t>
  </si>
  <si>
    <t>114        Lone horseman</t>
  </si>
  <si>
    <t>115        Courting lovers</t>
  </si>
  <si>
    <t>116        Carriage with drawn curtains</t>
  </si>
  <si>
    <t>117        Lamplighters</t>
  </si>
  <si>
    <t>119        Drunken foreigner</t>
  </si>
  <si>
    <t>120        Monster encounter</t>
  </si>
  <si>
    <t>2             Messenger in the livery of a noble guild</t>
  </si>
  <si>
    <t>3             Noble party</t>
  </si>
  <si>
    <t>4             Wagon making deliveries</t>
  </si>
  <si>
    <t>6             Strolling minstrel</t>
  </si>
  <si>
    <t>7             Two nobles in discussion</t>
  </si>
  <si>
    <t>9             Clerical instructor and group of 4-16 students</t>
  </si>
  <si>
    <t>11          Noblewomen out for a stroll</t>
  </si>
  <si>
    <t>15          Wagon moving towards one of the gates</t>
  </si>
  <si>
    <t>16          Noble in portage chair</t>
  </si>
  <si>
    <t>19          4-5 human porters</t>
  </si>
  <si>
    <t>20          2-3 gladiators in demonstration</t>
  </si>
  <si>
    <t>22          2 clerics in religious discussion</t>
  </si>
  <si>
    <t>25          Young nobleman</t>
  </si>
  <si>
    <t>30          Children at play</t>
  </si>
  <si>
    <t>31          Cryer advertising an upcoming gala</t>
  </si>
  <si>
    <t>33          Merchant making a delivery</t>
  </si>
  <si>
    <t>34          Trotting cart with 1 passenger</t>
  </si>
  <si>
    <t>35          Group of clerics exhorting to the masses</t>
  </si>
  <si>
    <t>43          Craftsmen arguing over a noble's business</t>
  </si>
  <si>
    <t>44          Cryer advertising a tavern</t>
  </si>
  <si>
    <t>45          Servants engaged in gossip</t>
  </si>
  <si>
    <t>Servants running an errand</t>
  </si>
  <si>
    <t>Street vendor</t>
  </si>
  <si>
    <t>4-5 human porters carrying goods</t>
  </si>
  <si>
    <t>Ragged cleric (level 2-8) looking to convert others</t>
  </si>
  <si>
    <t>1-4 beggars (5% thief level 1-4)</t>
  </si>
  <si>
    <t>Small children, playing with dogs</t>
  </si>
  <si>
    <t>Jongleur / Minstrel / Entertainer</t>
  </si>
  <si>
    <t>Cryer for entertainer or theater</t>
  </si>
  <si>
    <t>Innocent bystander (10% thief level 2-8)</t>
  </si>
  <si>
    <t>Obvious tourists from the hinterlands</t>
  </si>
  <si>
    <t>Gardeners working on trees</t>
  </si>
  <si>
    <t>Religious speaker with crowd</t>
  </si>
  <si>
    <t>Cleric (levels 1-6) with group of followers</t>
  </si>
  <si>
    <t>Foreign merchant</t>
  </si>
  <si>
    <t>Concerned citizen</t>
  </si>
  <si>
    <t>City Watch, patrol of 4</t>
  </si>
  <si>
    <t>Fighter (level 1-8)</t>
  </si>
  <si>
    <t>Porters unloading a wagon</t>
  </si>
  <si>
    <t>Cryer in noble livery</t>
  </si>
  <si>
    <t>Unremarkable messenger</t>
  </si>
  <si>
    <t>Noblewoman directing construction</t>
  </si>
  <si>
    <t>Carriage with livery of noble house</t>
  </si>
  <si>
    <t>Construction on nearby building</t>
  </si>
  <si>
    <t>Dungsweepers</t>
  </si>
  <si>
    <t>Artist working on a wall mural</t>
  </si>
  <si>
    <t>Merchant fawning over a noble</t>
  </si>
  <si>
    <t>old coots</t>
  </si>
  <si>
    <t>Innocent bystanders</t>
  </si>
  <si>
    <t>Messenger wearing the device of a guild</t>
  </si>
  <si>
    <t>Young couple oblivious to the world</t>
  </si>
  <si>
    <t>Iwo young nobles in a loud, angry discussion</t>
  </si>
  <si>
    <t>Wagon loaded with furniture</t>
  </si>
  <si>
    <t>Bearers carrying large cloth burdens</t>
  </si>
  <si>
    <t>Cryer for restaurant</t>
  </si>
  <si>
    <t>Minor, harried official</t>
  </si>
  <si>
    <t>Merchant making a delivery, with wagon</t>
  </si>
  <si>
    <t>Shady individual watching a nearby noble home</t>
  </si>
  <si>
    <t>Innocent bystander</t>
  </si>
  <si>
    <t>Band of young nobles</t>
  </si>
  <si>
    <t>Old man eating</t>
  </si>
  <si>
    <t>Young man with bulky object, looking over his shoul­</t>
  </si>
  <si>
    <t>der</t>
  </si>
  <si>
    <t>Obvious tourists with guide</t>
  </si>
  <si>
    <t>Flying creature (hippogriff, griffon, Pegasus, flying</t>
  </si>
  <si>
    <t>carpet, etc.)</t>
  </si>
  <si>
    <t>Lamplighters</t>
  </si>
  <si>
    <t>2-3 men dressed in black</t>
  </si>
  <si>
    <t>Courtesans en route home</t>
  </si>
  <si>
    <t>Noble ruffians</t>
  </si>
  <si>
    <t>Innocent bystanders, out too late</t>
  </si>
  <si>
    <t>Gang of low level (l-3) thieves climbing over a wall</t>
  </si>
  <si>
    <t>Nobles out for an evening stroll</t>
  </si>
  <si>
    <t>Cleric (level 9-15)</t>
  </si>
  <si>
    <t>Drunken noble rowdies</t>
  </si>
  <si>
    <t>Party of tourists with guide</t>
  </si>
  <si>
    <t>Monster encounter</t>
  </si>
  <si>
    <t>3-4 men in shadows</t>
  </si>
  <si>
    <t>Lone horseman</t>
  </si>
  <si>
    <t>Courting lovers</t>
  </si>
  <si>
    <t>Carriage with drawn curtains</t>
  </si>
  <si>
    <t>Drunken foreigner</t>
  </si>
  <si>
    <t>City Guard, patrol of 6</t>
  </si>
  <si>
    <t>Messenger in the livery of a noble house</t>
  </si>
  <si>
    <t>Local merchant</t>
  </si>
  <si>
    <t>Wagon unloading supplies</t>
  </si>
  <si>
    <t>4-5 porters</t>
  </si>
  <si>
    <t>6 laborers on a break</t>
  </si>
  <si>
    <t>Two nobles in intense discussion</t>
  </si>
  <si>
    <t>Barman or restauranteur buying supplies</t>
  </si>
  <si>
    <t>Hard currency girls</t>
  </si>
  <si>
    <t>Beggar (20% chance thief level 1-4)</t>
  </si>
  <si>
    <t>Runner in the livery of Waterdeep</t>
  </si>
  <si>
    <t>Noble in portage chair</t>
  </si>
  <si>
    <t>Noblewoman returning from shopping with 4 bearers</t>
  </si>
  <si>
    <t>2-3 mercenaries arguing</t>
  </si>
  <si>
    <t>Magic-User (level 1-6)</t>
  </si>
  <si>
    <t>Group of mangy-looking thugs</t>
  </si>
  <si>
    <t>Broken cart or wagon</t>
  </si>
  <si>
    <t>Two guildsmen in casual discussion</t>
  </si>
  <si>
    <t>Apprentice in the livery of a guild</t>
  </si>
  <si>
    <t>Foreign merchant, lost</t>
  </si>
  <si>
    <t>Empty wagon</t>
  </si>
  <si>
    <t>Moneychanger with 3 guards</t>
  </si>
  <si>
    <t>3-4 servants, gossiping</t>
  </si>
  <si>
    <t>Cryer advertising am upcoming noble festivity</t>
  </si>
  <si>
    <t>Merchant making a sale</t>
  </si>
  <si>
    <t>Trotting cart with 1 passenger</t>
  </si>
  <si>
    <t>Group of beggars</t>
  </si>
  <si>
    <t>Runner in the livery of a noble house</t>
  </si>
  <si>
    <r>
      <t>38</t>
    </r>
    <r>
      <rPr>
        <sz val="7"/>
        <color rgb="FF000000"/>
        <rFont val="Times New Roman"/>
        <family val="1"/>
        <charset val="204"/>
      </rPr>
      <t xml:space="preserve">          </t>
    </r>
    <r>
      <rPr>
        <sz val="9"/>
        <color rgb="FF000000"/>
        <rFont val="Book Antiqua"/>
        <family val="1"/>
        <charset val="204"/>
      </rPr>
      <t>Minor official of Waterdeep (scribe or clerk)</t>
    </r>
  </si>
  <si>
    <r>
      <t>39</t>
    </r>
    <r>
      <rPr>
        <sz val="7"/>
        <color rgb="FF000000"/>
        <rFont val="Times New Roman"/>
        <family val="1"/>
        <charset val="204"/>
      </rPr>
      <t xml:space="preserve">          </t>
    </r>
    <r>
      <rPr>
        <sz val="9"/>
        <color rgb="FF000000"/>
        <rFont val="Book Antiqua"/>
        <family val="1"/>
        <charset val="204"/>
      </rPr>
      <t>Non-human mercenary (dwarf, elf, half'ling, gnome)</t>
    </r>
  </si>
  <si>
    <r>
      <t>40</t>
    </r>
    <r>
      <rPr>
        <sz val="7"/>
        <color rgb="FF000000"/>
        <rFont val="Times New Roman"/>
        <family val="1"/>
        <charset val="204"/>
      </rPr>
      <t xml:space="preserve">          </t>
    </r>
    <r>
      <rPr>
        <sz val="9"/>
        <color rgb="FF000000"/>
        <rFont val="Book Antiqua"/>
        <family val="1"/>
        <charset val="204"/>
      </rPr>
      <t>Children playing</t>
    </r>
  </si>
  <si>
    <r>
      <t>41</t>
    </r>
    <r>
      <rPr>
        <sz val="7"/>
        <color rgb="FF000000"/>
        <rFont val="Times New Roman"/>
        <family val="1"/>
        <charset val="204"/>
      </rPr>
      <t xml:space="preserve">          </t>
    </r>
    <r>
      <rPr>
        <sz val="9"/>
        <color rgb="FF000000"/>
        <rFont val="Book Antiqua"/>
        <family val="1"/>
        <charset val="204"/>
      </rPr>
      <t>Street vendor</t>
    </r>
  </si>
  <si>
    <r>
      <t>42</t>
    </r>
    <r>
      <rPr>
        <sz val="7"/>
        <color rgb="FF000000"/>
        <rFont val="Times New Roman"/>
        <family val="1"/>
        <charset val="204"/>
      </rPr>
      <t xml:space="preserve">          </t>
    </r>
    <r>
      <rPr>
        <sz val="9"/>
        <color rgb="FF000000"/>
        <rFont val="Book Antiqua"/>
        <family val="1"/>
        <charset val="204"/>
      </rPr>
      <t>Porters unloading a wagon</t>
    </r>
  </si>
  <si>
    <r>
      <t>43</t>
    </r>
    <r>
      <rPr>
        <sz val="7"/>
        <color rgb="FF000000"/>
        <rFont val="Times New Roman"/>
        <family val="1"/>
        <charset val="204"/>
      </rPr>
      <t xml:space="preserve">          </t>
    </r>
    <r>
      <rPr>
        <sz val="9"/>
        <color rgb="FF000000"/>
        <rFont val="Book Antiqua"/>
        <family val="1"/>
        <charset val="204"/>
      </rPr>
      <t>Collision—Two wagons or carriages, owners are argu­</t>
    </r>
    <r>
      <rPr>
        <vertAlign val="superscript"/>
        <sz val="9"/>
        <color rgb="FF000000"/>
        <rFont val="Book Antiqua"/>
        <family val="1"/>
        <charset val="204"/>
      </rPr>
      <t>in</t>
    </r>
    <r>
      <rPr>
        <sz val="9"/>
        <color rgb="FF000000"/>
        <rFont val="Book Antiqua"/>
        <family val="1"/>
        <charset val="204"/>
      </rPr>
      <t>g</t>
    </r>
  </si>
  <si>
    <r>
      <t>44</t>
    </r>
    <r>
      <rPr>
        <sz val="7"/>
        <color rgb="FF000000"/>
        <rFont val="Times New Roman"/>
        <family val="1"/>
        <charset val="204"/>
      </rPr>
      <t xml:space="preserve">          </t>
    </r>
    <r>
      <rPr>
        <sz val="9"/>
        <color rgb="FF000000"/>
        <rFont val="Book Antiqua"/>
        <family val="1"/>
        <charset val="204"/>
      </rPr>
      <t>Cryer advertising a tavern or festhall</t>
    </r>
  </si>
  <si>
    <r>
      <t>45</t>
    </r>
    <r>
      <rPr>
        <sz val="7"/>
        <color rgb="FF000000"/>
        <rFont val="Times New Roman"/>
        <family val="1"/>
        <charset val="204"/>
      </rPr>
      <t xml:space="preserve">          </t>
    </r>
    <r>
      <rPr>
        <sz val="9"/>
        <color rgb="FF000000"/>
        <rFont val="Book Antiqua"/>
        <family val="1"/>
        <charset val="204"/>
      </rPr>
      <t>Servants engaged in gossip</t>
    </r>
  </si>
  <si>
    <r>
      <t>47</t>
    </r>
    <r>
      <rPr>
        <sz val="7"/>
        <color rgb="FF000000"/>
        <rFont val="Times New Roman"/>
        <family val="1"/>
        <charset val="204"/>
      </rPr>
      <t xml:space="preserve">          </t>
    </r>
    <r>
      <rPr>
        <sz val="9"/>
        <color rgb="FF000000"/>
        <rFont val="Book Antiqua"/>
        <family val="1"/>
        <charset val="204"/>
      </rPr>
      <t>Raggedy priest talking to himself</t>
    </r>
  </si>
  <si>
    <r>
      <t>48</t>
    </r>
    <r>
      <rPr>
        <sz val="7"/>
        <color rgb="FF000000"/>
        <rFont val="Times New Roman"/>
        <family val="1"/>
        <charset val="204"/>
      </rPr>
      <t xml:space="preserve">          </t>
    </r>
    <r>
      <rPr>
        <sz val="9"/>
        <color rgb="FF000000"/>
        <rFont val="Book Antiqua"/>
        <family val="1"/>
        <charset val="204"/>
      </rPr>
      <t>Street vendor</t>
    </r>
  </si>
  <si>
    <r>
      <t>49</t>
    </r>
    <r>
      <rPr>
        <sz val="7"/>
        <color rgb="FF000000"/>
        <rFont val="Times New Roman"/>
        <family val="1"/>
        <charset val="204"/>
      </rPr>
      <t xml:space="preserve">          </t>
    </r>
    <r>
      <rPr>
        <sz val="9"/>
        <color rgb="FF000000"/>
        <rFont val="Book Antiqua"/>
        <family val="1"/>
        <charset val="204"/>
      </rPr>
      <t>4-5 human porters carrying goods</t>
    </r>
  </si>
  <si>
    <r>
      <t>50</t>
    </r>
    <r>
      <rPr>
        <sz val="7"/>
        <color rgb="FF000000"/>
        <rFont val="Times New Roman"/>
        <family val="1"/>
        <charset val="204"/>
      </rPr>
      <t xml:space="preserve">          </t>
    </r>
    <r>
      <rPr>
        <sz val="9"/>
        <color rgb="FF000000"/>
        <rFont val="Book Antiqua"/>
        <family val="1"/>
        <charset val="204"/>
      </rPr>
      <t>Two nobles in heated discussion</t>
    </r>
  </si>
  <si>
    <r>
      <t>51</t>
    </r>
    <r>
      <rPr>
        <sz val="7"/>
        <color rgb="FF000000"/>
        <rFont val="Times New Roman"/>
        <family val="1"/>
        <charset val="204"/>
      </rPr>
      <t xml:space="preserve">          </t>
    </r>
    <r>
      <rPr>
        <sz val="9"/>
        <color rgb="FF000000"/>
        <rFont val="Book Antiqua"/>
        <family val="1"/>
        <charset val="204"/>
      </rPr>
      <t>Beggars (10% thief level 1-4)</t>
    </r>
  </si>
  <si>
    <r>
      <t>52</t>
    </r>
    <r>
      <rPr>
        <sz val="7"/>
        <color rgb="FF000000"/>
        <rFont val="Times New Roman"/>
        <family val="1"/>
        <charset val="204"/>
      </rPr>
      <t xml:space="preserve">          </t>
    </r>
    <r>
      <rPr>
        <sz val="9"/>
        <color rgb="FF000000"/>
        <rFont val="Book Antiqua"/>
        <family val="1"/>
        <charset val="204"/>
      </rPr>
      <t>Small children</t>
    </r>
  </si>
  <si>
    <r>
      <t>53</t>
    </r>
    <r>
      <rPr>
        <sz val="7"/>
        <color rgb="FF000000"/>
        <rFont val="Times New Roman"/>
        <family val="1"/>
        <charset val="204"/>
      </rPr>
      <t xml:space="preserve">          </t>
    </r>
    <r>
      <rPr>
        <sz val="9"/>
        <color rgb="FF000000"/>
        <rFont val="Book Antiqua"/>
        <family val="1"/>
        <charset val="204"/>
      </rPr>
      <t>Jongleur/Minstrel/Entertainer</t>
    </r>
  </si>
  <si>
    <r>
      <t>54</t>
    </r>
    <r>
      <rPr>
        <sz val="7"/>
        <color rgb="FF000000"/>
        <rFont val="Times New Roman"/>
        <family val="1"/>
        <charset val="204"/>
      </rPr>
      <t xml:space="preserve">          </t>
    </r>
    <r>
      <rPr>
        <sz val="9"/>
        <color rgb="FF000000"/>
        <rFont val="Book Antiqua"/>
        <family val="1"/>
        <charset val="204"/>
      </rPr>
      <t>Cryer for entertainer or theater</t>
    </r>
  </si>
  <si>
    <r>
      <t>55</t>
    </r>
    <r>
      <rPr>
        <sz val="7"/>
        <color rgb="FF000000"/>
        <rFont val="Times New Roman"/>
        <family val="1"/>
        <charset val="204"/>
      </rPr>
      <t xml:space="preserve">          </t>
    </r>
    <r>
      <rPr>
        <sz val="9"/>
        <color rgb="FF000000"/>
        <rFont val="Book Antiqua"/>
        <family val="1"/>
        <charset val="204"/>
      </rPr>
      <t>Innocent bystander (10% thief level 2-8)</t>
    </r>
  </si>
  <si>
    <r>
      <t>56</t>
    </r>
    <r>
      <rPr>
        <sz val="7"/>
        <color rgb="FF000000"/>
        <rFont val="Times New Roman"/>
        <family val="1"/>
        <charset val="204"/>
      </rPr>
      <t xml:space="preserve">          </t>
    </r>
    <r>
      <rPr>
        <sz val="9"/>
        <color rgb="FF000000"/>
        <rFont val="Book Antiqua"/>
        <family val="1"/>
        <charset val="204"/>
      </rPr>
      <t>Dancing bear or other animal with owner</t>
    </r>
  </si>
  <si>
    <r>
      <t>57</t>
    </r>
    <r>
      <rPr>
        <sz val="7"/>
        <color rgb="FF000000"/>
        <rFont val="Times New Roman"/>
        <family val="1"/>
        <charset val="204"/>
      </rPr>
      <t xml:space="preserve">          </t>
    </r>
    <r>
      <rPr>
        <sz val="9"/>
        <color rgb="FF000000"/>
        <rFont val="Book Antiqua"/>
        <family val="1"/>
        <charset val="204"/>
      </rPr>
      <t>Street musician</t>
    </r>
  </si>
  <si>
    <r>
      <t>58</t>
    </r>
    <r>
      <rPr>
        <sz val="7"/>
        <color rgb="FF000000"/>
        <rFont val="Times New Roman"/>
        <family val="1"/>
        <charset val="204"/>
      </rPr>
      <t xml:space="preserve">          </t>
    </r>
    <r>
      <rPr>
        <sz val="9"/>
        <color rgb="FF000000"/>
        <rFont val="Book Antiqua"/>
        <family val="1"/>
        <charset val="204"/>
      </rPr>
      <t>Laborers cleaning up a wall</t>
    </r>
  </si>
  <si>
    <r>
      <t>59</t>
    </r>
    <r>
      <rPr>
        <sz val="7"/>
        <color rgb="FF000000"/>
        <rFont val="Times New Roman"/>
        <family val="1"/>
        <charset val="204"/>
      </rPr>
      <t xml:space="preserve">          </t>
    </r>
    <r>
      <rPr>
        <sz val="9"/>
        <color rgb="FF000000"/>
        <rFont val="Book Antiqua"/>
        <family val="1"/>
        <charset val="204"/>
      </rPr>
      <t>Cleric (levels 1-6)</t>
    </r>
  </si>
  <si>
    <r>
      <t>60</t>
    </r>
    <r>
      <rPr>
        <sz val="7"/>
        <color rgb="FF000000"/>
        <rFont val="Times New Roman"/>
        <family val="1"/>
        <charset val="204"/>
      </rPr>
      <t xml:space="preserve">          </t>
    </r>
    <r>
      <rPr>
        <sz val="9"/>
        <color rgb="FF000000"/>
        <rFont val="Book Antiqua"/>
        <family val="1"/>
        <charset val="204"/>
      </rPr>
      <t>Foreign merchant</t>
    </r>
  </si>
  <si>
    <r>
      <t>61</t>
    </r>
    <r>
      <rPr>
        <sz val="7"/>
        <color rgb="FF000000"/>
        <rFont val="Times New Roman"/>
        <family val="1"/>
        <charset val="204"/>
      </rPr>
      <t xml:space="preserve">          </t>
    </r>
    <r>
      <rPr>
        <sz val="9"/>
        <color rgb="FF000000"/>
        <rFont val="Book Antiqua"/>
        <family val="1"/>
        <charset val="204"/>
      </rPr>
      <t>Concerned citizen</t>
    </r>
  </si>
  <si>
    <r>
      <t>62</t>
    </r>
    <r>
      <rPr>
        <sz val="7"/>
        <color rgb="FF000000"/>
        <rFont val="Times New Roman"/>
        <family val="1"/>
        <charset val="204"/>
      </rPr>
      <t xml:space="preserve">          </t>
    </r>
    <r>
      <rPr>
        <sz val="9"/>
        <color rgb="FF000000"/>
        <rFont val="Book Antiqua"/>
        <family val="1"/>
        <charset val="204"/>
      </rPr>
      <t>Detachment of the Guard—12 soldiers</t>
    </r>
  </si>
  <si>
    <r>
      <t>63</t>
    </r>
    <r>
      <rPr>
        <sz val="7"/>
        <color rgb="FF000000"/>
        <rFont val="Times New Roman"/>
        <family val="1"/>
        <charset val="204"/>
      </rPr>
      <t xml:space="preserve">          </t>
    </r>
    <r>
      <rPr>
        <sz val="9"/>
        <color rgb="FF000000"/>
        <rFont val="Book Antiqua"/>
        <family val="1"/>
        <charset val="204"/>
      </rPr>
      <t>Fighter (level 1-8)</t>
    </r>
  </si>
  <si>
    <r>
      <t>64</t>
    </r>
    <r>
      <rPr>
        <sz val="7"/>
        <color rgb="FF000000"/>
        <rFont val="Times New Roman"/>
        <family val="1"/>
        <charset val="204"/>
      </rPr>
      <t xml:space="preserve">          </t>
    </r>
    <r>
      <rPr>
        <sz val="9"/>
        <color rgb="FF000000"/>
        <rFont val="Book Antiqua"/>
        <family val="1"/>
        <charset val="204"/>
      </rPr>
      <t>Porters unloading a wagon</t>
    </r>
  </si>
  <si>
    <r>
      <t>65</t>
    </r>
    <r>
      <rPr>
        <sz val="7"/>
        <color rgb="FF000000"/>
        <rFont val="Times New Roman"/>
        <family val="1"/>
        <charset val="204"/>
      </rPr>
      <t xml:space="preserve">          </t>
    </r>
    <r>
      <rPr>
        <sz val="9"/>
        <color rgb="FF000000"/>
        <rFont val="Book Antiqua"/>
        <family val="1"/>
        <charset val="204"/>
      </rPr>
      <t>Cryer in noble house-livery</t>
    </r>
  </si>
  <si>
    <r>
      <t>66</t>
    </r>
    <r>
      <rPr>
        <sz val="7"/>
        <color rgb="FF000000"/>
        <rFont val="Times New Roman"/>
        <family val="1"/>
        <charset val="204"/>
      </rPr>
      <t xml:space="preserve">          </t>
    </r>
    <r>
      <rPr>
        <sz val="9"/>
        <color rgb="FF000000"/>
        <rFont val="Book Antiqua"/>
        <family val="1"/>
        <charset val="204"/>
      </rPr>
      <t>Unremarkable messenger</t>
    </r>
  </si>
  <si>
    <r>
      <t>67</t>
    </r>
    <r>
      <rPr>
        <sz val="7"/>
        <color rgb="FF000000"/>
        <rFont val="Times New Roman"/>
        <family val="1"/>
        <charset val="204"/>
      </rPr>
      <t xml:space="preserve">          </t>
    </r>
    <r>
      <rPr>
        <sz val="9"/>
        <color rgb="FF000000"/>
        <rFont val="Book Antiqua"/>
        <family val="1"/>
        <charset val="204"/>
      </rPr>
      <t>Merchant making deliveries to noble house</t>
    </r>
  </si>
  <si>
    <r>
      <t>68</t>
    </r>
    <r>
      <rPr>
        <sz val="7"/>
        <color rgb="FF000000"/>
        <rFont val="Times New Roman"/>
        <family val="1"/>
        <charset val="204"/>
      </rPr>
      <t xml:space="preserve">          </t>
    </r>
    <r>
      <rPr>
        <sz val="9"/>
        <color rgb="FF000000"/>
        <rFont val="Book Antiqua"/>
        <family val="1"/>
        <charset val="204"/>
      </rPr>
      <t>Carriage with livery of noble house</t>
    </r>
  </si>
  <si>
    <r>
      <t>69</t>
    </r>
    <r>
      <rPr>
        <sz val="7"/>
        <color rgb="FF000000"/>
        <rFont val="Times New Roman"/>
        <family val="1"/>
        <charset val="204"/>
      </rPr>
      <t xml:space="preserve">          </t>
    </r>
    <r>
      <rPr>
        <sz val="9"/>
        <color rgb="FF000000"/>
        <rFont val="Book Antiqua"/>
        <family val="1"/>
        <charset val="204"/>
      </rPr>
      <t>Construction on nearby building</t>
    </r>
  </si>
  <si>
    <r>
      <t>70</t>
    </r>
    <r>
      <rPr>
        <sz val="7"/>
        <color rgb="FF000000"/>
        <rFont val="Times New Roman"/>
        <family val="1"/>
        <charset val="204"/>
      </rPr>
      <t xml:space="preserve">          </t>
    </r>
    <r>
      <rPr>
        <sz val="9"/>
        <color rgb="FF000000"/>
        <rFont val="Book Antiqua"/>
        <family val="1"/>
        <charset val="204"/>
      </rPr>
      <t>Dungsweepers</t>
    </r>
  </si>
  <si>
    <r>
      <t>71</t>
    </r>
    <r>
      <rPr>
        <sz val="7"/>
        <color rgb="FF000000"/>
        <rFont val="Times New Roman"/>
        <family val="1"/>
        <charset val="204"/>
      </rPr>
      <t xml:space="preserve">          </t>
    </r>
    <r>
      <rPr>
        <sz val="9"/>
        <color rgb="FF000000"/>
        <rFont val="Book Antiqua"/>
        <family val="1"/>
        <charset val="204"/>
      </rPr>
      <t>Artist doing portraits</t>
    </r>
  </si>
  <si>
    <r>
      <t>72</t>
    </r>
    <r>
      <rPr>
        <sz val="7"/>
        <color rgb="FF000000"/>
        <rFont val="Times New Roman"/>
        <family val="1"/>
        <charset val="204"/>
      </rPr>
      <t xml:space="preserve">          </t>
    </r>
    <r>
      <rPr>
        <sz val="9"/>
        <color rgb="FF000000"/>
        <rFont val="Book Antiqua"/>
        <family val="1"/>
        <charset val="204"/>
      </rPr>
      <t>Merchant fawning over a noble</t>
    </r>
  </si>
  <si>
    <r>
      <t>73</t>
    </r>
    <r>
      <rPr>
        <sz val="7"/>
        <color rgb="FF000000"/>
        <rFont val="Times New Roman"/>
        <family val="1"/>
        <charset val="204"/>
      </rPr>
      <t xml:space="preserve">          </t>
    </r>
    <r>
      <rPr>
        <sz val="9"/>
        <color rgb="FF000000"/>
        <rFont val="Book Antiqua"/>
        <family val="1"/>
        <charset val="204"/>
      </rPr>
      <t>Old coots</t>
    </r>
  </si>
  <si>
    <r>
      <t>74</t>
    </r>
    <r>
      <rPr>
        <sz val="7"/>
        <color rgb="FF000000"/>
        <rFont val="Times New Roman"/>
        <family val="1"/>
        <charset val="204"/>
      </rPr>
      <t xml:space="preserve">          </t>
    </r>
    <r>
      <rPr>
        <sz val="9"/>
        <color rgb="FF000000"/>
        <rFont val="Book Antiqua"/>
        <family val="1"/>
        <charset val="204"/>
      </rPr>
      <t>City Watch, patrol of 4</t>
    </r>
  </si>
  <si>
    <r>
      <t>75</t>
    </r>
    <r>
      <rPr>
        <sz val="7"/>
        <color rgb="FF000000"/>
        <rFont val="Times New Roman"/>
        <family val="1"/>
        <charset val="204"/>
      </rPr>
      <t xml:space="preserve">          </t>
    </r>
    <r>
      <rPr>
        <sz val="9"/>
        <color rgb="FF000000"/>
        <rFont val="Book Antiqua"/>
        <family val="1"/>
        <charset val="204"/>
      </rPr>
      <t>Lower-class Waterdhavians from Docks Ward</t>
    </r>
  </si>
  <si>
    <r>
      <t>76</t>
    </r>
    <r>
      <rPr>
        <sz val="7"/>
        <color rgb="FF000000"/>
        <rFont val="Times New Roman"/>
        <family val="1"/>
        <charset val="204"/>
      </rPr>
      <t xml:space="preserve">          </t>
    </r>
    <r>
      <rPr>
        <sz val="9"/>
        <color rgb="FF000000"/>
        <rFont val="Book Antiqua"/>
        <family val="1"/>
        <charset val="204"/>
      </rPr>
      <t>Innocent bystanders</t>
    </r>
  </si>
  <si>
    <r>
      <t>77</t>
    </r>
    <r>
      <rPr>
        <sz val="7"/>
        <color rgb="FF000000"/>
        <rFont val="Times New Roman"/>
        <family val="1"/>
        <charset val="204"/>
      </rPr>
      <t xml:space="preserve">          </t>
    </r>
    <r>
      <rPr>
        <sz val="9"/>
        <color rgb="FF000000"/>
        <rFont val="Book Antiqua"/>
        <family val="1"/>
        <charset val="204"/>
      </rPr>
      <t>Messenger wearing the device of a guild</t>
    </r>
  </si>
  <si>
    <r>
      <t>78</t>
    </r>
    <r>
      <rPr>
        <sz val="7"/>
        <color rgb="FF000000"/>
        <rFont val="Times New Roman"/>
        <family val="1"/>
        <charset val="204"/>
      </rPr>
      <t xml:space="preserve">          </t>
    </r>
    <r>
      <rPr>
        <sz val="9"/>
        <color rgb="FF000000"/>
        <rFont val="Book Antiqua"/>
        <family val="1"/>
        <charset val="204"/>
      </rPr>
      <t>Young couple oblivious to the world</t>
    </r>
  </si>
  <si>
    <r>
      <t>79</t>
    </r>
    <r>
      <rPr>
        <sz val="7"/>
        <color rgb="FF000000"/>
        <rFont val="Times New Roman"/>
        <family val="1"/>
        <charset val="204"/>
      </rPr>
      <t xml:space="preserve">          </t>
    </r>
    <r>
      <rPr>
        <sz val="9"/>
        <color rgb="FF000000"/>
        <rFont val="Book Antiqua"/>
        <family val="1"/>
        <charset val="204"/>
      </rPr>
      <t>Man buying a small item from another man</t>
    </r>
  </si>
  <si>
    <r>
      <t>80</t>
    </r>
    <r>
      <rPr>
        <sz val="7"/>
        <color rgb="FF000000"/>
        <rFont val="Times New Roman"/>
        <family val="1"/>
        <charset val="204"/>
      </rPr>
      <t xml:space="preserve">          </t>
    </r>
    <r>
      <rPr>
        <sz val="9"/>
        <color rgb="FF000000"/>
        <rFont val="Book Antiqua"/>
        <family val="1"/>
        <charset val="204"/>
      </rPr>
      <t>Wagon moving furniture</t>
    </r>
  </si>
  <si>
    <r>
      <t>89</t>
    </r>
    <r>
      <rPr>
        <sz val="7"/>
        <color rgb="FF000000"/>
        <rFont val="Times New Roman"/>
        <family val="1"/>
        <charset val="204"/>
      </rPr>
      <t xml:space="preserve">          </t>
    </r>
    <r>
      <rPr>
        <sz val="9"/>
        <color rgb="FF000000"/>
        <rFont val="Book Antiqua"/>
        <family val="1"/>
        <charset val="204"/>
      </rPr>
      <t>Bearers carrying large cloth burdens</t>
    </r>
  </si>
  <si>
    <r>
      <t>90</t>
    </r>
    <r>
      <rPr>
        <sz val="7"/>
        <color rgb="FF000000"/>
        <rFont val="Times New Roman"/>
        <family val="1"/>
        <charset val="204"/>
      </rPr>
      <t xml:space="preserve">          </t>
    </r>
    <r>
      <rPr>
        <sz val="9"/>
        <color rgb="FF000000"/>
        <rFont val="Book Antiqua"/>
        <family val="1"/>
        <charset val="204"/>
      </rPr>
      <t>Religious parade or procession</t>
    </r>
  </si>
  <si>
    <r>
      <t>91</t>
    </r>
    <r>
      <rPr>
        <sz val="7"/>
        <color rgb="FF000000"/>
        <rFont val="Times New Roman"/>
        <family val="1"/>
        <charset val="204"/>
      </rPr>
      <t xml:space="preserve">          </t>
    </r>
    <r>
      <rPr>
        <sz val="9"/>
        <color rgb="FF000000"/>
        <rFont val="Book Antiqua"/>
        <family val="1"/>
        <charset val="204"/>
      </rPr>
      <t>Minor; harried official</t>
    </r>
  </si>
  <si>
    <r>
      <t>92</t>
    </r>
    <r>
      <rPr>
        <sz val="7"/>
        <color rgb="FF000000"/>
        <rFont val="Times New Roman"/>
        <family val="1"/>
        <charset val="204"/>
      </rPr>
      <t xml:space="preserve">          </t>
    </r>
    <r>
      <rPr>
        <sz val="9"/>
        <color rgb="FF000000"/>
        <rFont val="Book Antiqua"/>
        <family val="1"/>
        <charset val="204"/>
      </rPr>
      <t>Noble woman with three bodyguards</t>
    </r>
  </si>
  <si>
    <r>
      <t>93</t>
    </r>
    <r>
      <rPr>
        <sz val="7"/>
        <color rgb="FF000000"/>
        <rFont val="Times New Roman"/>
        <family val="1"/>
        <charset val="204"/>
      </rPr>
      <t xml:space="preserve">          </t>
    </r>
    <r>
      <rPr>
        <sz val="9"/>
        <color rgb="FF000000"/>
        <rFont val="Book Antiqua"/>
        <family val="1"/>
        <charset val="204"/>
      </rPr>
      <t>Shady individual lurking near corner</t>
    </r>
  </si>
  <si>
    <r>
      <t>94</t>
    </r>
    <r>
      <rPr>
        <sz val="7"/>
        <color rgb="FF000000"/>
        <rFont val="Times New Roman"/>
        <family val="1"/>
        <charset val="204"/>
      </rPr>
      <t xml:space="preserve">          </t>
    </r>
    <r>
      <rPr>
        <sz val="9"/>
        <color rgb="FF000000"/>
        <rFont val="Book Antiqua"/>
        <family val="1"/>
        <charset val="204"/>
      </rPr>
      <t>Innocent bystander</t>
    </r>
  </si>
  <si>
    <r>
      <t>95</t>
    </r>
    <r>
      <rPr>
        <sz val="7"/>
        <color rgb="FF000000"/>
        <rFont val="Times New Roman"/>
        <family val="1"/>
        <charset val="204"/>
      </rPr>
      <t xml:space="preserve">          </t>
    </r>
    <r>
      <rPr>
        <sz val="9"/>
        <color rgb="FF000000"/>
        <rFont val="Book Antiqua"/>
        <family val="1"/>
        <charset val="204"/>
      </rPr>
      <t>Band of ruffians</t>
    </r>
  </si>
  <si>
    <r>
      <t>96</t>
    </r>
    <r>
      <rPr>
        <sz val="7"/>
        <color rgb="FF000000"/>
        <rFont val="Times New Roman"/>
        <family val="1"/>
        <charset val="204"/>
      </rPr>
      <t xml:space="preserve">          </t>
    </r>
    <r>
      <rPr>
        <sz val="9"/>
        <color rgb="FF000000"/>
        <rFont val="Book Antiqua"/>
        <family val="1"/>
        <charset val="204"/>
      </rPr>
      <t>Minor city official taking a nap</t>
    </r>
  </si>
  <si>
    <r>
      <t>97</t>
    </r>
    <r>
      <rPr>
        <sz val="7"/>
        <color rgb="FF000000"/>
        <rFont val="Times New Roman"/>
        <family val="1"/>
        <charset val="204"/>
      </rPr>
      <t xml:space="preserve">          </t>
    </r>
    <r>
      <rPr>
        <sz val="9"/>
        <color rgb="FF000000"/>
        <rFont val="Book Antiqua"/>
        <family val="1"/>
        <charset val="204"/>
      </rPr>
      <t>Horses tied up in front of building</t>
    </r>
  </si>
  <si>
    <r>
      <t>98</t>
    </r>
    <r>
      <rPr>
        <sz val="7"/>
        <color rgb="FF000000"/>
        <rFont val="Times New Roman"/>
        <family val="1"/>
        <charset val="204"/>
      </rPr>
      <t xml:space="preserve">          </t>
    </r>
    <r>
      <rPr>
        <sz val="9"/>
        <color rgb="FF000000"/>
        <rFont val="Book Antiqua"/>
        <family val="1"/>
        <charset val="204"/>
      </rPr>
      <t>Obvious tourists from the hinterlands</t>
    </r>
  </si>
  <si>
    <r>
      <t>99</t>
    </r>
    <r>
      <rPr>
        <sz val="7"/>
        <color rgb="FF000000"/>
        <rFont val="Times New Roman"/>
        <family val="1"/>
        <charset val="204"/>
      </rPr>
      <t xml:space="preserve">          </t>
    </r>
    <r>
      <rPr>
        <sz val="9"/>
        <color rgb="FF000000"/>
        <rFont val="Book Antiqua"/>
        <family val="1"/>
        <charset val="204"/>
      </rPr>
      <t>City Watch, patrol of 4</t>
    </r>
  </si>
  <si>
    <r>
      <t>100</t>
    </r>
    <r>
      <rPr>
        <sz val="7"/>
        <color rgb="FF000000"/>
        <rFont val="Times New Roman"/>
        <family val="1"/>
        <charset val="204"/>
      </rPr>
      <t xml:space="preserve">       </t>
    </r>
    <r>
      <rPr>
        <sz val="9"/>
        <color rgb="FF000000"/>
        <rFont val="Book Antiqua"/>
        <family val="1"/>
        <charset val="204"/>
      </rPr>
      <t>Flying creature (hippogriff, griffon, pegasus, flying carpet, etc.)</t>
    </r>
  </si>
  <si>
    <r>
      <t>101</t>
    </r>
    <r>
      <rPr>
        <sz val="7"/>
        <color rgb="FF000000"/>
        <rFont val="Times New Roman"/>
        <family val="1"/>
        <charset val="204"/>
      </rPr>
      <t xml:space="preserve">       </t>
    </r>
    <r>
      <rPr>
        <sz val="9"/>
        <color rgb="FF000000"/>
        <rFont val="Book Antiqua"/>
        <family val="1"/>
        <charset val="204"/>
      </rPr>
      <t>Lamplighters</t>
    </r>
  </si>
  <si>
    <r>
      <t>102</t>
    </r>
    <r>
      <rPr>
        <sz val="7"/>
        <color rgb="FF000000"/>
        <rFont val="Times New Roman"/>
        <family val="1"/>
        <charset val="204"/>
      </rPr>
      <t xml:space="preserve">       </t>
    </r>
    <r>
      <rPr>
        <sz val="9"/>
        <color rgb="FF000000"/>
        <rFont val="Book Antiqua"/>
        <family val="1"/>
        <charset val="204"/>
      </rPr>
      <t>2-3 men dressed in black</t>
    </r>
  </si>
  <si>
    <r>
      <t>103</t>
    </r>
    <r>
      <rPr>
        <sz val="7"/>
        <color rgb="FF000000"/>
        <rFont val="Times New Roman"/>
        <family val="1"/>
        <charset val="204"/>
      </rPr>
      <t xml:space="preserve">       </t>
    </r>
    <r>
      <rPr>
        <sz val="9"/>
        <color rgb="FF000000"/>
        <rFont val="Book Antiqua"/>
        <family val="1"/>
        <charset val="204"/>
      </rPr>
      <t>Courtesans with escort</t>
    </r>
  </si>
  <si>
    <r>
      <t>104</t>
    </r>
    <r>
      <rPr>
        <sz val="7"/>
        <color rgb="FF000000"/>
        <rFont val="Times New Roman"/>
        <family val="1"/>
        <charset val="204"/>
      </rPr>
      <t xml:space="preserve">       </t>
    </r>
    <r>
      <rPr>
        <sz val="9"/>
        <color rgb="FF000000"/>
        <rFont val="Book Antiqua"/>
        <family val="1"/>
        <charset val="204"/>
      </rPr>
      <t>Ruffians</t>
    </r>
  </si>
  <si>
    <r>
      <t>105</t>
    </r>
    <r>
      <rPr>
        <sz val="7"/>
        <color rgb="FF000000"/>
        <rFont val="Times New Roman"/>
        <family val="1"/>
        <charset val="204"/>
      </rPr>
      <t xml:space="preserve">       </t>
    </r>
    <r>
      <rPr>
        <sz val="9"/>
        <color rgb="FF000000"/>
        <rFont val="Book Antiqua"/>
        <family val="1"/>
        <charset val="204"/>
      </rPr>
      <t>Innocent bystanders, out too late</t>
    </r>
  </si>
  <si>
    <r>
      <t>105</t>
    </r>
    <r>
      <rPr>
        <sz val="7"/>
        <color rgb="FF000000"/>
        <rFont val="Times New Roman"/>
        <family val="1"/>
        <charset val="204"/>
      </rPr>
      <t xml:space="preserve">       </t>
    </r>
    <r>
      <rPr>
        <sz val="9"/>
        <color rgb="FF000000"/>
        <rFont val="Book Antiqua"/>
        <family val="1"/>
        <charset val="204"/>
      </rPr>
      <t>Gang of low level (1-3) thieves</t>
    </r>
  </si>
  <si>
    <r>
      <t>106</t>
    </r>
    <r>
      <rPr>
        <sz val="7"/>
        <color rgb="FF000000"/>
        <rFont val="Times New Roman"/>
        <family val="1"/>
        <charset val="204"/>
      </rPr>
      <t xml:space="preserve">       </t>
    </r>
    <r>
      <rPr>
        <sz val="9"/>
        <color rgb="FF000000"/>
        <rFont val="Book Antiqua"/>
        <family val="1"/>
        <charset val="204"/>
      </rPr>
      <t>Runner for some noble house</t>
    </r>
  </si>
  <si>
    <r>
      <t>107</t>
    </r>
    <r>
      <rPr>
        <sz val="7"/>
        <color rgb="FF000000"/>
        <rFont val="Times New Roman"/>
        <family val="1"/>
        <charset val="204"/>
      </rPr>
      <t xml:space="preserve">       </t>
    </r>
    <r>
      <rPr>
        <sz val="9"/>
        <color rgb="FF000000"/>
        <rFont val="Book Antiqua"/>
        <family val="1"/>
        <charset val="204"/>
      </rPr>
      <t>Wizard (level 9-15)</t>
    </r>
  </si>
  <si>
    <r>
      <t>108</t>
    </r>
    <r>
      <rPr>
        <sz val="7"/>
        <color rgb="FF000000"/>
        <rFont val="Times New Roman"/>
        <family val="1"/>
        <charset val="204"/>
      </rPr>
      <t xml:space="preserve">       </t>
    </r>
    <r>
      <rPr>
        <sz val="9"/>
        <color rgb="FF000000"/>
        <rFont val="Book Antiqua"/>
        <family val="1"/>
        <charset val="204"/>
      </rPr>
      <t>Drunken rowdies</t>
    </r>
  </si>
  <si>
    <r>
      <t>109</t>
    </r>
    <r>
      <rPr>
        <sz val="7"/>
        <color rgb="FF000000"/>
        <rFont val="Times New Roman"/>
        <family val="1"/>
        <charset val="204"/>
      </rPr>
      <t xml:space="preserve">       </t>
    </r>
    <r>
      <rPr>
        <sz val="9"/>
        <color rgb="FF000000"/>
        <rFont val="Book Antiqua"/>
        <family val="1"/>
        <charset val="204"/>
      </rPr>
      <t>Party of tourists with guide</t>
    </r>
  </si>
  <si>
    <r>
      <t>110</t>
    </r>
    <r>
      <rPr>
        <sz val="7"/>
        <color rgb="FF000000"/>
        <rFont val="Times New Roman"/>
        <family val="1"/>
        <charset val="204"/>
      </rPr>
      <t xml:space="preserve">       </t>
    </r>
    <r>
      <rPr>
        <sz val="9"/>
        <color rgb="FF000000"/>
        <rFont val="Book Antiqua"/>
        <family val="1"/>
        <charset val="204"/>
      </rPr>
      <t>Monster encounter</t>
    </r>
  </si>
  <si>
    <r>
      <t>110</t>
    </r>
    <r>
      <rPr>
        <sz val="7"/>
        <color rgb="FF000000"/>
        <rFont val="Times New Roman"/>
        <family val="1"/>
        <charset val="204"/>
      </rPr>
      <t xml:space="preserve">       </t>
    </r>
    <r>
      <rPr>
        <sz val="9"/>
        <color rgb="FF000000"/>
        <rFont val="Book Antiqua"/>
        <family val="1"/>
        <charset val="204"/>
      </rPr>
      <t>Lamplighters</t>
    </r>
  </si>
  <si>
    <r>
      <t>111</t>
    </r>
    <r>
      <rPr>
        <sz val="7"/>
        <color rgb="FF000000"/>
        <rFont val="Times New Roman"/>
        <family val="1"/>
        <charset val="204"/>
      </rPr>
      <t xml:space="preserve">       </t>
    </r>
    <r>
      <rPr>
        <sz val="9"/>
        <color rgb="FF000000"/>
        <rFont val="Book Antiqua"/>
        <family val="1"/>
        <charset val="204"/>
      </rPr>
      <t>City Watch, patrol of 4</t>
    </r>
  </si>
  <si>
    <r>
      <t>112</t>
    </r>
    <r>
      <rPr>
        <sz val="7"/>
        <color rgb="FF000000"/>
        <rFont val="Times New Roman"/>
        <family val="1"/>
        <charset val="204"/>
      </rPr>
      <t xml:space="preserve">       </t>
    </r>
    <r>
      <rPr>
        <sz val="9"/>
        <color rgb="FF000000"/>
        <rFont val="Book Antiqua"/>
        <family val="1"/>
        <charset val="204"/>
      </rPr>
      <t>Party of tourists with guide</t>
    </r>
  </si>
  <si>
    <r>
      <t>113</t>
    </r>
    <r>
      <rPr>
        <sz val="7"/>
        <color rgb="FF000000"/>
        <rFont val="Times New Roman"/>
        <family val="1"/>
        <charset val="204"/>
      </rPr>
      <t xml:space="preserve">       </t>
    </r>
    <r>
      <rPr>
        <sz val="9"/>
        <color rgb="FF000000"/>
        <rFont val="Book Antiqua"/>
        <family val="1"/>
        <charset val="204"/>
      </rPr>
      <t>3-4 men in shadows</t>
    </r>
  </si>
  <si>
    <r>
      <t>114</t>
    </r>
    <r>
      <rPr>
        <sz val="7"/>
        <color rgb="FF000000"/>
        <rFont val="Times New Roman"/>
        <family val="1"/>
        <charset val="204"/>
      </rPr>
      <t xml:space="preserve">       </t>
    </r>
    <r>
      <rPr>
        <sz val="9"/>
        <color rgb="FF000000"/>
        <rFont val="Book Antiqua"/>
        <family val="1"/>
        <charset val="204"/>
      </rPr>
      <t>Lone horseman</t>
    </r>
  </si>
  <si>
    <r>
      <t>115</t>
    </r>
    <r>
      <rPr>
        <sz val="7"/>
        <color rgb="FF000000"/>
        <rFont val="Times New Roman"/>
        <family val="1"/>
        <charset val="204"/>
      </rPr>
      <t xml:space="preserve">       </t>
    </r>
    <r>
      <rPr>
        <sz val="9"/>
        <color rgb="FF000000"/>
        <rFont val="Book Antiqua"/>
        <family val="1"/>
        <charset val="204"/>
      </rPr>
      <t>Courting lovers</t>
    </r>
  </si>
  <si>
    <r>
      <t>116</t>
    </r>
    <r>
      <rPr>
        <sz val="7"/>
        <color rgb="FF000000"/>
        <rFont val="Times New Roman"/>
        <family val="1"/>
        <charset val="204"/>
      </rPr>
      <t xml:space="preserve">       </t>
    </r>
    <r>
      <rPr>
        <sz val="9"/>
        <color rgb="FF000000"/>
        <rFont val="Book Antiqua"/>
        <family val="1"/>
        <charset val="204"/>
      </rPr>
      <t>Carriage with drawn curtains</t>
    </r>
  </si>
  <si>
    <r>
      <t>117</t>
    </r>
    <r>
      <rPr>
        <sz val="7"/>
        <color rgb="FF000000"/>
        <rFont val="Times New Roman"/>
        <family val="1"/>
        <charset val="204"/>
      </rPr>
      <t xml:space="preserve">       </t>
    </r>
    <r>
      <rPr>
        <sz val="9"/>
        <color rgb="FF000000"/>
        <rFont val="Book Antiqua"/>
        <family val="1"/>
        <charset val="204"/>
      </rPr>
      <t>Lamplighters</t>
    </r>
  </si>
  <si>
    <r>
      <t>118</t>
    </r>
    <r>
      <rPr>
        <sz val="7"/>
        <color rgb="FF000000"/>
        <rFont val="Times New Roman"/>
        <family val="1"/>
        <charset val="204"/>
      </rPr>
      <t xml:space="preserve">       </t>
    </r>
    <r>
      <rPr>
        <sz val="9"/>
        <color rgb="FF000000"/>
        <rFont val="Book Antiqua"/>
        <family val="1"/>
        <charset val="204"/>
      </rPr>
      <t>Noble en route home, drunk</t>
    </r>
  </si>
  <si>
    <r>
      <t>119</t>
    </r>
    <r>
      <rPr>
        <sz val="7"/>
        <color rgb="FF000000"/>
        <rFont val="Times New Roman"/>
        <family val="1"/>
        <charset val="204"/>
      </rPr>
      <t xml:space="preserve">       </t>
    </r>
    <r>
      <rPr>
        <sz val="9"/>
        <color rgb="FF000000"/>
        <rFont val="Book Antiqua"/>
        <family val="1"/>
        <charset val="204"/>
      </rPr>
      <t>Lost, confused foreigner</t>
    </r>
  </si>
  <si>
    <r>
      <t>120</t>
    </r>
    <r>
      <rPr>
        <sz val="7"/>
        <color rgb="FF000000"/>
        <rFont val="Times New Roman"/>
        <family val="1"/>
        <charset val="204"/>
      </rPr>
      <t xml:space="preserve">       </t>
    </r>
    <r>
      <rPr>
        <sz val="9"/>
        <color rgb="FF000000"/>
        <rFont val="Book Antiqua"/>
        <family val="1"/>
        <charset val="204"/>
      </rPr>
      <t>Monster encounter</t>
    </r>
  </si>
  <si>
    <t>2             Messenger in the livery of a merchant guild</t>
  </si>
  <si>
    <t>3             Group of tradesmen</t>
  </si>
  <si>
    <t>4             Wagon being loaded</t>
  </si>
  <si>
    <t>6             Drunken old sot</t>
  </si>
  <si>
    <t>7             Merchant haggling with customer</t>
  </si>
  <si>
    <t>9             Guildsman with 4 apprentices</t>
  </si>
  <si>
    <t>16          Innkeep and customer arguing about a bill</t>
  </si>
  <si>
    <t>20          2-3 common laborers on a break</t>
  </si>
  <si>
    <t>22          2 clerics in peaceful religious discussion</t>
  </si>
  <si>
    <t>24          Two guildsmen in discussion with a merchant</t>
  </si>
  <si>
    <t>25          Children playing</t>
  </si>
  <si>
    <t>29          Moneychanger with</t>
  </si>
  <si>
    <t>30          Street vendor</t>
  </si>
  <si>
    <t>31          Cryer advertising a local shop</t>
  </si>
  <si>
    <t>32          Messenger in guild garb</t>
  </si>
  <si>
    <t>33          Merchant making</t>
  </si>
  <si>
    <t>34          Trotting cart with</t>
  </si>
  <si>
    <t>35          Wild-eyed speaker yelling from a soapbox</t>
  </si>
  <si>
    <t>42          Porters loading a wagon</t>
  </si>
  <si>
    <t>43          Craftsmen arguing over a piece of work</t>
  </si>
  <si>
    <t>45          Townspeople engaged in gossip</t>
  </si>
  <si>
    <t>47          Trotting cart without passengers</t>
  </si>
  <si>
    <t>50          Ragged cleric (level 2-8) looking convert others</t>
  </si>
  <si>
    <t>51          1-4 beggars (5% thief level 1-4)</t>
  </si>
  <si>
    <t>52          Small children, playing with dogs</t>
  </si>
  <si>
    <t>56          City Watch, patrol of 4</t>
  </si>
  <si>
    <t>57          Laborers patching the cobblestone street</t>
  </si>
  <si>
    <t>58          Cryer with news of the city</t>
  </si>
  <si>
    <t>59          Cleric (levels 1-6) with group of followers</t>
  </si>
  <si>
    <t>62          City Watch, patrol</t>
  </si>
  <si>
    <t>65          Foreign merchant</t>
  </si>
  <si>
    <t>67          Two foreign merchants arguing in different languages</t>
  </si>
  <si>
    <t>68          Wagon overloaded with supplies</t>
  </si>
  <si>
    <t>71          Moneylender with</t>
  </si>
  <si>
    <t>72          Merchant fawning</t>
  </si>
  <si>
    <t>74          City Watch, patrol</t>
  </si>
  <si>
    <t>78          Bad-tempered mercenaries</t>
  </si>
  <si>
    <t>79          Two young lovers in a loud, angry discussion</t>
  </si>
  <si>
    <t>80          Wagon loaded with street-sweepings, heading out of</t>
  </si>
  <si>
    <t>the city</t>
  </si>
  <si>
    <t>90          Cryer for tavern or festhall</t>
  </si>
  <si>
    <t>92          Merchant loading a wagon</t>
  </si>
  <si>
    <t>93          Caravan driver dickering with a local merchant</t>
  </si>
  <si>
    <t>94                  Innocent bystander</t>
  </si>
  <si>
    <t>95          Band of young nobles</t>
  </si>
  <si>
    <t>96          Non-human fighters (elf, dwarf, gnome, etc.)</t>
  </si>
  <si>
    <t>97                  Inebriated sell-sword</t>
  </si>
  <si>
    <t>98          Obvious tourists with guide</t>
  </si>
  <si>
    <t>100        Flying creature (hippogriff, griffon, Pegasus, flying carpet, etc.)</t>
  </si>
  <si>
    <t>103       Hard currency girls</t>
  </si>
  <si>
    <t>104       Ruffians</t>
  </si>
  <si>
    <t>105       Innocent bystanders, out too late</t>
  </si>
  <si>
    <t>105       Gang of low level (1-3) thieves breaking into a building</t>
  </si>
  <si>
    <t>106       Townspeople out for an evening stroll</t>
  </si>
  <si>
    <t>107        Cleric (level 2-8)</t>
  </si>
  <si>
    <t>109        Merchants talking at doorway to shop, after closing hours</t>
  </si>
  <si>
    <t>112        Party of adventurers</t>
  </si>
  <si>
    <t>115        Torchlight celebration</t>
  </si>
  <si>
    <t>118        Courting lovers</t>
  </si>
  <si>
    <t>2             Messenger in guild livery</t>
  </si>
  <si>
    <t>7             Two townspeople haggling with merchant</t>
  </si>
  <si>
    <t>9             Barman buying supplies</t>
  </si>
  <si>
    <t>12          Beggar (20% chance thief level 1-4)</t>
  </si>
  <si>
    <t>14          Representative of a trading coster</t>
  </si>
  <si>
    <t>101 Lamplighters</t>
  </si>
  <si>
    <t>City Guard, patrol of 12</t>
  </si>
  <si>
    <t>Messenger in the livery of a merchant guild</t>
  </si>
  <si>
    <t>Dock workers</t>
  </si>
  <si>
    <t>7             Two townsfolk in discussion</t>
  </si>
  <si>
    <t>11          Drunken adventurers</t>
  </si>
  <si>
    <t>15          Wagon moving towards one of the docks</t>
  </si>
  <si>
    <t>16          Sailors on leave</t>
  </si>
  <si>
    <t>20          2-3 young toughs in a fight</t>
  </si>
  <si>
    <t>23          Broken and abandoned cart or wagon</t>
  </si>
  <si>
    <t>24          Group of youths gambling with dice</t>
  </si>
  <si>
    <t>25          Snooty young nobleman</t>
  </si>
  <si>
    <t>29          Moneychanger with 8 guards</t>
  </si>
  <si>
    <t>31          Cryer announcing arrival of a ship</t>
  </si>
  <si>
    <t>35          Group of tough-looking townsfolk, betting on a dog­fight</t>
  </si>
  <si>
    <t>43          Craftsmen arguing</t>
  </si>
  <si>
    <t>46          Journeymen in the livery of a guild</t>
  </si>
  <si>
    <t>47          Servant running an errand</t>
  </si>
  <si>
    <t>49          Non-human porters carrying goods</t>
  </si>
  <si>
    <t>50          Old man with book under his arm (perhaps a sage or mage, or merely an accountant or moneylender)</t>
  </si>
  <si>
    <t>51          1-4 Beggars (20% thief level 1-4)</t>
  </si>
  <si>
    <t>53          Juggler being harassed by his audience</t>
  </si>
  <si>
    <t>57          Dockworkers on a break</t>
  </si>
  <si>
    <t>58          Political speaker with crowd</t>
  </si>
  <si>
    <t>62          Single drunken adventurer</t>
  </si>
  <si>
    <t>63          Mermen making a purchase from a human merchant</t>
  </si>
  <si>
    <t>64          Trotting cart without passengers</t>
  </si>
  <si>
    <t>65          Cryer for a tavern or festhall</t>
  </si>
  <si>
    <t>67          Newly-demolished building</t>
  </si>
  <si>
    <t>68          Carriage with drawn curtains and livery of a noble house</t>
  </si>
  <si>
    <t>69          Workmen replacing a destroyed wall or window</t>
  </si>
  <si>
    <t>71          Children writing graffiti on a wall</t>
  </si>
  <si>
    <t>72          Two merchants haggling</t>
  </si>
  <si>
    <t>75          Nervous tourists from the hinterlands</t>
  </si>
  <si>
    <t>78          Young couple oblivious to the world (10% pair of thieves)</t>
  </si>
  <si>
    <t>79          Two young men in a loud, angry discussion</t>
  </si>
  <si>
    <t>80          Wagon loaded with furniture</t>
  </si>
  <si>
    <t>92          Merchant making a delivery, with wagon</t>
  </si>
  <si>
    <t>93          Shady individual watching a nearby merchant home</t>
  </si>
  <si>
    <t>95          Band of young toughs</t>
  </si>
  <si>
    <t>96          Old man eating</t>
  </si>
  <si>
    <t>97          Young man with bulky object, looking over his shoul­der</t>
  </si>
  <si>
    <t>99          Mangy dog</t>
  </si>
  <si>
    <t>100       Flying creature (hippogriff, griffon, pegasus, flying carpet, etc.)</t>
  </si>
  <si>
    <t>101       Lamplighters</t>
  </si>
  <si>
    <t>104       Young toughs</t>
  </si>
  <si>
    <t>105       Monster encounter</t>
  </si>
  <si>
    <t>105       Gang of low level (1-3) thieves climbing over a wall</t>
  </si>
  <si>
    <t>111        Young vandals</t>
  </si>
  <si>
    <t>112        5-7 men dressed in black</t>
  </si>
  <si>
    <t xml:space="preserve">113       </t>
  </si>
  <si>
    <t>Carriage of a noble, the arms blackened out</t>
  </si>
  <si>
    <t>114       Lone horseman</t>
  </si>
  <si>
    <t>115       Courting lovers</t>
  </si>
  <si>
    <t>116       Carriage with drawn curtains</t>
  </si>
  <si>
    <t>117        Monster encounter</t>
  </si>
  <si>
    <t>118        Private warehouse guard</t>
  </si>
  <si>
    <t>1             City Guard, patrol of 12</t>
  </si>
  <si>
    <t>2             Mourners visiting a tomb</t>
  </si>
  <si>
    <t>3             Cleric (level 4-7) with class of students</t>
  </si>
  <si>
    <t>4             Gardeners trimming the topiary</t>
  </si>
  <si>
    <t>5             Two merchants having a quiet discussion</t>
  </si>
  <si>
    <t>6             Beggar (10% chance thief level 1-6)</t>
  </si>
  <si>
    <t>7             Two townswoman talking</t>
  </si>
  <si>
    <t>9             Ragged priest exhorting to the masses to repent</t>
  </si>
  <si>
    <t>11          Sleeping adventurer (10% chance dead)</t>
  </si>
  <si>
    <t>12          Beggar (10% chance thief level 1-6)</t>
  </si>
  <si>
    <t>14          Mourners visiting a tomb</t>
  </si>
  <si>
    <t>15          Two tourists in trotting cart</t>
  </si>
  <si>
    <t>16          Children playing</t>
  </si>
  <si>
    <t>19          Young couple with picnic</t>
  </si>
  <si>
    <t>20          City Watch, patrol of 4</t>
  </si>
  <si>
    <t>21          Magic-User (level 1-6) studying his books</t>
  </si>
  <si>
    <t>23          Pile of broken branches and uprooted plants, to be removed</t>
  </si>
  <si>
    <t>29          Funeral procession, led by cleric level 1-4</t>
  </si>
  <si>
    <t>30          City Watch, patrol of 4</t>
  </si>
  <si>
    <t>31          Children at play</t>
  </si>
  <si>
    <t>33          Stonemasons polishing buildings and statuary</t>
  </si>
  <si>
    <t>35          Gardeners replanting uprooted flowers</t>
  </si>
  <si>
    <t>42          Noble funeral procession, led by cleric level 4-7</t>
  </si>
  <si>
    <t>43         Craftsmen arguing quietly</t>
  </si>
  <si>
    <t>44         City Watch, patrol of 4</t>
  </si>
  <si>
    <t>45         Townspeople engaged in gossip</t>
  </si>
  <si>
    <t>46         Journeyman in the livery of a guild, taking a nap</t>
  </si>
  <si>
    <t>47         Servant running an errand</t>
  </si>
  <si>
    <t>48         Hard currency girls</t>
  </si>
  <si>
    <t>49         4-5 human porters carrying goods</t>
  </si>
  <si>
    <t>50         Old man with book under his arm (perhaps a sage or mage, or merely an accountant or moneylender)</t>
  </si>
  <si>
    <t>51         1-4 Beggars (20% thief level 1-4)</t>
  </si>
  <si>
    <t>52         Small children, playing with dogs</t>
  </si>
  <si>
    <t>53         Orator, speaking well of the dead</t>
  </si>
  <si>
    <t>54         City Watch, patrol of 4</t>
  </si>
  <si>
    <t>55         Innocent bystander (10% thief level 2-8)</t>
  </si>
  <si>
    <t>56         Obvious tourists from the hinterlands</t>
  </si>
  <si>
    <t>57         Workers on a break</t>
  </si>
  <si>
    <t>58         Political speaker with crowd</t>
  </si>
  <si>
    <t>59         Cleric (levels 1-6) with group of followers</t>
  </si>
  <si>
    <t>60         Foreign merchant</t>
  </si>
  <si>
    <t>61         Concerned citizen</t>
  </si>
  <si>
    <t>62         Single young woman</t>
  </si>
  <si>
    <t>63         City Guard, 12 soldiers</t>
  </si>
  <si>
    <t>64         Trotting cart without passengers</t>
  </si>
  <si>
    <t>65         Quiet cryer handing out pamphlets for a tavern</t>
  </si>
  <si>
    <t>66         Unremarkable messenger</t>
  </si>
  <si>
    <t>67         Mourners en route to a tomb</t>
  </si>
  <si>
    <t>68         Carriage with drawn curtains and livery of a noble house</t>
  </si>
  <si>
    <t>69         Workers refinishing the surface of a building</t>
  </si>
  <si>
    <t>70         Dungsweepers</t>
  </si>
  <si>
    <t>71         Children writing graffiti on a wall</t>
  </si>
  <si>
    <t>72         Two merchants haggling</t>
  </si>
  <si>
    <t>73         Old coot, taking a nap</t>
  </si>
  <si>
    <t>74         City Watch, patrol of 4</t>
  </si>
  <si>
    <t>75         Tourists from the hinterlands</t>
  </si>
  <si>
    <t>76         Innocent bystanders</t>
  </si>
  <si>
    <t>77         Messenger wearing the device of a guild</t>
  </si>
  <si>
    <t>78         Young couple oblivious to the world</t>
  </si>
  <si>
    <t>79         Two young men in a loud, angry discussion</t>
  </si>
  <si>
    <t>80         Funeral procession, led by cleric level 1-3</t>
  </si>
  <si>
    <t>89         Bearers carrying large cloth burdens</t>
  </si>
  <si>
    <t>90        Messenger scanning the crowd for some particular person</t>
  </si>
  <si>
    <t>91         Minor, harried official</t>
  </si>
  <si>
    <t>92         Two old men playing cards</t>
  </si>
  <si>
    <t>93         Shady individual</t>
  </si>
  <si>
    <t>94         Innocent bystander</t>
  </si>
  <si>
    <t>95         City Watch, patrol of 4</t>
  </si>
  <si>
    <t>96         Old man eating</t>
  </si>
  <si>
    <t>97        Young man with bulky object, looking over his shoul­der</t>
  </si>
  <si>
    <t>98         Obvious tourists with guide</t>
  </si>
  <si>
    <t>99         Dog</t>
  </si>
  <si>
    <t>100       Flying creature (hippogriff, griffon, pegasus, flying</t>
  </si>
  <si>
    <t>101      City Watch, patrol of 4</t>
  </si>
  <si>
    <t>102      2-3 men dressed in black</t>
  </si>
  <si>
    <t>105      Gang of low level (-3) thieves looking for an easy mug­ging</t>
  </si>
  <si>
    <t>106      Young lovers making a night-time rendezvous</t>
  </si>
  <si>
    <t>107       Cleric (level 2-8)</t>
  </si>
  <si>
    <t>108       City Watch, patrol of 4</t>
  </si>
  <si>
    <t>109       Magic-user (level 1-8) hustling to make an appointment</t>
  </si>
  <si>
    <t>110       Monster encounter</t>
  </si>
  <si>
    <t>111       Young vandals</t>
  </si>
  <si>
    <t>112       5-7 men dressed in black</t>
  </si>
  <si>
    <t>113       Hard currency girls</t>
  </si>
  <si>
    <t>114       Lone adventurer, sleeping (20% chance dead)</t>
  </si>
  <si>
    <t>118        Townsperson buying something from a thief</t>
  </si>
  <si>
    <t>Notes:</t>
  </si>
  <si>
    <t>Most of the above are fairly self-explanatory, in particular since they are to provide “local color" for other encounters and player character actions. A few need further explanation below:</t>
  </si>
  <si>
    <t>INNOCENT BYSTANDERS: Common townsfolk without spe­cial ability, rank, or immediate purpose. Can be male or female, native or foreign, or of any race. They will tend to “not get involved" with any disturbance, and flee if directly threatened.</t>
  </si>
  <si>
    <t>wounded, and otherwise help, unless this endangers their own lives. In cases of conflict, they will serve as witnesses.</t>
  </si>
  <si>
    <t>TROTTING CARTS: A trotting cart is a two-wheeled carriage similar to the Earth's rickshaw, which carries up to two peo­ple comfortably. The carts are operated by the Fellowship of Carters and Coachmen, and cost 1 cp to travel anywhere in the city.</t>
  </si>
  <si>
    <t>DUNGSWEEPERS: Streetcleaners, members of the Dungsweepers' Guild. They wear caps with orange and red feathers as badges of their craft. They carry brooms, shovels, rakes, and other instruments of destruction.</t>
  </si>
  <si>
    <t>CRYERS: Cryers are the chief method of advertising and announcement in the Realms. Those for particular establish­ments declare the fineness of the product or services, while those for the city itself note some upcoming festival or impor­tant local news (a fine way of passing along information in the campaign). Cryers for noble families announce weddings, funerals, and births.</t>
  </si>
  <si>
    <t>LAMPLIGHTERS: Only found in the city after dark, these are members of the Guild of Chandlers and Lamplighters, noted by their black caps with a golden flame device on either side. Their job is to light a maintain the various iron-posted lamp bowls around the city. For a small gratuity they will also serve as guides through the city at night, providing light for trav­elers in need. If attacked, or threatened, they will flee, as most of the guild is quite young.</t>
  </si>
  <si>
    <t>NOBLE IN PORTAGE CHAIR: Portage chairs are wheel-less lit­ters carried by 2 or 4 servants, and are the travel medium of choice of older nobility and those unwilling to walk through the streets. A two-person chair carries one passenger, while a four-person chair carries four House Hothemer has a portage chair carried by two ogres, which carries two normal-size passengers, or the rather portly Malas Hothemer.</t>
  </si>
  <si>
    <t>HARD CURRENCY GIRLS: Soiled doves. Ladies of the evening. Dance-hall girls with hearts of gold.</t>
  </si>
  <si>
    <t>RUFFIANS and THUGS of various descriptions: Treat as 1st or 2d level fighters (50% chance each) armed with short swords, daggers, saps, and/or cudgel-like clubs.</t>
  </si>
  <si>
    <t>MONSTER ENCOUNTERS: See page 25</t>
  </si>
  <si>
    <t>CONCERNED CITIZENS: These are like Innocent Bystanders, but if they witness any crimes or wrongdoing, will immedi­ately try to summon the authorities, will lend aid to the</t>
  </si>
  <si>
    <t>NIGHT-TIME ENCOUNTERS</t>
  </si>
  <si>
    <t>1       in 10 chance per hour on the streets</t>
  </si>
  <si>
    <t>Roll</t>
  </si>
  <si>
    <t>Encounter</t>
  </si>
  <si>
    <t>2                      Monster Encounter</t>
  </si>
  <si>
    <t>3                      Unfriendly Fighter (levels</t>
  </si>
  <si>
    <t>11-20)</t>
  </si>
  <si>
    <t>4                      Unfriendly Cleric (levels</t>
  </si>
  <si>
    <t>5                      Unfriendly Thief (levels</t>
  </si>
  <si>
    <t>1-10)</t>
  </si>
  <si>
    <t>6                      Friendly Paladin (levels</t>
  </si>
  <si>
    <t>1-10)*</t>
  </si>
  <si>
    <t>7                      Friendly Cleric (levels</t>
  </si>
  <si>
    <t>8                      Unfriendly Nobleman</t>
  </si>
  <si>
    <t>9                      Friendly Merchant (selling</t>
  </si>
  <si>
    <t>wares)</t>
  </si>
  <si>
    <t>I        0</t>
  </si>
  <si>
    <t>City Watch</t>
  </si>
  <si>
    <t>II                     Friendly Drunk</t>
  </si>
  <si>
    <t>12                   Friendly Street Vendor</t>
  </si>
  <si>
    <t>13                   Friendly City Official</t>
  </si>
  <si>
    <t>1 4</t>
  </si>
  <si>
    <t>Unfriendly City Official*</t>
  </si>
  <si>
    <t>15                   Unfriendly Drunk</t>
  </si>
  <si>
    <t>16                   Unfriendly Cleric (levels</t>
  </si>
  <si>
    <t>17                   Unfriendly Magic-User (levels 1-10)</t>
  </si>
  <si>
    <t>18                   Unfriendly Thief (levels</t>
  </si>
  <si>
    <t>19                   Unfriendly Wizard (levels</t>
  </si>
  <si>
    <t>20                   Monster Encounter*</t>
  </si>
  <si>
    <t>* = Monster Encounter if at night</t>
  </si>
  <si>
    <t>MONSTER ENCOUNTERS</t>
  </si>
  <si>
    <t>1                      1-2 Dopplegangers</t>
  </si>
  <si>
    <t>2                      1-2 Spectres</t>
  </si>
  <si>
    <t>3                      1-3 Will-O-Wisps</t>
  </si>
  <si>
    <t>4                      1-10 Mongrelmen</t>
  </si>
  <si>
    <t>5                      1-4</t>
  </si>
  <si>
    <t>Weretigers</t>
  </si>
  <si>
    <t>6                      1-3</t>
  </si>
  <si>
    <t>Wraiths</t>
  </si>
  <si>
    <t>7                      1-2</t>
  </si>
  <si>
    <t>Wights</t>
  </si>
  <si>
    <t>8                      1-4 Wererats</t>
  </si>
  <si>
    <t>9                      2-8 Unfriendly fighters (levels 1-6)</t>
  </si>
  <si>
    <t>10                   2-8 Unfriendly thieves (levels 1-6)</t>
  </si>
  <si>
    <t>11                   Drunken mercenary (level 1-10)</t>
  </si>
  <si>
    <t>12                   2-12</t>
  </si>
  <si>
    <t>Wild dogs</t>
  </si>
  <si>
    <t>13                       2-5</t>
  </si>
  <si>
    <t>Werewolves</t>
  </si>
  <si>
    <t>14                       2-5</t>
  </si>
  <si>
    <t>Ghouls</t>
  </si>
  <si>
    <t>15                   2-5 Ghouls led by a ghast</t>
  </si>
  <si>
    <t>16                   1 Fox woman</t>
  </si>
  <si>
    <t>17                   1-3</t>
  </si>
  <si>
    <t>Gargoyles</t>
  </si>
  <si>
    <t>18                   1-2</t>
  </si>
  <si>
    <t>Ghosts</t>
  </si>
  <si>
    <t>19                   1-2</t>
  </si>
  <si>
    <t>Vampires</t>
  </si>
  <si>
    <t>UNCOMMON</t>
  </si>
  <si>
    <t>Troglodytes</t>
  </si>
  <si>
    <t>Dark Elves</t>
  </si>
  <si>
    <t>Giants, hill and frost</t>
  </si>
  <si>
    <t>Ogres</t>
  </si>
  <si>
    <t>Wereboars</t>
  </si>
  <si>
    <t>Kobolds</t>
  </si>
  <si>
    <t>W earbears</t>
  </si>
  <si>
    <t>Ores (bands of 20-40)</t>
  </si>
  <si>
    <t>Ape, carnivorous</t>
  </si>
  <si>
    <t>Mermen</t>
  </si>
  <si>
    <t>Centipedes, giant</t>
  </si>
  <si>
    <t>Minotaurs Raven, giant</t>
  </si>
  <si>
    <t>RARE</t>
  </si>
  <si>
    <t>Will-O-Wisps</t>
  </si>
  <si>
    <t>Carrion crawlers</t>
  </si>
  <si>
    <t>Mongrelmen</t>
  </si>
  <si>
    <t>Bugbears</t>
  </si>
  <si>
    <t>Weasels, giant</t>
  </si>
  <si>
    <t>Foxwomen</t>
  </si>
  <si>
    <t>Seawolf (greater or lesser)</t>
  </si>
  <si>
    <t>Wereshark</t>
  </si>
  <si>
    <t>Lizard men</t>
  </si>
  <si>
    <t>% Roll Item</t>
  </si>
  <si>
    <t>Common Item (Subtable</t>
  </si>
  <si>
    <t>81-95</t>
  </si>
  <si>
    <t>Valuable (Subtable B)</t>
  </si>
  <si>
    <t>96-       00</t>
  </si>
  <si>
    <t>Special</t>
  </si>
  <si>
    <t>Common Items (DM may add or delete from the list as he sees fit, given the area of the encounter).</t>
  </si>
  <si>
    <t>Single Key</t>
  </si>
  <si>
    <t>Comb</t>
  </si>
  <si>
    <t>Brush</t>
  </si>
  <si>
    <t>14-15</t>
  </si>
  <si>
    <t>Blank Parchment</t>
  </si>
  <si>
    <t>16-       18</t>
  </si>
  <si>
    <t>Waterskin</t>
  </si>
  <si>
    <t>19-24</t>
  </si>
  <si>
    <t>Laundry Ticket</t>
  </si>
  <si>
    <t>25-35</t>
  </si>
  <si>
    <t>36-39</t>
  </si>
  <si>
    <t>Holy Symbol</t>
  </si>
  <si>
    <t>40-       41</t>
  </si>
  <si>
    <t>Pieces of Chalk</t>
  </si>
  <si>
    <t>41-                 44</t>
  </si>
  <si>
    <t>Toy (Dice, ball and jacks, etc)</t>
  </si>
  <si>
    <t>45-48 Small flute or musical instrument 49-52</t>
  </si>
  <si>
    <t>Talis Deck (playing cards)</t>
  </si>
  <si>
    <t>53-56</t>
  </si>
  <si>
    <t>Soap (Bar or in a pot)</t>
  </si>
  <si>
    <t>57-58</t>
  </si>
  <si>
    <t>Perfume or Cologne (in potion</t>
  </si>
  <si>
    <t>59-60</t>
  </si>
  <si>
    <t>1-8 Needles</t>
  </si>
  <si>
    <t>61-64</t>
  </si>
  <si>
    <t>Tobacco and pipe</t>
  </si>
  <si>
    <t>65-66</t>
  </si>
  <si>
    <t>Ink in vial</t>
  </si>
  <si>
    <t>67-68</t>
  </si>
  <si>
    <t>Spectacles or Magnifier</t>
  </si>
  <si>
    <t>69-72</t>
  </si>
  <si>
    <t>Printed Hand-out, badly smudged</t>
  </si>
  <si>
    <t>73-80</t>
  </si>
  <si>
    <t>Knife</t>
  </si>
  <si>
    <t>81-85</t>
  </si>
  <si>
    <t>Soft cap or</t>
  </si>
  <si>
    <t>86-88</t>
  </si>
  <si>
    <t>1-4 Darts</t>
  </si>
  <si>
    <t>89-                94</t>
  </si>
  <si>
    <t>Handkerchief</t>
  </si>
  <si>
    <t>95-96</t>
  </si>
  <si>
    <t>Note with unimportant writing</t>
  </si>
  <si>
    <t>herring to distract PCs or lead them into new adventures)</t>
  </si>
  <si>
    <t>97-                 00</t>
  </si>
  <si>
    <t>Thief trap—Small mousetrap-like device, cost 10 gp, placed in</t>
  </si>
  <si>
    <t>pocket to catch fingers of the casual thief (unless traps are cor­rectly detected for). 1 point damage, and thief is immediately detected.</t>
  </si>
  <si>
    <t>Valuable Items % Roll</t>
  </si>
  <si>
    <t>1-6 cp</t>
  </si>
  <si>
    <t>Above and</t>
  </si>
  <si>
    <t>17-       23</t>
  </si>
  <si>
    <t>24-29</t>
  </si>
  <si>
    <t>30-34</t>
  </si>
  <si>
    <t>35-37</t>
  </si>
  <si>
    <t>Gem worth 100-600 gp</t>
  </si>
  <si>
    <t>38-39</t>
  </si>
  <si>
    <t>Jewelry worth 200-800 gp</t>
  </si>
  <si>
    <t>40-41 Key Ring of 2-20 keys, one of which is a skeleton key (10% working on locked doors)</t>
  </si>
  <si>
    <t>42-        50</t>
  </si>
  <si>
    <t>Small sack of 50 gp</t>
  </si>
  <si>
    <t>51-52</t>
  </si>
  <si>
    <t>Small sack of 50 pp</t>
  </si>
  <si>
    <t>53-63</t>
  </si>
  <si>
    <t>1-4 10 gp Trade Bars</t>
  </si>
  <si>
    <t>64-70</t>
  </si>
  <si>
    <t>1-6 25 gp Trade Bars</t>
  </si>
  <si>
    <t>71-74</t>
  </si>
  <si>
    <t>1-3 50 gp Trade Bars</t>
  </si>
  <si>
    <t>75-86</t>
  </si>
  <si>
    <t>1-10 Toals (2 gp coin of Waterdeep)</t>
  </si>
  <si>
    <t>87-90</t>
  </si>
  <si>
    <t>1-6 Harbor Moon (50</t>
  </si>
  <si>
    <t>91-94</t>
  </si>
  <si>
    <t>1-4 Iron Trade Bars (5 gp trade bar of Mirabar)</t>
  </si>
  <si>
    <t>1-6 Electrum Moons (1 ep coin of Silverymoon)</t>
  </si>
  <si>
    <t>97-98</t>
  </si>
  <si>
    <t>Valuable message</t>
  </si>
  <si>
    <t>99-00</t>
  </si>
  <si>
    <t>Small non-magical book</t>
  </si>
  <si>
    <t>NOTES</t>
  </si>
  <si>
    <t>DEEPWATER HARBOR</t>
  </si>
  <si>
    <t>SOUTH WARD</t>
  </si>
  <si>
    <t>№</t>
  </si>
  <si>
    <t>The Basilisk Boys</t>
  </si>
  <si>
    <t>The Blackcoats</t>
  </si>
  <si>
    <t>The Caravan Boys</t>
  </si>
  <si>
    <t>The Fire Kings</t>
  </si>
  <si>
    <t>Grambar's Blades</t>
  </si>
  <si>
    <t>Kerrigan's Sons</t>
  </si>
  <si>
    <t>The Marrowsons</t>
  </si>
  <si>
    <t>The Minotaurs</t>
  </si>
  <si>
    <t>The Red Readers</t>
  </si>
  <si>
    <t>The Seawolves</t>
  </si>
  <si>
    <t>The Six Hands</t>
  </si>
  <si>
    <t>The Tusk Street Boys</t>
  </si>
  <si>
    <t>Snake tattoos, the heads of which end over the backs of the hands, and up the arms. The longer-lasting and more successful Adders get their "serpents stretched," the tattoos expanded, with the bodies eventually twining down arms, over shoulders, and coiling together down the spine.</t>
  </si>
  <si>
    <t>Simple chokers of small, sharp teeth (originally basilisk teeth, but now taken from a wide variety of sources) mark the Basilisk Boys.</t>
  </si>
  <si>
    <t>True to their name, the Blackcoats all wear long black coats, and some of them wear black headwear of some kind as well.</t>
  </si>
  <si>
    <t>A pendant of a pewter wagon-wheel, hung from a simple leather cord.</t>
  </si>
  <si>
    <t>X-style leather bandoliers, fitting with bright brass rivets, are the mark of the Fire Kings.</t>
  </si>
  <si>
    <t>The curved kukri blades of gangmembers are their badges, their hilts hung with thin leader cords done up in intricate knots that are a language known among the gang telling of an individual member's accomplishments.</t>
  </si>
  <si>
    <t>The badge of the old wizard Kerrigan - a kobold skull worn as a shoulder pad - continues among the leaders of the Sons. Members all wear a simple white leather pauldron with two black marks approximating sockets on it.</t>
  </si>
  <si>
    <t>The Marrowsons all carry bone-hilted knives prominently displayed, and when they "go to work," they often carry with them bludgeoning weapons with bone hilts or bone inlay.</t>
  </si>
  <si>
    <t>The Minotaurs all wear septum ring piercings, and many of them carry bull's horn drinking horns at their sides.</t>
  </si>
  <si>
    <t>Red Readers all wear red on their heads, from simple scarves and bandannas to more elaborate headwear, all with red bands or other marks.</t>
  </si>
  <si>
    <t>Seawolves all wear bosun's whistles around their necks, displayed prominently.</t>
  </si>
  <si>
    <t>A deep green sash, with six white hands embroidered to it, tied about the waist.</t>
  </si>
  <si>
    <t>A leather cord around the neck, from which hangs a small boar's tusk pendant.</t>
  </si>
  <si>
    <t> The Red Readers, Kerrigan's Sons, the Seawolves</t>
  </si>
  <si>
    <t> The Seawolves</t>
  </si>
  <si>
    <t> The Fire Kings, the Six Hands</t>
  </si>
  <si>
    <t> The Marrowsons</t>
  </si>
  <si>
    <t> The Six Hands, the Blackcloaks</t>
  </si>
  <si>
    <t> None</t>
  </si>
  <si>
    <t> The Adders, The Red Readers</t>
  </si>
  <si>
    <t> The Caravan Boys</t>
  </si>
  <si>
    <t> The Tusk Street Boys</t>
  </si>
  <si>
    <t> The Adders, Kerrigan's Sons</t>
  </si>
  <si>
    <t> The Six Hands, the Basilisk Boys, the Adders</t>
  </si>
  <si>
    <t> The Fire Kings, the Blackcloaks, the Seawolves</t>
  </si>
  <si>
    <t> The Minotaurs</t>
  </si>
  <si>
    <t>he Basilisk Boys, the Six Hands</t>
  </si>
  <si>
    <t>The Six Hands, the Adders</t>
  </si>
  <si>
    <t>Grambar's Blades, The Marrowsons, The Seawolves</t>
  </si>
  <si>
    <t>The Basilisk Boys, the Adders</t>
  </si>
  <si>
    <t>The Minotaurs, Kerrigan's Sons</t>
  </si>
  <si>
    <t>The Seawolves, the Marrowsons</t>
  </si>
  <si>
    <t>None)</t>
  </si>
  <si>
    <t>Captain</t>
  </si>
  <si>
    <t>Lieutenant</t>
  </si>
  <si>
    <t>Sergeant</t>
  </si>
  <si>
    <t>Balthorrs Rare and Wondrous Treasures</t>
  </si>
  <si>
    <t>The Golden Key</t>
  </si>
  <si>
    <t>The Halls of Hilmer, Master Armorer</t>
  </si>
  <si>
    <t>Olmhazans Jewels</t>
  </si>
  <si>
    <t>The Dragons Head
Tavern</t>
  </si>
  <si>
    <t>obacco (5 cp/pouch) and
drinks can be bought at the bar
but aside from sausage rolls (4
cp/platter or 2cp/ handplate)
and stew (1cp/bowl), theres little
food to be had here. Drinks are 1
cp/tankard for ale, 2 cp for stout,
2 cp/tallglass for wine, and 3 cp for zzar. The bar has an extensive
selection of brandies, liqueurs,
and rarities (such as firewine
and elverquisst), which are sold
by the glass. These cost from 7
sp/glass for brandy to 9 gp/glass
for elverquisst or Tashlutan
amberthroat.</t>
  </si>
  <si>
    <t>The Red-Eyed Owl</t>
  </si>
  <si>
    <t>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t>
  </si>
  <si>
    <t>The Sailors Own</t>
  </si>
  <si>
    <t xml:space="preserve"> The Singing Sword</t>
  </si>
  <si>
    <t>The Sleepy Sylph</t>
  </si>
  <si>
    <t>The Jade Jug</t>
  </si>
  <si>
    <t>Festhall &amp; Spa</t>
  </si>
  <si>
    <t>The Smiling Siren Nightclub &amp; Theater</t>
  </si>
  <si>
    <t>Asmaghs Alley</t>
  </si>
  <si>
    <t>Buckle Alley</t>
  </si>
  <si>
    <t>Cat Alley, a.k.a. Cats Alley</t>
  </si>
  <si>
    <t>The Cats Tail</t>
  </si>
  <si>
    <t>Duirs Alley</t>
  </si>
  <si>
    <t>Elsambuls Lane</t>
  </si>
  <si>
    <t>Howling Cat Court</t>
  </si>
  <si>
    <t>Jesters Court</t>
  </si>
  <si>
    <t>Lemontree Alley</t>
  </si>
  <si>
    <t>Lhoril's Alley</t>
  </si>
  <si>
    <t>The Prowl</t>
  </si>
  <si>
    <t>The Reach</t>
  </si>
  <si>
    <t>Sevenlamps Cut</t>
  </si>
  <si>
    <t>Shadows Alley</t>
  </si>
  <si>
    <t>T u r n b a c k C o u r t</t>
  </si>
  <si>
    <t>Zeldan's Alley</t>
  </si>
  <si>
    <t>Halazars Pine Gems</t>
  </si>
  <si>
    <t>Selchoun's Sundries Shop</t>
  </si>
  <si>
    <t>Gounar'sTavern</t>
  </si>
  <si>
    <t>The Ships Wheel</t>
  </si>
  <si>
    <t>Dacers Inn</t>
  </si>
  <si>
    <t>Maerghouns Inn</t>
  </si>
  <si>
    <t>Pilgrims Rest</t>
  </si>
  <si>
    <t>Cloaksweep Alley</t>
  </si>
  <si>
    <t>The Ghostwalk</t>
  </si>
  <si>
    <t>Sea Ward</t>
  </si>
  <si>
    <t>Gondwatch Lane</t>
  </si>
  <si>
    <t>Kulzar's Alley</t>
  </si>
  <si>
    <t>Moarinskoar Alley</t>
  </si>
  <si>
    <t>Moonstar Alley</t>
  </si>
  <si>
    <t xml:space="preserve"> Pharra's Alley</t>
  </si>
  <si>
    <t>Prayer Alley</t>
  </si>
  <si>
    <t>Roguerun Alley</t>
  </si>
  <si>
    <t>Rook Alley</t>
  </si>
  <si>
    <t xml:space="preserve">Runers Alley </t>
  </si>
  <si>
    <t>Sabbar's Alley</t>
  </si>
  <si>
    <t>Satchel Alley</t>
  </si>
  <si>
    <t>Seawind Alley</t>
  </si>
  <si>
    <t>Shank Alley</t>
  </si>
  <si>
    <t>Sharras Flight</t>
  </si>
  <si>
    <t>The Skulkway</t>
  </si>
  <si>
    <t>Sniff Alley</t>
  </si>
  <si>
    <t xml:space="preserve">Wagonslide Alley </t>
  </si>
  <si>
    <t>Maerados Fine Furs</t>
  </si>
  <si>
    <t>Sulmests Splendid Shoes &amp; Boots</t>
  </si>
  <si>
    <t>A Maidens Tears</t>
  </si>
  <si>
    <t>The Cliffwatch</t>
  </si>
  <si>
    <t>Black Dog Alley</t>
  </si>
  <si>
    <t>Catchthief Alley</t>
  </si>
  <si>
    <t>Manycats Alley</t>
  </si>
  <si>
    <t>Shattercrock Alley</t>
  </si>
  <si>
    <t>Stabbed Sailor Alley</t>
  </si>
  <si>
    <t>Trollskull Alley</t>
  </si>
  <si>
    <t xml:space="preserve">W a t c h A l l e y </t>
  </si>
  <si>
    <t>The Bowels
of the Earth</t>
  </si>
  <si>
    <t>The Inn of the Dripping Dagger</t>
  </si>
  <si>
    <t>Tavern &amp; Inn</t>
  </si>
  <si>
    <t>Belmonders Meats</t>
  </si>
  <si>
    <t>The Golden Horn Gambling House</t>
  </si>
  <si>
    <t>Thentavvas Boots</t>
  </si>
  <si>
    <t>Orsabbass Fine Imports</t>
  </si>
  <si>
    <t>Riautars Weaponry</t>
  </si>
  <si>
    <t>Felzouns Folly</t>
  </si>
  <si>
    <t>Gondalims</t>
  </si>
  <si>
    <t>The Grey Serpent</t>
  </si>
  <si>
    <t>The Unicorns Horn</t>
  </si>
  <si>
    <t>Atkiss Alley</t>
  </si>
  <si>
    <t>Blackhorn Alley</t>
  </si>
  <si>
    <t>Brindul Alley</t>
  </si>
  <si>
    <t>Chelors Alley</t>
  </si>
  <si>
    <t>Dark Alley</t>
  </si>
  <si>
    <t>Deloun Alley</t>
  </si>
  <si>
    <t>Hunters Alley</t>
  </si>
  <si>
    <t>Lathins Cut</t>
  </si>
  <si>
    <t>Mhaers Alley</t>
  </si>
  <si>
    <t>Spendthrift Alley</t>
  </si>
  <si>
    <t>Quill Alley</t>
  </si>
  <si>
    <t>Quaff Alley</t>
  </si>
  <si>
    <t>Spoils Alley</t>
  </si>
  <si>
    <t>Theln Lane</t>
  </si>
  <si>
    <t>Tsarnen Alley</t>
  </si>
  <si>
    <t>Tuckpurse Alley</t>
  </si>
  <si>
    <t>Urcandle Alley</t>
  </si>
  <si>
    <t>The Moon Sphere</t>
  </si>
  <si>
    <t>The House of
Good Spirits</t>
  </si>
  <si>
    <t>Tavern, Inn, Winery &amp; Headquarters of the Vintners', Distillers', and Brewers Guild</t>
  </si>
  <si>
    <t>Tavern &amp; Festhall</t>
  </si>
  <si>
    <t>Nueths Fine Nets</t>
  </si>
  <si>
    <t>Pelauvirs Counter</t>
  </si>
  <si>
    <t>The Swords Rest</t>
  </si>
  <si>
    <t>Blacklock Alley</t>
  </si>
  <si>
    <t>The Forcebar</t>
  </si>
  <si>
    <t>Ilisar's Alley</t>
  </si>
  <si>
    <t>Mouse Alley</t>
  </si>
  <si>
    <t>Rednose Alley</t>
  </si>
  <si>
    <t>Ruids Stroll</t>
  </si>
  <si>
    <t>Matchmaker &amp; Festhall</t>
  </si>
  <si>
    <t>The Old Xoblob Shop</t>
  </si>
  <si>
    <t>Serpent Books &amp; Folios</t>
  </si>
  <si>
    <t>Red Sails Warehouse</t>
  </si>
  <si>
    <t>The Rouse of Pride</t>
  </si>
  <si>
    <t xml:space="preserve">The Friendly Flounder </t>
  </si>
  <si>
    <t>The Mermaids Arms</t>
  </si>
  <si>
    <t>Inn, Tavern &amp; Festhall</t>
  </si>
  <si>
    <t>Aruns Alley</t>
  </si>
  <si>
    <t>Black Wagon Alley</t>
  </si>
  <si>
    <t xml:space="preserve">Black Well Court </t>
  </si>
  <si>
    <t>Candle Lane</t>
  </si>
  <si>
    <t>Caedermons Walk</t>
  </si>
  <si>
    <t>Fishnet Alley</t>
  </si>
  <si>
    <t>Manysteps Alley</t>
  </si>
  <si>
    <t>Melinters Court</t>
  </si>
  <si>
    <t>Philosophers Court</t>
  </si>
  <si>
    <t>Round Again Alley</t>
  </si>
  <si>
    <t>Theltens Alley</t>
  </si>
  <si>
    <t>Alley</t>
  </si>
  <si>
    <t>Three Thrown Daggers Alley</t>
  </si>
  <si>
    <t>Trollcrook Alley</t>
  </si>
  <si>
    <t>Twoflask Alley</t>
  </si>
  <si>
    <t>Watchrun Alley</t>
  </si>
  <si>
    <t>Castle Ward</t>
  </si>
  <si>
    <t>Ward</t>
  </si>
  <si>
    <t>Carpenters, Roofers &amp; Plasterers Guild</t>
  </si>
  <si>
    <t>Cellarers &amp; Plumbers Guild</t>
  </si>
  <si>
    <t>Coopers' Guild</t>
  </si>
  <si>
    <t>Council of Farmer-Grocers</t>
  </si>
  <si>
    <t>Council of Musicians, Instrument-Makers, &amp; Choristers</t>
  </si>
  <si>
    <t>Dungsweepers' Guild</t>
  </si>
  <si>
    <t>Fellowship of Bowers &amp; Fletchers</t>
  </si>
  <si>
    <t>Fellowship of Carters &amp; Coachmen</t>
  </si>
  <si>
    <t>Fellowship of Innkeepers</t>
  </si>
  <si>
    <t>Fellowship of Salters, Packers, &amp; Joiners</t>
  </si>
  <si>
    <t>Fishmongers' Fellowship</t>
  </si>
  <si>
    <t>Guild of Apothecaries &amp; Physicians</t>
  </si>
  <si>
    <t>Guild of Butchers</t>
  </si>
  <si>
    <t>Guild of Chandlers &amp; Lamplighters</t>
  </si>
  <si>
    <t>Guild of Fine Carvers</t>
  </si>
  <si>
    <t>Guild of Glassblowers, Glaziers, &amp; Speculum-makers</t>
  </si>
  <si>
    <t>Guild of Stonecutters, Masons, Potters, &amp; Tile-makers</t>
  </si>
  <si>
    <t>Guild of Trusted Pewterers &amp; Casters</t>
  </si>
  <si>
    <t>Guild of Watermen</t>
  </si>
  <si>
    <t>Jewelers' Guild</t>
  </si>
  <si>
    <t>Launderers' Guild</t>
  </si>
  <si>
    <t>League of Basketmakers &amp; Wickerworkers</t>
  </si>
  <si>
    <t>League of Skinners &amp; Tanners</t>
  </si>
  <si>
    <t>Loyal Order of Street Laborers</t>
  </si>
  <si>
    <t>Master Mariners' Guild</t>
  </si>
  <si>
    <t>Most Careful Order of Skilled Smiths &amp; Metalforgers</t>
  </si>
  <si>
    <t>Most Diligent League of Sail-makers &amp; Cordwainers</t>
  </si>
  <si>
    <t>Most Excellent Order of Weavers &amp; Dyers</t>
  </si>
  <si>
    <t>Order of Cobblers &amp; Corvisers</t>
  </si>
  <si>
    <t>Order of Master Shipwrights</t>
  </si>
  <si>
    <t>Order of Master Tailors, Glovers, &amp; Mercers</t>
  </si>
  <si>
    <t>Saddlers &amp; Harness-Makers' Guild</t>
  </si>
  <si>
    <t>Scriveners', Scribes', &amp; Clerks' Guild</t>
  </si>
  <si>
    <t>Solemn Order of Recognized Furriers &amp; Woolmen</t>
  </si>
  <si>
    <t>Splendid Order of Armorers, Locksmiths, &amp; Finesmiths</t>
  </si>
  <si>
    <t>Stablemasters' &amp; Farriers' Guild</t>
  </si>
  <si>
    <t>Stationers' Guild</t>
  </si>
  <si>
    <t>Surveyors', Map &amp; Chart-makers' Guild</t>
  </si>
  <si>
    <t>Vintners', Distillers', &amp; Brewers' Guild</t>
  </si>
  <si>
    <t>Wagonmakers' &amp; Coach Builders' Guild</t>
  </si>
  <si>
    <t>Watchful Order of Magists &amp; Protectors</t>
  </si>
  <si>
    <t>The Master Bakers Hall, The Street of the Sword, Castle Ward (C27)</t>
  </si>
  <si>
    <t>HQ</t>
  </si>
  <si>
    <t>DEAD</t>
  </si>
  <si>
    <t>VOLO GUIDE TO WATERDEEP</t>
  </si>
  <si>
    <t>REALMSHELP</t>
  </si>
  <si>
    <t>    Floshin Estates</t>
  </si>
  <si>
    <t>RACE</t>
  </si>
  <si>
    <t>NUMBER</t>
  </si>
  <si>
    <t>%</t>
  </si>
  <si>
    <t>TOTAL</t>
  </si>
  <si>
    <t>HISTORY</t>
  </si>
  <si>
    <t>RELIGION</t>
  </si>
  <si>
    <t>ARCANA - planes</t>
  </si>
  <si>
    <t>ARCANA</t>
  </si>
  <si>
    <t>Shrines of Nature (), ask for Mirrormul Tszul</t>
  </si>
  <si>
    <t>Tower of the Order (C15)</t>
  </si>
  <si>
    <t xml:space="preserve">House of Wonder ($21); </t>
  </si>
  <si>
    <t xml:space="preserve">ask skum servitors of the Skum Lord for an escort through Skullport’s sewers (good luck!); </t>
  </si>
  <si>
    <t>Cassalanter Villa ($48), ask for any noble;</t>
  </si>
  <si>
    <t xml:space="preserve">Amcathra Villa (N34), ask for Galinda Raventree Amcathra;  </t>
  </si>
  <si>
    <t>Mirrormul Tszul</t>
  </si>
  <si>
    <t>Yawning Portal (C48)</t>
  </si>
  <si>
    <t>Grinning Lion (N56), ask for Vlorn Keenear;</t>
  </si>
  <si>
    <t xml:space="preserve">Ammathair Hawkfeather’s residence (C83); </t>
  </si>
  <si>
    <t xml:space="preserve"> Various temples</t>
  </si>
  <si>
    <t>New Olamn (C72)</t>
  </si>
  <si>
    <t xml:space="preserve">Font of Knowledge (C4), ask for Javroun Lithkind; </t>
  </si>
  <si>
    <t xml:space="preserve">Melshimber Villa ($16); </t>
  </si>
  <si>
    <t xml:space="preserve">Selune’s Smile (D6) (winter months only), ask for Jasmal; </t>
  </si>
  <si>
    <t>NATURE</t>
  </si>
  <si>
    <t>Irbryth Authamaun’s residence (N62);</t>
  </si>
  <si>
    <t xml:space="preserve"> New Olamn (C72)</t>
  </si>
  <si>
    <t>HISTORY - local Waterdeep</t>
  </si>
  <si>
    <t xml:space="preserve">Elfstone Tavern (C32), ask about Haerun Mhammaster and be directed to his home (C82); </t>
  </si>
  <si>
    <t xml:space="preserve">Font of Knowledge (C4), ask for Ilighast Chamnabbar or Javroun Lithkind; </t>
  </si>
  <si>
    <t>Zeltabbar Iliphar’s residence (T50)</t>
  </si>
  <si>
    <t xml:space="preserve"> Irbryth Authamaun’s residence (N62); </t>
  </si>
  <si>
    <t>LORE - dungeoneering</t>
  </si>
  <si>
    <t>Galinda Raventree Amcathra</t>
  </si>
  <si>
    <t xml:space="preserve">The Queenspire (H5), ask for ; </t>
  </si>
  <si>
    <t>Meritid Archneie</t>
  </si>
  <si>
    <t xml:space="preserve">Ruldegost Villa ($29), ask for </t>
  </si>
  <si>
    <t>Lord Bly Ruldegost</t>
  </si>
  <si>
    <t>Myrna Cassalanter</t>
  </si>
  <si>
    <t>Myrna Cassalanter’s residence (</t>
  </si>
  <si>
    <t xml:space="preserve">Elfstone Tavern (C32), ask for ; </t>
  </si>
  <si>
    <t>Narthund Delzhour</t>
  </si>
  <si>
    <t>LORE - nobility/royalty</t>
  </si>
  <si>
    <t xml:space="preserve"> Font of Knowledge (C4), ask for </t>
  </si>
  <si>
    <t>Ilighast Chamnabbar or Sulphon</t>
  </si>
  <si>
    <t xml:space="preserve">Elfstone Tavern (C32), </t>
  </si>
  <si>
    <t>ask about Haerun Mhammaster and be directed to his home (C82);</t>
  </si>
  <si>
    <t xml:space="preserve">Selune’s Smile (D6) (winter months only), ask for </t>
  </si>
  <si>
    <t>Jasmal</t>
  </si>
  <si>
    <t xml:space="preserve">Font of Knowledge (C4), ask for  </t>
  </si>
  <si>
    <t>Sulphon</t>
  </si>
  <si>
    <t>Ammathair Hawkfeather</t>
  </si>
  <si>
    <t xml:space="preserve">Haerun Mhammaster </t>
  </si>
  <si>
    <t xml:space="preserve">Ilighast Chamnabbar or Javroun Lithkind; </t>
  </si>
  <si>
    <t>Zeltabbar Iliphar</t>
  </si>
  <si>
    <t>Melshimber Villa ($16)</t>
  </si>
  <si>
    <t xml:space="preserve"> Irbryth Authamaun</t>
  </si>
  <si>
    <t>Vlorn Keenear</t>
  </si>
  <si>
    <t>Grinning Lion (N56), ask for;</t>
  </si>
  <si>
    <t xml:space="preserve"> Vlorn Keenear</t>
  </si>
  <si>
    <t>Ammathair Hawkfeather’s residence (C83)</t>
  </si>
  <si>
    <t>Ammathair Hawkfeather’</t>
  </si>
  <si>
    <t>NOTES 5E</t>
  </si>
  <si>
    <t xml:space="preserve">Livery </t>
  </si>
  <si>
    <t>LOREMASTERS (3E)</t>
  </si>
  <si>
    <t>1 Derelict, boarded up (possibly in use as a secret meeting place by thieves, intrigue groups, monsters, or adventurers); </t>
  </si>
  <si>
    <t>2 Ramshackle, badly in need of repair;</t>
  </si>
  <si>
    <t>3 Well-worn and in heavy daily use, with evidence of some recent repair work with more minor work needed;</t>
  </si>
  <si>
    <t>4 Well-kept and clean, in good condition;</t>
  </si>
  <si>
    <t>5 New or pristine condition, freshly decorated or carefully-maintained, perhaps with ornate trim and furnishings;</t>
  </si>
  <si>
    <t>6 Currently under construction or extensive repair (includes recent damage by fire, collapse, weather, explosion, etc.).</t>
  </si>
  <si>
    <t>Warehouse (with elevator or interior hoist)</t>
  </si>
  <si>
    <t>Warehouse</t>
  </si>
  <si>
    <t>Row House, Offices above Ground Floor Shop</t>
  </si>
  <si>
    <t>Business Offices</t>
  </si>
  <si>
    <t>Row House, Apartments above Ground Floor Shop</t>
  </si>
  <si>
    <t>Row House, Storage or Apartments above Ground Floor and Second Floor Shops</t>
  </si>
  <si>
    <t>Private Family Residence, Lesser Merchant or Laborer</t>
  </si>
  <si>
    <t>Boarding/Rooming House</t>
  </si>
  <si>
    <t>Row House, Offices &amp; Apartments above Ground Floor Shop</t>
  </si>
  <si>
    <t>Shop</t>
  </si>
  <si>
    <t>Row House, Apartments above Ground Floor Offices</t>
  </si>
  <si>
    <t>Office(s)</t>
  </si>
  <si>
    <t>Private Family Residence, Lesser Noble or Merchant</t>
  </si>
  <si>
    <t>Row House, Ground Floor &amp; Upper Level Apartments</t>
  </si>
  <si>
    <t>Multiple Family Residence, Lesser Merchant or Laborer</t>
  </si>
  <si>
    <t>Private Individual Residence, Lesser Noble or Merchant</t>
  </si>
  <si>
    <t>Individual Residence with Rental Storage</t>
  </si>
  <si>
    <t>1d10</t>
  </si>
  <si>
    <t>Castle</t>
  </si>
  <si>
    <t>North</t>
  </si>
  <si>
    <t>Sea</t>
  </si>
  <si>
    <t>Trades</t>
  </si>
  <si>
    <t>South</t>
  </si>
  <si>
    <t>Dock</t>
  </si>
  <si>
    <t>2.        Two stories without basement</t>
  </si>
  <si>
    <t>3.        Three stories without basement</t>
  </si>
  <si>
    <t>4.        Four stories, without basement</t>
  </si>
  <si>
    <t>5.        One story, with basement</t>
  </si>
  <si>
    <t>6.        Two stories, with basement</t>
  </si>
  <si>
    <t>7.        Three stories with basement</t>
  </si>
  <si>
    <t>8.        Four stories, basement, tower with additional floors possible</t>
  </si>
  <si>
    <t>1.        Two stories without basement</t>
  </si>
  <si>
    <t>2.        Three stories without basement</t>
  </si>
  <si>
    <t>3.        Three stories with basement</t>
  </si>
  <si>
    <t>4.        Two stories with basement</t>
  </si>
  <si>
    <t>1-2. One story, without basement</t>
  </si>
  <si>
    <t>3.        One story, with basement</t>
  </si>
  <si>
    <t>4.        One story, with tower or partial upper level.</t>
  </si>
  <si>
    <t>0-1 Derelict, boarded up, abandoned</t>
  </si>
  <si>
    <t>2 Ramshackle, in need of repair</t>
  </si>
  <si>
    <t>3-4 Well-worn, heavy daily use, some need of repairs</t>
  </si>
  <si>
    <t>5-6 In good condition, well-kept, and clean</t>
  </si>
  <si>
    <t>7 Under construction, or extensive repair</t>
  </si>
  <si>
    <t>8-9 New, well-cared for, and freshly redecorated.</t>
  </si>
  <si>
    <t>SF1:</t>
  </si>
  <si>
    <t>SF2:</t>
  </si>
  <si>
    <t>SF4:</t>
  </si>
  <si>
    <t>SF5:</t>
  </si>
  <si>
    <t>SF6:</t>
  </si>
  <si>
    <t>SF7:</t>
  </si>
  <si>
    <t>SF8:</t>
  </si>
  <si>
    <t>SF9:</t>
  </si>
  <si>
    <t>SF10</t>
  </si>
  <si>
    <t>SF11</t>
  </si>
  <si>
    <t>SF12</t>
  </si>
  <si>
    <t>SF13</t>
  </si>
  <si>
    <t>SF14</t>
  </si>
  <si>
    <t>SF15</t>
  </si>
  <si>
    <t>SF16</t>
  </si>
  <si>
    <t>SF17</t>
  </si>
  <si>
    <t>SF18</t>
  </si>
  <si>
    <t>SF19</t>
  </si>
  <si>
    <t>SF20</t>
  </si>
  <si>
    <t>SF21</t>
  </si>
  <si>
    <t>SF22</t>
  </si>
  <si>
    <t>SF23</t>
  </si>
  <si>
    <t>SF24</t>
  </si>
  <si>
    <t>SF25</t>
  </si>
  <si>
    <t>SF26</t>
  </si>
  <si>
    <t>SF27</t>
  </si>
  <si>
    <t>SF28</t>
  </si>
  <si>
    <t>SF29</t>
  </si>
  <si>
    <t>SF30</t>
  </si>
  <si>
    <t>SF31</t>
  </si>
  <si>
    <t>SF32</t>
  </si>
  <si>
    <t>SF33</t>
  </si>
  <si>
    <t>SF34</t>
  </si>
  <si>
    <t>SF35</t>
  </si>
  <si>
    <t>SF36</t>
  </si>
  <si>
    <t>SF37</t>
  </si>
  <si>
    <t>SF38</t>
  </si>
  <si>
    <t>SF39</t>
  </si>
  <si>
    <t>SF40</t>
  </si>
  <si>
    <t>SF41</t>
  </si>
  <si>
    <t>SF42</t>
  </si>
  <si>
    <t>SF43</t>
  </si>
  <si>
    <t>SF44</t>
  </si>
  <si>
    <t>SF45</t>
  </si>
  <si>
    <t>SF46</t>
  </si>
  <si>
    <t>SF47</t>
  </si>
  <si>
    <t>SF48</t>
  </si>
  <si>
    <t>SF49</t>
  </si>
  <si>
    <t>SF50</t>
  </si>
  <si>
    <t>SF51</t>
  </si>
  <si>
    <t>SF52</t>
  </si>
  <si>
    <t>SF53</t>
  </si>
  <si>
    <t>SF54</t>
  </si>
  <si>
    <t>SP55</t>
  </si>
  <si>
    <t>SF56</t>
  </si>
  <si>
    <t>SF57</t>
  </si>
  <si>
    <t>SF58</t>
  </si>
  <si>
    <t>SF59</t>
  </si>
  <si>
    <t>SF60</t>
  </si>
  <si>
    <t>SF61</t>
  </si>
  <si>
    <t>SF62</t>
  </si>
  <si>
    <t>SF63</t>
  </si>
  <si>
    <t>SF64</t>
  </si>
  <si>
    <t>SF65</t>
  </si>
  <si>
    <t>SF66</t>
  </si>
  <si>
    <t>SF67</t>
  </si>
  <si>
    <t>SF68</t>
  </si>
  <si>
    <t>SF69</t>
  </si>
  <si>
    <t>SF70</t>
  </si>
  <si>
    <t>SF71</t>
  </si>
  <si>
    <t>SF72</t>
  </si>
  <si>
    <t>SF73</t>
  </si>
  <si>
    <t>SF74</t>
  </si>
  <si>
    <t>SF75</t>
  </si>
  <si>
    <t xml:space="preserve"> Surface Shaft</t>
  </si>
  <si>
    <t>entrance located under the trees in the interior of the block west (and slightly north) of the Seatrees Shrine in the Shrines of Nature ($5).</t>
  </si>
  <si>
    <t>entrance located in the northernmost corner of Sabbar's Alley.</t>
  </si>
  <si>
    <t>entrance located in the center of Shank Alley, just southwest of the warehouse that stands in the interior of the block.</t>
  </si>
  <si>
    <t>entrance located just south of the tree in Sniff Alley, south off the Street of Glances.</t>
  </si>
  <si>
    <t>entrance located in the central stand of trees in the southern end of Heroes' Garden. Note that halfway down this shaft is a secret door leading to the Catacombs of Yintros.</t>
  </si>
  <si>
    <t>entrance located under a lone tree in the alleyway west of the Eltorchul Villa ($22), south of Ivory Street and north of Pharra's Alley.</t>
  </si>
  <si>
    <t>entrance located in the mouth of the alleyway that opens north off Chasso's Trot, just west of Sul Street.</t>
  </si>
  <si>
    <t xml:space="preserve"> Junction Room with Surface Shaft</t>
  </si>
  <si>
    <t>entrance located in a cul-de-sac due south of the Jhansczil Villa ($14), across the road.</t>
  </si>
  <si>
    <t>entrance located under the tree in the alleyway just south of the Brossfeather Villa (N2).</t>
  </si>
  <si>
    <t>Surface Shaft</t>
  </si>
  <si>
    <t>entrance located at the northern end of a dead alley that opens off Grimwald's Way, just south of the Ilitul Villa ($17).</t>
  </si>
  <si>
    <t>entrance located in the easternmost cul-de-sac opening off the alleyway that bounds the Nesher Villa ($23), just west off Mendever Street.</t>
  </si>
  <si>
    <t>Junction Room with Surface Shaft</t>
  </si>
  <si>
    <t>entrance located in the alleyway just west of the gates of the Manthar Villa ($36), off Delzorin Street between Sul Street and Shield Street.</t>
  </si>
  <si>
    <t>entrance located in the large clump of trees in the interior alleyway of the block bound by Vordil Street, the High Road, Delzorin Street, and Copper Street.</t>
  </si>
  <si>
    <t>entrance located in the southeastern corner of Trollskull Alley, closest to the intersection of Whael-gund Way and Delzorind Street.</t>
  </si>
  <si>
    <t>entrance located in a cul-de-sac opening north off Horn Street, between Tower March and Whaelgund Way.</t>
  </si>
  <si>
    <t>entrance located under the trees in the dead-end alley in the southern interior of the block bounded by Delzorin Street, Vhesoar Street, Sulmoor Street, and Ilzantil Street.</t>
  </si>
  <si>
    <t>entrance located in the mouth of Sharra's Flight, where it joins the Street of Whispers.</t>
  </si>
  <si>
    <t>entrance located in a cul-de-sac opening northeast of Toalar's Lane.</t>
  </si>
  <si>
    <t>entrance located where Gothal Street meets Calamastyr Lane.</t>
  </si>
  <si>
    <t>entrance located in the southwestern corner of Runer's Alley.</t>
  </si>
  <si>
    <t>Junction Room (no surface connection)</t>
  </si>
  <si>
    <t>located under the southern mouth of Cloaksweep Alley.</t>
  </si>
  <si>
    <t>entrance Ideated in the trees at the center of the block bounded by Hassantyr's Street, the High Road, Julthoon Street, and Copper Street.</t>
  </si>
  <si>
    <t>entrance located at the western end of Marlar's Lane (by the alleyway parallel to Tharleon Street).</t>
  </si>
  <si>
    <t>entrance located behind (due south of) Blackstaff Tower (C6) at the base of the rocky cliff-face.</t>
  </si>
  <si>
    <t>locked entrance opens onto the surface near the top of the rocky slope of Mount Waterdeep, at a point due southwest of Turnback Court.</t>
  </si>
  <si>
    <t>entrance located in Turnback Court.</t>
  </si>
  <si>
    <t>entrance located in the southwest corner of an alleyway opening south of Cymbril's Walk, between the Street of Silver and Warriors' Way.</t>
  </si>
  <si>
    <t>entrance located in the southwest corner of a dead-end alley in the block bounded by Lamp Street, the Street of Bells, Cymbril's Walk, and the Street of the Sword.</t>
  </si>
  <si>
    <t>entrance located in the northwesternmost junction of alleyways in the block bounded by Lamp Street, the High Road, Selduth Street, and. the Street of Bells.</t>
  </si>
  <si>
    <t>entrance located in the southeasternmost corner of an alley opening off of the High Road (the first north of Lamp Street, just to the west of Andamaar's Street).</t>
  </si>
  <si>
    <t>located under the Grinning Lion tavern (N56). Note that it is possible to reach the surface by means of a secret door from this junction room leading to the secret stair that connects the Fireplace Level to the Grinning Lion's midden. Only the proprietor of the Grinning Lion knows of this secret door, because he installed it.</t>
  </si>
  <si>
    <t>entrance located in the northwest corner of an alleyway that opens off Golden Serpent Street and Nindabar street, just east of Mhalsymber's Way.</t>
  </si>
  <si>
    <t>entrance located halfway down Belzound Street.</t>
  </si>
  <si>
    <t>entrance located in the northern mouth of an alleyway opening south off Sevenlamps Cut.</t>
  </si>
  <si>
    <t>Surface. Shaft</t>
  </si>
  <si>
    <t>entrance located at the intersection of Shadows Alley and Lemontree Alley.</t>
  </si>
  <si>
    <t>entrance located in the alleyway just north of the Pampered Traveler Inn (C11).</t>
  </si>
  <si>
    <t>entrance located in the wide alleyway between the High Road and the Street of Bells, north of Buckle Alley.</t>
  </si>
  <si>
    <t>entrance located under the House of the Fine Carvers (C21).</t>
  </si>
  <si>
    <t>entrance located in Spindle Street, just south of Selduuth Street.</t>
  </si>
  <si>
    <t>entrance located in the lane that parallels Irimar's Walk on the north, west of Theln Lane.</t>
  </si>
  <si>
    <t>entrance located in the alleyway of the three trees that opens west off Wall Way, just south of Andamaar's Street.</t>
  </si>
  <si>
    <t>entrance located in the alleyway just north of Ironpost Street, that opens west off Wall Way, at the point where it joins another alley branching to the north.</t>
  </si>
  <si>
    <t>entrance located in the trees in a dead-end alley just north of Costumers' Hall (T11).</t>
  </si>
  <si>
    <t>entrance located in the mouth of a dead-end alley opening east off the Street of the Tusks, just south of Burnt Wagon Way.</t>
  </si>
  <si>
    <t>located under the alleyway that opens south off of Spendthrift Alley, just behind (east of) Thentavva's Boots (T12).</t>
  </si>
  <si>
    <t>entrance located in the cellar of the Unicorn's Horn (T15).</t>
  </si>
  <si>
    <t>entrance located in the alley just behind (west) of Olmhazan's Jewels (C29) between the High Road and the Street of Bells.</t>
  </si>
  <si>
    <t>entrance located at the end of a deadend alley opening south off Nelhuk's walk (just north of the intersection of Adder Lane and Gut Alley).</t>
  </si>
  <si>
    <t>entrance located in the southwestern corner of a dead-end alley that opens off Shesstra's' Street (just north of Blackstar Lane).</t>
  </si>
  <si>
    <t>located under the westernmost intersection of alleyways off Snail Street, north of Shesstra's Street.</t>
  </si>
  <si>
    <t>entrance located in a cul-de-sac opening off of Belnimbra's Street, in the block bounded by Soothsayer's Way, Snail Street, and Rainrun Street.</t>
  </si>
  <si>
    <t>entrance located in the westernmost dead-end of Quaff Alley (off the High Road).</t>
  </si>
  <si>
    <t>entrance located just east of the Bell Tower (C46), on Soldiers' Street just southeast of Watchmen's Way.</t>
  </si>
  <si>
    <t>entrance located at the intersection of alley ways just north of the Three Pearls Nightclub (D18).</t>
  </si>
  <si>
    <t>located under the wide part of Candle Lane, west off the Way of the Dragon.</t>
  </si>
  <si>
    <t>entrance located in the westernmost end of a dead-end alley opening south off Simples Street.</t>
  </si>
  <si>
    <t>entrance located at the intersection of Tsarnen Alley and Burdag Lane.</t>
  </si>
  <si>
    <t>entrance located in the mouth of a dead end alley, where it joins Quill Alley between the Wide Way and Nethpranter's Street.</t>
  </si>
  <si>
    <t>entrance located in the western end of a dead-end forked alley that opens east off Rivon Street, north of Spendthrift Alley.</t>
  </si>
  <si>
    <t>entrance located in a cul-de-sac opening east off the north end of Drovers' Street.</t>
  </si>
  <si>
    <t>entrance located halfway down Beacon Street.</t>
  </si>
  <si>
    <t>under Grocer's Lane where it meets Snake Alley.</t>
  </si>
  <si>
    <t>entrance located in Rednose Alley, just east of Saddlers' &amp; Harness-Makers' Hall (S6)</t>
  </si>
  <si>
    <t>entrance located in a cul-de-sac opening off the Rising Ride between Juth Alley and Caravan Court.</t>
  </si>
  <si>
    <t>entrance located in the wide part of the alley that opens south off Olaim's Cut.</t>
  </si>
  <si>
    <t>entrance located in the wide alley north of'Coach Street, just west of the High Road.</t>
  </si>
  <si>
    <t>entrance located in the alley just east of the former Prestar's Furniture (S54), east of Carter's Way and immediately south of Coachlamp Lane.</t>
  </si>
  <si>
    <t>entrance located in the cellar of the Spouting Fish (S18).</t>
  </si>
  <si>
    <t>entrance located in the wide area of the second alleyway north of Bellister's House (S25)-</t>
  </si>
  <si>
    <t>locked entrance located under Piergeiron's Palace (C75). This shaft opens into a cellar guarded at all times by five guard members and one armar (see City Watch; an alarm on the wall near them is sounded whenever they see or hear anything suspicious from the sewers below.</t>
  </si>
  <si>
    <t>Secret Door</t>
  </si>
  <si>
    <t>connects the secondary passage leading south from SF32 to the Dungeon of the Crypt.</t>
  </si>
  <si>
    <t>Lair of the Xanathar</t>
  </si>
  <si>
    <t>located directly beneath the Philosopher's Court, just east of the Snail.Street and north of the Street of Curtains. It can be reached by way of two different secret doors into the sewers - one leading north from the secondary passage leading southeast from SF49, one leading west from the primary passage running roughly north-south between SF55 and SF56. It can also be reached by way of three different passages leading up into basements of the buildings above and a pair of tunnels that lead down into the Cavern of Eyes (UM LI). None of these connections is direct; each leads through a warren of trapped and warded passages just large enough for a beholder to make its way.</t>
  </si>
  <si>
    <t>North Entrance to the Citadel of the Bloody Hand</t>
  </si>
  <si>
    <t>connects the secondary passage west of SF53 with the once-secret northern entrance to the Citadel of the Bloody Hand. There is now a guard station here, once used to defend Castle Waterdeep from attack from below and now used to keep the living spell legacies of Halaster's Higharvestide trapped within.</t>
  </si>
  <si>
    <t>South Entrance to the Citadel of the Bloody Hand</t>
  </si>
  <si>
    <t>connects the secondary passages running north and west of SF48 with the once-secret southern entrance to the Citadel of the Bloody Hand. Otherwise identical to SF73.</t>
  </si>
  <si>
    <t>Drain of Madness</t>
  </si>
  <si>
    <t>a collapsed section of the sewer floor in the dark, flooded depths of SF21 leads down to a set of now-flooded chambers built long ago as a storage vault by some forgotten merchant. These chambers are now the home of the Savants of the Dark Tide.</t>
  </si>
  <si>
    <t>SEWER LOCALE</t>
  </si>
  <si>
    <t>WATERDEEP SEWERS</t>
  </si>
  <si>
    <t>#</t>
  </si>
  <si>
    <t>CITY GUARD</t>
  </si>
  <si>
    <t>CITY WATCH</t>
  </si>
  <si>
    <t>NAMES</t>
  </si>
  <si>
    <t>STATUS 5E</t>
  </si>
  <si>
    <t>KNOWN MEMBERS (5E)</t>
  </si>
  <si>
    <t>0. Determination of building type</t>
  </si>
  <si>
    <t>1B. CLASS B BUILDING HEIGHT</t>
  </si>
  <si>
    <t>1C. CLASS C BUILDING HEIGHT</t>
  </si>
  <si>
    <t>1D. CLASS D BUILDING HEIGHT</t>
  </si>
  <si>
    <t>1. DETERMINATION OF BUILDING HEIGHT</t>
  </si>
  <si>
    <t>2. Building Conditions A</t>
  </si>
  <si>
    <t>BUILDING CONDITIONS DETERMNIATION</t>
  </si>
  <si>
    <t>2. Building Conditions B (variant)</t>
  </si>
  <si>
    <t>3. BUILDING FUNCTION DETERMINATION</t>
  </si>
  <si>
    <t>Red caps, pierced in the brow with a row of three brass nails</t>
  </si>
  <si>
    <t>25 gp per individual</t>
  </si>
  <si>
    <t>10 gp/year (member); 5 gp/year (apprentice)</t>
  </si>
  <si>
    <t>Elemos the Hand Dunblast (LE hm T3), Dunblast Roofing, Ironpost Street, Trades Ward (T9)</t>
  </si>
  <si>
    <t>The Old Guildhall, Gaustus Street, Trades Ward (T26)</t>
  </si>
  <si>
    <t>Deep orange caps and cloaks, with a red line trim border around all hems and cuffs</t>
  </si>
  <si>
    <t>5 gp; acceptance by the guild master only</t>
  </si>
  <si>
    <t>7 sp/month</t>
  </si>
  <si>
    <t>Jhalossan Turnstone (LG hm F0), Turnstone Plumbing and Pipefitting, Belnimbras Street, Dock Ward (D2)</t>
  </si>
  <si>
    <t>CONTACT (CoF - BS)</t>
  </si>
  <si>
    <t>CONTACTS 5E</t>
  </si>
  <si>
    <t>MASTER</t>
  </si>
  <si>
    <t>MASTER 5E</t>
  </si>
  <si>
    <t>MEMBERS 5E</t>
  </si>
  <si>
    <t>Coopers Rest, Pressbow Lane, Dock Ward (D31)</t>
  </si>
  <si>
    <t>Brown caps and cloaks, with blue and green trim lines at the hems</t>
  </si>
  <si>
    <t>30 gp; upon acceptance by majority vote of the members</t>
  </si>
  <si>
    <t>3 gp/month</t>
  </si>
  <si>
    <t>the Master</t>
  </si>
  <si>
    <t>Rugglar TossarimMaster Cooper (LG hm F0)</t>
  </si>
  <si>
    <t>The Market Hall, Traders Way, Castle Ward (C8)</t>
  </si>
  <si>
    <t>Cloaks or sashes of bright green; in early summer, fresh floral blossoms worn at the left shoulder</t>
  </si>
  <si>
    <t>1 gp/year, or 25 gp for life membership; none refused</t>
  </si>
  <si>
    <t>5 sp/month</t>
  </si>
  <si>
    <t>Baalbaas PartallVoice of the Master (CG hm F0), The Market Hall</t>
  </si>
  <si>
    <t>The House of Song, Rivon Street, Trades Ward (T19)</t>
  </si>
  <si>
    <t>Scarlet jackets, with slashed sleeves of white and purple, and deep green long cloaks and matching hats, with white and purple plumes</t>
  </si>
  <si>
    <t>30 gp</t>
  </si>
  <si>
    <t>25 gp annually (members); 15 gp (apprentices)</t>
  </si>
  <si>
    <t>the Master, or Maxeene the Flute RhiosannLady Voice of the Council (NG hf F0), The House of Song</t>
  </si>
  <si>
    <t>Muleskull Tavern, Ship Street, Dock Ward (D21)</t>
  </si>
  <si>
    <t>Cap with red and orange feathers</t>
  </si>
  <si>
    <t>1 gp; by application to the Elder Dungsweepers 6 senior memberstheir decision is absolute, but may be questioned 1 year after being made or reversed</t>
  </si>
  <si>
    <t>1 gp/year</t>
  </si>
  <si>
    <t>The Citadel of the Arrow, Burnt Wagon Way, Trades Ward (T10)</t>
  </si>
  <si>
    <t>White jackets or cloaks with red diagonal stripes</t>
  </si>
  <si>
    <t>5 gp to join; readily accepts new members; registry only at headquarters</t>
  </si>
  <si>
    <t>8 sp/month</t>
  </si>
  <si>
    <t>Zorondar the Nimble Riautar (LN hm F8, STR &amp; CHA 16, DEX 18); Riautars Weaponry, The High Road, Trades Ward (T18)</t>
  </si>
  <si>
    <t>The Road House, Carters Way, Southern Ward (S13)</t>
  </si>
  <si>
    <t>Dark blue cloaks and long-peaked caps, with silver trim</t>
  </si>
  <si>
    <t>25 gp (for the owner of a coach or more than one conveyance), or 10 gp (for the owner of a single cart or litter); by application to the Master (few are refused)</t>
  </si>
  <si>
    <t>Jasril MalakarMaster Carter (NE hm F0)</t>
  </si>
  <si>
    <t>Fellowship Hall, Waterdeep Way, Castle Ward (C39)</t>
  </si>
  <si>
    <t>NOBE</t>
  </si>
  <si>
    <t>25 gp (by majority vote of the membership)</t>
  </si>
  <si>
    <t>20 gp/year</t>
  </si>
  <si>
    <t>Shippers Hall, Oar Alley, Dock Ward (D28)</t>
  </si>
  <si>
    <t>Yellow cloaks and high-peaked caps with a black-spoked carriage wheel on the breast and center brim, with a black sail curved around it</t>
  </si>
  <si>
    <t>5 gp; acceptance only by the Master</t>
  </si>
  <si>
    <t>3 sp/month</t>
  </si>
  <si>
    <t>Baerlos Dunthar (N hm F0), Shippers Hall</t>
  </si>
  <si>
    <t>The House of Healing, The High Road, North Ward (N51)</t>
  </si>
  <si>
    <t>Cloaks and tunics (never caps) of black, gray, and white bands, with a large white diamond, bordered in gray with the long points vertical, on chest and back</t>
  </si>
  <si>
    <t>50 gp; acceptance by the Master only</t>
  </si>
  <si>
    <t>10 gp/year (member), 5 gp/year (apprentice)</t>
  </si>
  <si>
    <t>The Butchers Guildhall, The Way of the Dragon, Dock Ward (D47)</t>
  </si>
  <si>
    <t>Crimson cloaks with purple lining</t>
  </si>
  <si>
    <t>25 gp</t>
  </si>
  <si>
    <t>The House of Light, Scroll Street, Trades Ward (T29)</t>
  </si>
  <si>
    <t>Black caps with a gold flame device on both sides of the head (and, for ceremonies only, black tunics with a gold flame inside a gold circle on the breast)</t>
  </si>
  <si>
    <t>5 gp, upon acceptance by the Master (who keeps the membership limited in size)</t>
  </si>
  <si>
    <t>House of the Fine Carvers, The High Road, Castle Ward (C21)</t>
  </si>
  <si>
    <t>Royal blue cloaks with red and brown lines as borders</t>
  </si>
  <si>
    <t>10 gp (member); 3 gp (apprentice)</t>
  </si>
  <si>
    <t xml:space="preserve"> 4 gp/year (member); 2 gp/year (prentice)</t>
  </si>
  <si>
    <t>The House of Crystal, Copper Street, North Ward (N46)</t>
  </si>
  <si>
    <t>Pink cloaks or robes with a large white circle on the breast</t>
  </si>
  <si>
    <t>20 gp; acceptance by majority vote of the entire membership</t>
  </si>
  <si>
    <t>15 gp/year (member); 9 gp/year (apprentice)</t>
  </si>
  <si>
    <t>Jhalassan ThondSpeaker for the Guild (N hf F0), Thond Glass and Glazing Shop, Sleepers Walk, Trades Ward (T24)</t>
  </si>
  <si>
    <t>Builders Hall, Coach Street, Southern Ward (S11)</t>
  </si>
  <si>
    <t>Gray cloaks and caps with an orange pickaxe, handle vertical and blade at the top</t>
  </si>
  <si>
    <t>30 gp; upon examination by the Master</t>
  </si>
  <si>
    <t>5 gp/month</t>
  </si>
  <si>
    <t>Pewterers and Casters Guild Hall, The High Road, Castle Ward (C34)</t>
  </si>
  <si>
    <t>White sleeveless surcoats and aprons with the green silhouette of a tankard, handle to the viewers right, beneath a bell</t>
  </si>
  <si>
    <t>20 gp; upon acceptance by the Master</t>
  </si>
  <si>
    <t xml:space="preserve"> 1 gp/month</t>
  </si>
  <si>
    <t>Baerhar SurtlanVoice of the Guild (CN hm F0), Surtlans Metalwares, River Street, Trades Ward (T40)</t>
  </si>
  <si>
    <t>Watermens Hall, Dock Street, Dock Ward (D43)</t>
  </si>
  <si>
    <t>Blue shoulder-raincloaks, white shapeless hats</t>
  </si>
  <si>
    <t>10 gp; upon acceptance by the Master</t>
  </si>
  <si>
    <t>Jaster ThulGuild Spokesman (LN hm F0), Watermens Hall</t>
  </si>
  <si>
    <t>The House of Cleanliness, Slipstone Street, Trades Ward (T22)</t>
  </si>
  <si>
    <t>White caps and cloaks with an open human hand, fingers uppermost and spread, in silver on the breast of the cloak and center peak of the cap</t>
  </si>
  <si>
    <t>5 gp; registry at the House of Cleanliness (nonerefused)</t>
  </si>
  <si>
    <t>1 gp/month</t>
  </si>
  <si>
    <t>Ulraen CaulborSoap Master (LG hm F0), The House of Cleanliness</t>
  </si>
  <si>
    <t>League Hall, Tower Trail, Dock Ward (D46)</t>
  </si>
  <si>
    <t>Leather armbands (almost a foot long, worn on upper left arm) of gleaming brown, with a red diamond representing a hide cut into it, a black skinning knife raised up in the center of this diamond</t>
  </si>
  <si>
    <t>15 gp</t>
  </si>
  <si>
    <t>5 gp/year</t>
  </si>
  <si>
    <t>Ilimar ChantrethLeague Spokesman (LN hm F0), League Hall</t>
  </si>
  <si>
    <t xml:space="preserve"> The League Office, Wall Way, Trades Ward (T14)</t>
  </si>
  <si>
    <t>Cloaks of gold, with red and purple diagonal lines forming a cross-hatch pattern on breast and back</t>
  </si>
  <si>
    <t>15 gp; upon acceptance by the Master</t>
  </si>
  <si>
    <t>The Streets Office of the Loyal Order, at Piergeirons Palace, Castle Ward (A guild hall is under construction in Dock Ward on Dretch Lane with adjoining warehouses for stone storage.)</t>
  </si>
  <si>
    <t>Red caps, gray cloaks and tunics with red pickaxe on right breast (point high, handle down), red trim lines at hems and cuffs</t>
  </si>
  <si>
    <t xml:space="preserve"> 15 gp (member), 5 gp (prentice); acceptance by agreement of Streetsmaster and Council (five annually elected members)</t>
  </si>
  <si>
    <t>3 gp/month (member); 1 gp/month (prentice)</t>
  </si>
  <si>
    <t>Reina ThrasimVoice of the Streets (CG hf T3), Fetlock Court, Castle Ward</t>
  </si>
  <si>
    <t>Mariners Hall, Cedar Street, Dock Ward (D44)</t>
  </si>
  <si>
    <t>Red hats with white plumes, red shoulder cloaks</t>
  </si>
  <si>
    <t>25 gp (none refused)</t>
  </si>
  <si>
    <t>10 gp/year</t>
  </si>
  <si>
    <t xml:space="preserve"> Metalmasters Hall, the High Road, Southern Ward (S20)</t>
  </si>
  <si>
    <t>Gray caps with black plumes, red tunics with a black vertical hammer, head uppermost, on the breast</t>
  </si>
  <si>
    <t>Full Sails (the League-run tavern and guild hall), Dock Street, Dock Ward (D35)</t>
  </si>
  <si>
    <t>White cloaks and caps, and sky-blue robes; on the breast of the robes, two darker blue wavy horizontal lines (waves), and three silver stars above them</t>
  </si>
  <si>
    <t>15 gp (none refused)</t>
  </si>
  <si>
    <t>Jelhuld AlaerTavernmaster (CE hm F3), Full Sails</t>
  </si>
  <si>
    <t xml:space="preserve"> The House of Textiles, Nethpranters Street, Trades Ward (T27)</t>
  </si>
  <si>
    <t>Rainbow-hue dyed overcloaks and overgowns</t>
  </si>
  <si>
    <t>Mellor RhagustSpeaker of the Order (LN hm F0), The House of Textiles</t>
  </si>
  <si>
    <t>Cobblers &amp; Corvisers House, Soothsayers Way, Trades Ward (T37)</t>
  </si>
  <si>
    <t>Gray cloaks or caps, with a brown human footprint (right foot, bare), toes uppermost, on the right shoulder or cap-front</t>
  </si>
  <si>
    <t>25 gp (member), by application to the Council of Senior Merchants (members of the guild who have been members for 15 continuous years, or more)</t>
  </si>
  <si>
    <t>10 gp/year (members), 15 gp/year (apprentices)</t>
  </si>
  <si>
    <t>Darion Sulmest (Ln hm F0, INT &amp; WIS 17, DEX 18), Sulmests Splendid Shoes &amp; Boots, the High Road, North Ward (N49)</t>
  </si>
  <si>
    <t>Shipwrights House, Dock Street and Asterils Way, Dock Ward (D19)</t>
  </si>
  <si>
    <t>Cloaks and robes of blue, dun, and red, in three broad vertical stripes</t>
  </si>
  <si>
    <t>30 gp; only upon acceptance by the Master (there is no room for new members at present)</t>
  </si>
  <si>
    <t>15 gp/year</t>
  </si>
  <si>
    <t xml:space="preserve"> Zabardan BarparSpeaker for the Shipwrights (F0), Shipwrights House</t>
  </si>
  <si>
    <t>Costumers Hall, the High Road and Spend-thrift Alley, Trades Ward (T11)</t>
  </si>
  <si>
    <t>White glove, arm, and half-cloak (one piece garment), decorated with blue and green sequins in a repeating pattern of interwoven thread, leading to a
threaded needle picked out in sequins along the wearers forearm; this is worn on the left arm, hand, and shoulder, and is removed to do work of any sort</t>
  </si>
  <si>
    <t>12 gp/year</t>
  </si>
  <si>
    <t xml:space="preserve"> the Lady Master</t>
  </si>
  <si>
    <t>Saddlers &amp; Harness-Makers Hall, Tulmasters Street, Southern Ward (S6)</t>
  </si>
  <si>
    <t>20 gp; acceptance by the Guildmistress High Dues: 7 gp/year</t>
  </si>
  <si>
    <t>the Guildmistress High</t>
  </si>
  <si>
    <t>7 gp/year</t>
  </si>
  <si>
    <t>The Zoarstar, Quill Alley, Trades Ward (T25)</t>
  </si>
  <si>
    <t>Guild Hall of the Order, Waterdeep Way, Castle Ward (C36)</t>
  </si>
  <si>
    <t xml:space="preserve"> Royal blue berets with silver quills on them</t>
  </si>
  <si>
    <t>10 gp</t>
  </si>
  <si>
    <t>Gray woolen cloaks trimmed with fur (winter), skullcaps of gray wool with a fur fringe (summer)</t>
  </si>
  <si>
    <t>25 gp fee upon application to the Master; refunded if application refused</t>
  </si>
  <si>
    <t>2 gp/month</t>
  </si>
  <si>
    <t>Shalrin MeraedosGentleman Keeper of the Order (LN(E) hm F0), Meraedos Fine Furs, the High Road, North Ward (N48)</t>
  </si>
  <si>
    <t>The Metal House of Wonders, Belnimbras Street and Gut Alley, Dock Ward (D3)</t>
  </si>
  <si>
    <t>Gray cloaks with a single blue star on the left shoulder</t>
  </si>
  <si>
    <t>35 gp</t>
  </si>
  <si>
    <t>The Guild Paddock, Walltower Walk, Trades Ward (T34)</t>
  </si>
  <si>
    <t>Deep blue hats with white plumes</t>
  </si>
  <si>
    <t>Stationers Hall, the High Road and the Way of the Dragon, Trades Ward (T31)</t>
  </si>
  <si>
    <t>White robes, with a black quill pen on the breast</t>
  </si>
  <si>
    <t>The Map House, Waterdeep Way, Castle Ward (C40)</t>
  </si>
  <si>
    <t>Green robes with a crossed chalk and dividers on the breast, green hats with white plumes</t>
  </si>
  <si>
    <t>20 gp; acceptance by the Master</t>
  </si>
  <si>
    <t>1 sp/month</t>
  </si>
  <si>
    <t>Doroun LhaerzorSpeaker for the Guild (CN hm F0), the Map House</t>
  </si>
  <si>
    <t>The House of Good Spirits, the Rising Ride, Southern Ward (S3)</t>
  </si>
  <si>
    <t>Purple robes with an upright drinking jack in white silhouette on the breast</t>
  </si>
  <si>
    <t>30 gp; acceptance by the Master</t>
  </si>
  <si>
    <t>The Coach &amp; Wagon Hall, the High Road, Southern Ward (S5)</t>
  </si>
  <si>
    <t>Brown cloaks with four white wheels on each front shoulder</t>
  </si>
  <si>
    <t>20 gp</t>
  </si>
  <si>
    <t>Tower of the Order, The Street of Bells, Castle Ward (C15)</t>
  </si>
  <si>
    <t>Dark purple cloaks, with a white human hand, fingers together and uppermost, on the left shoulder</t>
  </si>
  <si>
    <t>35 gp; majority vote of the members</t>
  </si>
  <si>
    <t>7 gp/month</t>
  </si>
  <si>
    <t>Orlar ThammasSpeaker for the Order (CG hm W11), Tower of the Order</t>
  </si>
  <si>
    <t>The House of Gems, Gem Street, Castle Ward (C44)</t>
  </si>
  <si>
    <t>Deep purple robes with a triangular, crown-cut white gem, point downward, on the breast, purple hats with white plumes</t>
  </si>
  <si>
    <t>40 gp</t>
  </si>
  <si>
    <t xml:space="preserve"> 25 gp/year</t>
  </si>
  <si>
    <t>Jhauntar OlmhazanGentleman Speaker for the Jewelers (NE hm F0), Olmhazans Jewels, The High Road, Castle Ward (C29)</t>
  </si>
  <si>
    <t>Seaswealth Hall, Seaswealth Hall Wharf, Dock Ward (D39)</t>
  </si>
  <si>
    <t>Silver caps, with blue eyes upon either side, or sashes of silver with a single blue eye, worn hanging straight down from the left shoulder</t>
  </si>
  <si>
    <t>5 gp</t>
  </si>
  <si>
    <t>2 gp/year</t>
  </si>
  <si>
    <t>TAG OF HQ</t>
  </si>
  <si>
    <t>The Stone House, Telshambras Street, Southern Ward (S2)</t>
  </si>
  <si>
    <t>FIELD OF LORE</t>
  </si>
  <si>
    <t>Font of Knowledge (C4), ask for</t>
  </si>
  <si>
    <t xml:space="preserve"> Javroun Lithkind</t>
  </si>
  <si>
    <t xml:space="preserve">Melshimber </t>
  </si>
  <si>
    <t>Javroun Lithkind</t>
  </si>
  <si>
    <t>Warm Beds (D15), ask for</t>
  </si>
  <si>
    <t>Kromnlor Sernar</t>
  </si>
  <si>
    <t xml:space="preserve">Shrines of Nature ($5), ask for ; </t>
  </si>
  <si>
    <t>Mirrormul Tszul or almost anyone</t>
  </si>
  <si>
    <t xml:space="preserve">Selune’s Smile (D6) (winter months only), ask for  </t>
  </si>
  <si>
    <t>Blackrabbas Khuulthund</t>
  </si>
  <si>
    <t>Irbryth Authamaun</t>
  </si>
  <si>
    <t xml:space="preserve">Thongolir Villa ($49), ask for ; </t>
  </si>
  <si>
    <t>Thestus Thongolir</t>
  </si>
  <si>
    <t xml:space="preserve">Tower of the Order (C15); </t>
  </si>
  <si>
    <t xml:space="preserve">Font of Knowledge (C4), ask for ; </t>
  </si>
  <si>
    <t>Ilighast Chamnabbar</t>
  </si>
  <si>
    <t>Zeltabbar Ilipha</t>
  </si>
  <si>
    <t>Average Prices for Goods &amp;Services in Waterdeep</t>
  </si>
  <si>
    <t>In the brief summary below, prices are provided for items player  characters may well desire or require. DMs should use these as guidelines only, following certain strictures:l If something is in great demand and short supply, prices rise.l If there is a glut, prices fall.l If a guild is involved in the price-setting, that is men-tioned at the end of the entry (independent operators usually undercut the Guild by 5-10% unless their prod-uct is in such demand that they need not compete with guild prices).l Prices given within the Players Handbook and the DUNGEON MASTER Guide are considered to hold true, in general, for Waterdeep, and are not duplicatedhere unless special modifications apply.l Prices for unusual servicesbounty hunting, for exam-ple, or for the sale of monsters and monster eggs oryoungare not given herein, as it is recommended thata DM determine these on a case-by-case basis, role-play-ing all deal-making.</t>
  </si>
  <si>
    <t xml:space="preserve"> see Bookkeeping</t>
  </si>
  <si>
    <t xml:space="preserve"> 1 sp to 10 sp (varies with quality)</t>
  </si>
  <si>
    <t xml:space="preserve"> see Weapon-harness</t>
  </si>
  <si>
    <t xml:space="preserve"> 5 sp to 5 gp, depending on size (Guild)</t>
  </si>
  <si>
    <t xml:space="preserve"> 24 cp depending on size, durability (Guild)</t>
  </si>
  <si>
    <t xml:space="preserve"> (dark stout), full quaff: 2 sp; 1 barrel: 20 gp (Guild)</t>
  </si>
  <si>
    <t xml:space="preserve"> wooden: 5 cp/cast metal: 15 gp, depending on size and tone (Guild)</t>
  </si>
  <si>
    <t xml:space="preserve"> 1 gp per day or portion of day spent on accounts (Guild)</t>
  </si>
  <si>
    <t xml:space="preserve"> new: 3 gp/repair: 5-15 sp (Guild) a bonus of up to 5 gp is customarily paid for immediate (same day) service.</t>
  </si>
  <si>
    <t xml:space="preserve"> 5 sp to 20 sp (markets)</t>
  </si>
  <si>
    <t xml:space="preserve"> new: 1 gp per bottle, matching sets; 3-6 cp per bottle, odd bottles (Guild)/secondhand 1 or 2 cp</t>
  </si>
  <si>
    <t xml:space="preserve"> average price 2 cp (increases with size, finer workmanship, materials)</t>
  </si>
  <si>
    <t xml:space="preserve"> average price 2 sp (increases with size, finer workmanship, materials) (Guild)</t>
  </si>
  <si>
    <t xml:space="preserve"> 1-4 cp/loaf (depending on size, quality)/waybread (older, hard baked): 2 cp/loaf</t>
  </si>
  <si>
    <t/>
  </si>
  <si>
    <t xml:space="preserve"> 10 gp/day per Guild workman and 3 gp/day per assistant plus 10 gp daily crew expenses fee, plus materi-als (Guild). See also Stone.</t>
  </si>
  <si>
    <t xml:space="preserve"> 1 gp per man per day, plus 5 gp for a surveyor-chartist, plus 5 gp for a Guild engineer plus materials plus 10 gp/day crew needs fee (Guild). See also Lum-ber. (does not include Excavations, q.v.)</t>
  </si>
  <si>
    <t xml:space="preserve"> 2 sp each (Guild), used: 1-3cp (for nobles stubs; i.e. ends)</t>
  </si>
  <si>
    <t xml:space="preserve"> 1 cp for a half-hour or less ride anywherewithin city walls, in an open trotting-cart (and up, forbetter conveyance) (Guild)</t>
  </si>
  <si>
    <t xml:space="preserve"> 25 gp to 60 gp depending on sizeall have twowheels (plus a spare underneath), an open carrying bed,and trails for beasts; the more ornate have a seat for thedriver, removable sides, etc. (Guild)</t>
  </si>
  <si>
    <t xml:space="preserve"> 1 gp/yard (ornamental) to 5 gp/yard (harbor orgate) depending on size and strength (weight andmethod of joining links) (Guild)</t>
  </si>
  <si>
    <t xml:space="preserve"> 10 sp-1 gp/chimney (wealthy arecharged more)</t>
  </si>
  <si>
    <t xml:space="preserve"> 5 sp to 10 gp per bolt, depending uponmaterials, demand, imported or local (Guild) (does notinclude Wool; q.v.)</t>
  </si>
  <si>
    <t xml:space="preserve"> 5-20 gp/garment (Guild) Off the rack: 2-15 cp/garment (depending on amount of mater-</t>
  </si>
  <si>
    <t> 2-15 cp/garment (depending on amount of mater-ial, workmanship, materials used, style); secondhand: 2sp to 4 gp per garment if tailored, 2 cp to 10 cp if not</t>
  </si>
  <si>
    <t xml:space="preserve"> 1 cp-6 cp per item, depending onglazing, size, complexity, and durability</t>
  </si>
  <si>
    <t xml:space="preserve"> 4-8 gp, depending on size (plus enspellingfee)</t>
  </si>
  <si>
    <t xml:space="preserve"> many prices, many methods; most whocan afford it purchase clerical magic</t>
  </si>
  <si>
    <t xml:space="preserve"> medicinal: 1-8 gp/bottle (includes bottle, contentsyield 3-6 doses, usually 4) (Guild)</t>
  </si>
  <si>
    <t xml:space="preserve"> 5 sp to 10 gp/bolt, depending on complexity and difficulty of desired result (Guild)</t>
  </si>
  <si>
    <t xml:space="preserve"> 2 gp per man per day (or part of day) plusmaterials, plus 10 gp/day crew head fee (Guild)</t>
  </si>
  <si>
    <t xml:space="preserve"> 2 cpper trip per person carried, plus an additional 1 cp perpassenger if any accompanying luggage, pets, or goodsare not wholly carried by the passenger (Guild)</t>
  </si>
  <si>
    <t xml:space="preserve"> 5 gp/wagonload (manure), 7 gp/wagonload (fishor bone meal) (Guild)</t>
  </si>
  <si>
    <t xml:space="preserve"> 10 gp perbuilding, regardless of success (Guild)</t>
  </si>
  <si>
    <t xml:space="preserve"> 5 sp to 1 gp/face cord (known in Waterdeep as aStand), ranging according to the type and dryness ofwood, and difficulty of procuring it (i.e. higher in deep-est winter)</t>
  </si>
  <si>
    <t xml:space="preserve"> 1 cp to 12 cp per fish, depending onspecies, sizes, and condition</t>
  </si>
  <si>
    <t xml:space="preserve"> 1 sp to 15 gp per piece, depending onsize, workmanship, and materials used; most normalchairs, standing shelves, and plain tables cost about 2-4gp each (Guild)</t>
  </si>
  <si>
    <t xml:space="preserve"> 4 cp for 4-inch-square pane to 6 gp for a 4-foot-square pane (Guild); for blown vessels, see Bottles</t>
  </si>
  <si>
    <t xml:space="preserve"> 33-99 gp, plus cost of materials and perhaps gems, provided or selected by client (Guild)</t>
  </si>
  <si>
    <t xml:space="preserve"> 2 cp by day, 4 cp by night (Guild)</t>
  </si>
  <si>
    <t xml:space="preserve"> metal work (latches, hinges, needles, spikes) sold by weight, usually 1 cp per ounce (Guild)</t>
  </si>
  <si>
    <t xml:space="preserve"> 5 cp to 8 gp/dry ounce (saffron is 40 gp/dry ounce)</t>
  </si>
  <si>
    <t xml:space="preserve"> 1 cp (fishhook) to 4 gp (grappling or meat) (Guild)</t>
  </si>
  <si>
    <t xml:space="preserve"> 1 gp per shoe (includes making or fitting and shoeing) (Guild)</t>
  </si>
  <si>
    <t xml:space="preserve"> 1 gp to 3 gp/night (includes night watch,feeding, watering, cleaning, and rubdown, exercise ifnecessary) (Guild)</t>
  </si>
  <si>
    <t xml:space="preserve"> see Horses, shoeing (value of a used/foundshoe is 1 cp to 3 cp, based on size and condition)</t>
  </si>
  <si>
    <t xml:space="preserve"> sold by the 2 ounce bottle, 10 sp-4 gp per bottleaccording to ingredients, such as gilding pigments;always includes bottle (Guild)</t>
  </si>
  <si>
    <t xml:space="preserve"> varies widely according to value of materials, fromcostume jewelry employing much brass, at 2-4 cp perpiece, to elaborate pectorals worth up to 400,000 gp(Guild); many Waterdhavians wear rings or belt bucklesof worked gold worth 2-4 gp</t>
  </si>
  <si>
    <t xml:space="preserve"> 3 sp for a 2 ounce bottle, or 1 gp/flask (as perPlayers Handbook), or 10 gp/small key (sealed with tar)</t>
  </si>
  <si>
    <t xml:space="preserve"> 4 cp (hand clay lamp) to 50 gp (waterproof lantern)(Guild)</t>
  </si>
  <si>
    <t xml:space="preserve"> 2 sp/garment while you wait, 1 sp/garmentovernight (Guild)</t>
  </si>
  <si>
    <t xml:space="preserve"> professional witness, assistance of: 10 gp per day (dou-ble if hired to state against charges of severe crimes),payable in advance</t>
  </si>
  <si>
    <t xml:space="preserve"> 10 gp/page (includes materials) (Guild)</t>
  </si>
  <si>
    <t xml:space="preserve"> 3 cp/trip (if guid-ing, use Guiding entry) (Guild)</t>
  </si>
  <si>
    <t xml:space="preserve"> 3 gp/suit, plus materials (Guild)</t>
  </si>
  <si>
    <t xml:space="preserve"> 1 sp per man per hour, 2 sp perman per hour if cargo is dangerous (Guild)</t>
  </si>
  <si>
    <t xml:space="preserve"> 1 cp/board (2 × 4 × 8 long) and 2 cp/bar (4 ×4 × 8 long) to 1 sp/board and 12 sp/bar depending ontype and condition; prices will vary with nonstandardsizes</t>
  </si>
  <si>
    <t xml:space="preserve"> 5-10 gp each (Guild)</t>
  </si>
  <si>
    <t xml:space="preserve"> 25 gp in nine days, delivery to Waterdeep addressincluded; rush jobs 18 gp. Cost may increase if mapunusually large (Guild)</t>
  </si>
  <si>
    <t xml:space="preserve"> 10 gp (whole carcass, average price), 17 gp(smoked carcass), varying with condition and size of car-cass, type of animal (Guild)</t>
  </si>
  <si>
    <t xml:space="preserve"> 10-20 gp daily (includes nursing, splints,dressings, emergency medicines, etc.) (Guild)</t>
  </si>
  <si>
    <t xml:space="preserve"> 10% interest (for princi-pal of 100 gp or less) to 15% interest</t>
  </si>
  <si>
    <t xml:space="preserve"> 6 sp/day or occasion (whichever isthe lesser time) for each musician (Guild)</t>
  </si>
  <si>
    <t xml:space="preserve"> 1 gp each/night, per building watched(unarmed; for armed men, bodyguard rates apply; seetext under Wages)</t>
  </si>
  <si>
    <t xml:space="preserve"> 3 gp for 1 hour of crating and packing 1 personstypical belongings, readied for extended travel (Guild)</t>
  </si>
  <si>
    <t xml:space="preserve"> scrip: 2 cp/ream; parchment: 5 cp/ream (1 ream isroughly 10 x 14, a two-sided sheet) (Guild)</t>
  </si>
  <si>
    <t xml:space="preserve"> masks and suits of metal, 600 to 2,000 gp(Guild); 20-75 gp for ornate metal masks only</t>
  </si>
  <si>
    <t xml:space="preserve"> 1 cp each, or if small, a dozen for 2 cp</t>
  </si>
  <si>
    <t xml:space="preserve"> 2 cp each (quill), 2-4 sp (metal nib; varying withdesign) (Guild)</t>
  </si>
  <si>
    <t xml:space="preserve"> sold by the 2-ounce bottle, always including thebottle (sometimes quite ornate) and varying in cost from1 cp to 30 gp, depending on quality and demand</t>
  </si>
  <si>
    <t xml:space="preserve"> 2 gp each to 6 gp each (Guild)</t>
  </si>
  <si>
    <t xml:space="preserve"> 5 gp each, average price (with lid, varieswith size, quality) (Guild)</t>
  </si>
  <si>
    <t xml:space="preserve"> 100 coil of thin black waxed cord: 17 sp; 100 coil ofornamental, silk braided cord: 25 gp (Guild)</t>
  </si>
  <si>
    <t xml:space="preserve"> single lateen sail 500 to 700 gp (30% less if severalmonths notice given) (Guild); non-Guild no guaran-tees sails sell as low as 200 gp for full rigging; refer totext under the Most Diligent League of Sail-Makersand Cordwainers</t>
  </si>
  <si>
    <t xml:space="preserve"> see Spells if magical, Paper if not (price is perream, stitched together)</t>
  </si>
  <si>
    <t xml:space="preserve"> of metal, 12 gp for each design or likeness (Guild)</t>
  </si>
  <si>
    <t xml:space="preserve"> see Night watchmen, Spell guard, and textunder Wages for bodyguards</t>
  </si>
  <si>
    <t xml:space="preserve"> 5,000 to 7,000 gp (minus 1,000 to 1,500 gp ifused); for breakdown by type, see text under TheOrder of Master Shipwrights (Guild)</t>
  </si>
  <si>
    <t xml:space="preserve"> see Boots; reduce all costs by half</t>
  </si>
  <si>
    <t xml:space="preserve"> see Seals</t>
  </si>
  <si>
    <t xml:space="preserve"> 5 gp/day (or part of a day) (Guild)</t>
  </si>
  <si>
    <t xml:space="preserve"> 70 gp (full and proper assortment; fine tem-pering is required)</t>
  </si>
  <si>
    <t xml:space="preserve"> 3 gp per 10 gallon barrel to non-members (Guild)</t>
  </si>
  <si>
    <t xml:space="preserve"> 5-10 gp each pair (Guild)</t>
  </si>
  <si>
    <t xml:space="preserve"> 10 gp/day (Guild)</t>
  </si>
  <si>
    <t xml:space="preserve"> see text under The Watchful Order ofMagists &amp; Protectors (Guild) for prices; typically a75% mark-up to non members (sold by individual Guildmembers, not by the Guild)</t>
  </si>
  <si>
    <t xml:space="preserve"> 500 gp per divination spell cast, paidby city if cast upon order of a city official</t>
  </si>
  <si>
    <t xml:space="preserve"> see Herbs</t>
  </si>
  <si>
    <t xml:space="preserve"> 2 cp/block if purchased to do own work; 3 cp/blocklaid by Guild for repairs or additions; 4 cp/block laid byGuild when new structures built; 5 cp/block laid byGuild if marble, obsidian, or other finestone (Guild)</t>
  </si>
  <si>
    <t xml:space="preserve"> 2 cp each set</t>
  </si>
  <si>
    <t xml:space="preserve"> 10 sp to 1 gp, depending on size and work-manship (new) (Guild); 3 cp (secondhand)</t>
  </si>
  <si>
    <t xml:space="preserve"> new: 1 cp to 3 cp each (varies with quality), laid: 1cp each extra (or daily rate) (Guild)</t>
  </si>
  <si>
    <t xml:space="preserve"> 3 cp/strap (Guild)</t>
  </si>
  <si>
    <t xml:space="preserve"> 5 cp to 5 gp (Guild)</t>
  </si>
  <si>
    <t xml:space="preserve"> 2 gp/day (2 weeks to 1 monthrequired, depending on desired result)</t>
  </si>
  <si>
    <t xml:space="preserve"> 75-200 gp, varying with size, durability, style, andlength of time given to build; custom or unusual sizesand style more expensive (Guild)</t>
  </si>
  <si>
    <t xml:space="preserve"> 1 gp per piece (e.g. belt, scabbard, baldric= 3 pieces) (Guild)</t>
  </si>
  <si>
    <t xml:space="preserve"> cost as per Players Handbook, plus 1 gpcity fee (various Guilds)</t>
  </si>
  <si>
    <t xml:space="preserve"> 2 gp to 6 gpper wheel, depending on size, design, difficulty of joband materials required; double if job is a rush or a dan-gerous one, involving travel outside the city walls(Guild)</t>
  </si>
  <si>
    <t xml:space="preserve"> 1 cp/piece (Guild)</t>
  </si>
  <si>
    <t xml:space="preserve"> wooden: see Building; metal, custom-made to fit: 5 sp-10 sp unbarred, depending on size, 2gp-10 gp if barred, depending on size, aesthetic design ofthe bars, and sturdiness (Guild)</t>
  </si>
  <si>
    <t xml:space="preserve"> see Glass</t>
  </si>
  <si>
    <t xml:space="preserve"> 7 sp/jack, 1 gp/bottle, 20 gp/barrel to 4 gp/jack, 12gp/bottle, 70 gp/barrel depending on quality, rarity,fashionability (Guild)</t>
  </si>
  <si>
    <t xml:space="preserve"> 7 gp per bolt, fine spun but undyed (Guild)</t>
  </si>
  <si>
    <t xml:space="preserve"> 2 gp/jack, 7 gp/bottle, 40 gp/small key (Guild)</t>
  </si>
  <si>
    <t>Accounting</t>
  </si>
  <si>
    <t>Ale, tankard</t>
  </si>
  <si>
    <t>Baldric</t>
  </si>
  <si>
    <t>Basket, wicker</t>
  </si>
  <si>
    <t>Beer</t>
  </si>
  <si>
    <t>Bells</t>
  </si>
  <si>
    <t>Bookkeeping</t>
  </si>
  <si>
    <t>Boots</t>
  </si>
  <si>
    <t>Secondhand boots</t>
  </si>
  <si>
    <t>Bottles (glass)</t>
  </si>
  <si>
    <t>Bowl, carved wooden</t>
  </si>
  <si>
    <t>Bowl, cast metal</t>
  </si>
  <si>
    <t>Bread, fresh baked</t>
  </si>
  <si>
    <t>Building (including repairs or additions)</t>
  </si>
  <si>
    <t>Stone</t>
  </si>
  <si>
    <t>Wood</t>
  </si>
  <si>
    <t>Candles, scented and colored</t>
  </si>
  <si>
    <t>Carrying fare</t>
  </si>
  <si>
    <t>Cart, new</t>
  </si>
  <si>
    <t>Chain</t>
  </si>
  <si>
    <t>Chimney-cleaning</t>
  </si>
  <si>
    <t>Cloth, new-woven</t>
  </si>
  <si>
    <t>Clothing, tailored new</t>
  </si>
  <si>
    <t xml:space="preserve"> Off the rack</t>
  </si>
  <si>
    <t>Crockery, earthenware</t>
  </si>
  <si>
    <t>Crystal balls</t>
  </si>
  <si>
    <t>Divination, folk</t>
  </si>
  <si>
    <t>Drugs</t>
  </si>
  <si>
    <t>Dyeing, of cloth, provided by the client</t>
  </si>
  <si>
    <t>Excavations</t>
  </si>
  <si>
    <t>Ferrying (about harbor, to and from ship and shore)</t>
  </si>
  <si>
    <t>Fertilizer</t>
  </si>
  <si>
    <t>Firefighting, magical (if no Fire guard hired)</t>
  </si>
  <si>
    <t>Firewood</t>
  </si>
  <si>
    <t>Fish, fresh-caught</t>
  </si>
  <si>
    <t>Furniture, wooden</t>
  </si>
  <si>
    <t>Glass</t>
  </si>
  <si>
    <t>Gowns, fine</t>
  </si>
  <si>
    <t>Guiding through city</t>
  </si>
  <si>
    <t>Hardware</t>
  </si>
  <si>
    <t>Herbs</t>
  </si>
  <si>
    <t>Hooks, metal</t>
  </si>
  <si>
    <t>Horses, shoeing</t>
  </si>
  <si>
    <t>Horses, stabling</t>
  </si>
  <si>
    <t>Horseshoes</t>
  </si>
  <si>
    <t>Ink</t>
  </si>
  <si>
    <t>Lamp oil</t>
  </si>
  <si>
    <t>Lamps</t>
  </si>
  <si>
    <t>Law</t>
  </si>
  <si>
    <t>Letters, written</t>
  </si>
  <si>
    <t>Lighting through city (without guiding)</t>
  </si>
  <si>
    <t>Livery, Guild or other</t>
  </si>
  <si>
    <t>Loading/unloading, docks</t>
  </si>
  <si>
    <t>Lumber</t>
  </si>
  <si>
    <t>Magnifying glasses</t>
  </si>
  <si>
    <t>Maps</t>
  </si>
  <si>
    <t>Meat, fresh</t>
  </si>
  <si>
    <t>Medical care</t>
  </si>
  <si>
    <t>Moneylending, Moneychanging</t>
  </si>
  <si>
    <t>Musicians, performing</t>
  </si>
  <si>
    <t>Night watchmen</t>
  </si>
  <si>
    <t>Packing</t>
  </si>
  <si>
    <t>Paper</t>
  </si>
  <si>
    <t>Party costumes</t>
  </si>
  <si>
    <t>Pastries</t>
  </si>
  <si>
    <t>Pens</t>
  </si>
  <si>
    <t>Perfume</t>
  </si>
  <si>
    <t>Pictures and likenesses</t>
  </si>
  <si>
    <t>Pots, cast metal</t>
  </si>
  <si>
    <t>Rope</t>
  </si>
  <si>
    <t>Sail</t>
  </si>
  <si>
    <t>Scrolls</t>
  </si>
  <si>
    <t>Seals</t>
  </si>
  <si>
    <t>Security</t>
  </si>
  <si>
    <t>Ships</t>
  </si>
  <si>
    <t>Shoes</t>
  </si>
  <si>
    <t>Signet rings</t>
  </si>
  <si>
    <t>Signs, lettering</t>
  </si>
  <si>
    <t>Smiths tools</t>
  </si>
  <si>
    <t>Soap</t>
  </si>
  <si>
    <t>Spectacles</t>
  </si>
  <si>
    <t>Spell guard, magical</t>
  </si>
  <si>
    <t>Spells (scrolls)</t>
  </si>
  <si>
    <t>Spellcasting, at trials</t>
  </si>
  <si>
    <t>Spices</t>
  </si>
  <si>
    <t>Stamp-marks</t>
  </si>
  <si>
    <t>Suspenders</t>
  </si>
  <si>
    <t>Tankards, cast</t>
  </si>
  <si>
    <t>Tiles</t>
  </si>
  <si>
    <t>Tote straps</t>
  </si>
  <si>
    <t>Toys, metal</t>
  </si>
  <si>
    <t>Training, of mounts</t>
  </si>
  <si>
    <t>Wagons</t>
  </si>
  <si>
    <t>Weapon-harness</t>
  </si>
  <si>
    <t>Weapons, bladed</t>
  </si>
  <si>
    <t>Wheels, replacement (for wagons and carts)</t>
  </si>
  <si>
    <t>Wickerwork, small</t>
  </si>
  <si>
    <t>Window frame</t>
  </si>
  <si>
    <t>Windowpanes</t>
  </si>
  <si>
    <t>Wine</t>
  </si>
  <si>
    <t>Wool</t>
  </si>
  <si>
    <t>Zzar</t>
  </si>
  <si>
    <t>GOOD&amp;SERVICES</t>
  </si>
  <si>
    <t>COST</t>
  </si>
  <si>
    <t>COINAGE</t>
  </si>
  <si>
    <t>TAXES</t>
  </si>
  <si>
    <t>If something is in great demand and short supply, prices rise.If there is a glut, prices fall.If a guild is involved in the price-setting, that is mentioned at the end of the entry (independent operators usually undercut the Guild by 5-10% unless their product is in such demand that they need not compete with guild prices).Prices for unusual services - bounty hunting, for example, or for the sale of monsters and monster eggs or youngare not given herein.</t>
  </si>
  <si>
    <t>PRICING</t>
  </si>
  <si>
    <t>Waterdeep honors all coinage, trade bars and electrum in 10-, 25- and 50-gold piece weights from throughout the Realms, as well as gems (which are traded as currency, rather than simple art objects, due to generations of dwarven influence).Toal (2gp): A square, flat brass coin issued and honored by the Lords' treasury. Very little value elsewhere.Harbor Moon (50 gp): Technically worth 25 taols, harbor moons are crafted of platinum inset with electrum, in the shape of a crescent with a hole cut into the center of its curve. Traditionally used for buying large amounts of cargo. Worth about 2 platinum outside Waterdeep.</t>
  </si>
  <si>
    <t>Alchemical Goods</t>
  </si>
  <si>
    <t>Business Goods</t>
  </si>
  <si>
    <t>Construction Goods</t>
  </si>
  <si>
    <t>Conveyance Goods</t>
  </si>
  <si>
    <t>Food &amp; Drink</t>
  </si>
  <si>
    <t>Garments</t>
  </si>
  <si>
    <t>Household Wares</t>
  </si>
  <si>
    <t>Luxuries</t>
  </si>
  <si>
    <t>Martial Goods</t>
  </si>
  <si>
    <t>Pouches &amp; Purses</t>
  </si>
  <si>
    <t>Religious Goods</t>
  </si>
  <si>
    <t>Roguish Goods</t>
  </si>
  <si>
    <t>Traveling Goods</t>
  </si>
  <si>
    <t>Business Services</t>
  </si>
  <si>
    <t>Coin &amp; Wealth Services</t>
  </si>
  <si>
    <t>Construction Services</t>
  </si>
  <si>
    <t>Conveyance Services</t>
  </si>
  <si>
    <t>Domestic Services</t>
  </si>
  <si>
    <t>Lore Services</t>
  </si>
  <si>
    <t>Luxury Services</t>
  </si>
  <si>
    <t>Magical Services</t>
  </si>
  <si>
    <t>A jack and bottle hold roughly the same amount; a small key holds 2 gallons; a cask holds 12 gallons; a barrel holds 30 gallons; a buttholds 100 gallons; a tun holds 250 gallons</t>
  </si>
  <si>
    <t>Acid (vial)</t>
  </si>
  <si>
    <t> 25gp</t>
  </si>
  <si>
    <t>Alchemist's Fire (flask)</t>
  </si>
  <si>
    <t> 50gp</t>
  </si>
  <si>
    <t>Antitoxin (vial)</t>
  </si>
  <si>
    <t>Abacus</t>
  </si>
  <si>
    <t> 2gp (x)</t>
  </si>
  <si>
    <t>Artisan's Tools</t>
  </si>
  <si>
    <t> 5gp</t>
  </si>
  <si>
    <t>Book</t>
  </si>
  <si>
    <t> Blank books of parchment, used as ledgers and notebooks; double price for vellum (Guild)</t>
  </si>
  <si>
    <t>Quarto (12" x 9")</t>
  </si>
  <si>
    <t> 10 gp per 100 bound pages + cover (300 pages maximum)</t>
  </si>
  <si>
    <t>Octavo (9" x 6")</t>
  </si>
  <si>
    <t> 5 gp per 100 bound pages + cover (200 pages maximum)</t>
  </si>
  <si>
    <t>Folio (15" x 12")</t>
  </si>
  <si>
    <t> 50 gp per 100 bound pages + cover (500 pages maximum)</t>
  </si>
  <si>
    <t>Cover, Leather</t>
  </si>
  <si>
    <t> Basic leather: no cost; Decorative leathers: 10-40 gp (based on size); Fine leathers: 20-80 gp (based on size)</t>
  </si>
  <si>
    <t>Cover, Cloth</t>
  </si>
  <si>
    <t> Clothboard: -10% of cost; Ragcloth: -15% of cost</t>
  </si>
  <si>
    <t>Cover, Wood</t>
  </si>
  <si>
    <t> Scrap wood: -5% of cost; Decorative woods: 10-30 gp (based on size); Fine woods: 12-50 gp (based on size)</t>
  </si>
  <si>
    <t>Cover, Metals</t>
  </si>
  <si>
    <t> Decorative metals: 18-70 gp (based on size); Fine metals: 50-100 gp (based on size)</t>
  </si>
  <si>
    <t>Gilding</t>
  </si>
  <si>
    <t> Silver: +10% of cost; Gold: +20% of cost</t>
  </si>
  <si>
    <t>Precious Metal &amp; Gem Accents</t>
  </si>
  <si>
    <t> Cost of gems and metals, plus 5-20 gp (based on size)</t>
  </si>
  <si>
    <t>Cover Artwork</t>
  </si>
  <si>
    <t> varies</t>
  </si>
  <si>
    <t>Other Additions</t>
  </si>
  <si>
    <t> Sealing cover: 20-50 gp (based on size); Key locks: 25gp (DC 15), 50gp (DC 20), 100gp (DC 25); Puzzle lock: 35gp (DC 15), 70gp (DC 20), 150gp (DC 25)</t>
  </si>
  <si>
    <t>Block and Tackle</t>
  </si>
  <si>
    <t> 1gp</t>
  </si>
  <si>
    <t>Bucket</t>
  </si>
  <si>
    <t> 5cp</t>
  </si>
  <si>
    <t>Case</t>
  </si>
  <si>
    <t> 1gp (for map or scroll)</t>
  </si>
  <si>
    <t> (Guild)</t>
  </si>
  <si>
    <t>Ornamental</t>
  </si>
  <si>
    <t> 1 gp/yard</t>
  </si>
  <si>
    <t>Harbor or Gate</t>
  </si>
  <si>
    <t> 3-5 gp/yard</t>
  </si>
  <si>
    <t>Chalk</t>
  </si>
  <si>
    <t> 1 cp/piece, or 1sp/dozen</t>
  </si>
  <si>
    <t>Cloth</t>
  </si>
  <si>
    <t>Non-Wool</t>
  </si>
  <si>
    <t> 5 sp to 10 gp/bolt, depending upon materials, demand, imported or local (Guild)</t>
  </si>
  <si>
    <t> 7 gp/bolt, fine spun but undyed (Guild)</t>
  </si>
  <si>
    <t>Drugs, medicinal</t>
  </si>
  <si>
    <t> 1-8 gp/bottle (includes bottle, contents yield 3-6 doses, usually 4) (Guild)</t>
  </si>
  <si>
    <t>Manure</t>
  </si>
  <si>
    <t> 5 gp/wagonload</t>
  </si>
  <si>
    <t>Fish or Bone Meal</t>
  </si>
  <si>
    <t> 7 gp/wagonload</t>
  </si>
  <si>
    <t>Healer's Kit</t>
  </si>
  <si>
    <t>Fishhook</t>
  </si>
  <si>
    <t> 1 cp</t>
  </si>
  <si>
    <t>Grappling or Meat</t>
  </si>
  <si>
    <t> 4 gp</t>
  </si>
  <si>
    <t> sold in 2oz bottles (Guild)</t>
  </si>
  <si>
    <t>Plain Black</t>
  </si>
  <si>
    <t> 2 gp, or 8 gp for non-fading</t>
  </si>
  <si>
    <t>Colors</t>
  </si>
  <si>
    <t> 5-7 gp, or 16-20 gp for non-fading (reds and metallics at the upper end of cost)</t>
  </si>
  <si>
    <t> 5-10 gp each (Guild)</t>
  </si>
  <si>
    <t> 25 gp in nine days, delivery to Waterdeep address included; rush jobs 18 gp. Cost may increase if map unusually large (Guild)</t>
  </si>
  <si>
    <t> Sheets tend to be 12" x 20" in size (Guild)</t>
  </si>
  <si>
    <t>Scrip or Rag-paper</t>
  </si>
  <si>
    <t> 2 cp/sheet</t>
  </si>
  <si>
    <t>Parchment, average</t>
  </si>
  <si>
    <t> 2 sp/sheet, up to 1gp for very large sheets</t>
  </si>
  <si>
    <t>Parchment, vellum</t>
  </si>
  <si>
    <t> 4 sp/sheet, up to 2 gp for very large sheets</t>
  </si>
  <si>
    <t>Quill</t>
  </si>
  <si>
    <t> 2 cp each</t>
  </si>
  <si>
    <t>Metal Nib</t>
  </si>
  <si>
    <t> 2-4 sp (varying with design)</t>
  </si>
  <si>
    <t>Thin black waxed hempen cord</t>
  </si>
  <si>
    <t> 1gp/50' length</t>
  </si>
  <si>
    <t>Silk braided cord</t>
  </si>
  <si>
    <t> 10gp/50' length</t>
  </si>
  <si>
    <t>Scale, merchant's</t>
  </si>
  <si>
    <t>Sealing wax</t>
  </si>
  <si>
    <t> 5sp</t>
  </si>
  <si>
    <t>Signal whistle</t>
  </si>
  <si>
    <t> 70 gp (full and proper assortment; fine tempering is required)</t>
  </si>
  <si>
    <t>Tome</t>
  </si>
  <si>
    <t>Common Lore (DC 15)</t>
  </si>
  <si>
    <t>Uncommon Lore (DC 20)</t>
  </si>
  <si>
    <t> 50 - 100 gp</t>
  </si>
  <si>
    <t>Rare Lore (DC 25)</t>
  </si>
  <si>
    <t> 150 - 500 gp (sometimes more)</t>
  </si>
  <si>
    <t> 1 gp per piece (e.g. belt, scabbard, baldric = 3 pieces) (Guild)</t>
  </si>
  <si>
    <t> cost as per Players Handbook, plus 1 gp city fee (various Guilds)</t>
  </si>
  <si>
    <t> 1 gp/yard (ornamental) to 5 gp/yard (harbor or gate) depending on size and strength (weight and method of joining links) (Guild)</t>
  </si>
  <si>
    <t>Crowbar</t>
  </si>
  <si>
    <t> 2sp</t>
  </si>
  <si>
    <t>Glass pane</t>
  </si>
  <si>
    <t> 4 cp for 4-inch-square pane to 6 gp for a 4-foot square pane (Guild)</t>
  </si>
  <si>
    <t>Hammer</t>
  </si>
  <si>
    <t>Sledge</t>
  </si>
  <si>
    <t>Ladder (10')</t>
  </si>
  <si>
    <t> 1sp</t>
  </si>
  <si>
    <t> 1 cp/board (2 × 4 × 8 long) and 2 cp/bar (4 × 4 × 8 long) to 1 sp/board and 12 sp/bar depending on type and condition; prices will vary with nonstandard sizes</t>
  </si>
  <si>
    <t>Miner's Pick</t>
  </si>
  <si>
    <t>Pole (10')</t>
  </si>
  <si>
    <t>Shovel</t>
  </si>
  <si>
    <t> 5 sp</t>
  </si>
  <si>
    <t>Spike, Iron</t>
  </si>
  <si>
    <t> 2sp/10</t>
  </si>
  <si>
    <t> 2 cp/block if purchased to do own work; 3 cp/block laid by Guild for repairs or additions; 4 cp/block laid by Guild when new structures built; 5 cp/block laid by Guild if marble, obsidian, or other finestone (Guild)</t>
  </si>
  <si>
    <t xml:space="preserve"> new: 1 cp to 3 cp each (varies with quality), laid: 1 cp each extra (or daily rate) (Guild)</t>
  </si>
  <si>
    <t> wooden: see Building; metal, custom made to fit: 5 sp-10 sp unbarred, depending on size, 2 gp-10 gp if barred, depending on size, aesthetic design of the bars, and sturdiness (Guild)</t>
  </si>
  <si>
    <t> 25 gp to 60 gp depending on sizeall have two wheels (plus a spare underneath), an open carrying bed, and trails for beasts; the more ornate have a seat for the driver, removable sides, etc. (Guild)</t>
  </si>
  <si>
    <t>Horse</t>
  </si>
  <si>
    <t> 75gp</t>
  </si>
  <si>
    <t>Horseshoes, found</t>
  </si>
  <si>
    <t> 1 cp to 3 cp, based on size and condition</t>
  </si>
  <si>
    <t> single lateen sail 500 to 700 gp (30% less if several months notice given) (Guild); non-Guild no guarantees sails sell as low as 200 gp for full rigging; refer to text under the Most Diligent League of Sail-Makers and Cordwainers</t>
  </si>
  <si>
    <t> 5,000 to 7,000 gp (minus 1,000 to 1,500 gp if used); for breakdown by type, see text under The Order of Master Shipwrights (Guild)</t>
  </si>
  <si>
    <t> 3 cp/strap (Guild)</t>
  </si>
  <si>
    <t> 75-200 gp, varying with size, durability, style, and length of time given to build; custom or unusual sizes and style more expensive (Guild)</t>
  </si>
  <si>
    <t> 2 gp to 6 gp per wheel, depending on size, design, difficulty of job and materials required; double if job is a rush or a dangerous one, involving travel outside the city walls (Guild)</t>
  </si>
  <si>
    <t>Ale, Beer, Cider, Stout</t>
  </si>
  <si>
    <t> (Guild, except Poor)</t>
  </si>
  <si>
    <t> 3cp/jack, 9cp/small key, 5sp/cask, 12sp/barrel, 4gp/butt, 8gp/tun</t>
  </si>
  <si>
    <t>Fair</t>
  </si>
  <si>
    <t> 4cp/jack, 12-15cp/small key, 6-8sp/cask, 2gp/barrel, 6-7gp/butt, 10-15gp/tun</t>
  </si>
  <si>
    <t>Good</t>
  </si>
  <si>
    <t> 1sp/jack, 2-3sp/small key, 1-2gp/cask, 25sp-5gp/barrel, 8-15gp/butt, 16-30gp/tun</t>
  </si>
  <si>
    <t> 1-4 cp/loaf (depending on size, quality)/waybread (older, hard baked): 2 cp/loaf</t>
  </si>
  <si>
    <t> 1 cp to 12 cp per fish, depending on species, sizes, and condition</t>
  </si>
  <si>
    <t> 5 cp to 8 gp/dry ounce (saffron is 40 gp/dry ounce)</t>
  </si>
  <si>
    <t>Liquors</t>
  </si>
  <si>
    <t> 1-2sp/jack, 5-10sp/small key</t>
  </si>
  <si>
    <t> 3-6sp/jack, 15-30sp/small key</t>
  </si>
  <si>
    <t> 3-6gp/bottle, 15-30gp/small key</t>
  </si>
  <si>
    <t>Fine</t>
  </si>
  <si>
    <t> 15+gp/bottle</t>
  </si>
  <si>
    <t> 10 gp (whole carcass, average price), 17 gp (smoked carcass), varying with condition and size of carcass, type of animal (Guild)</t>
  </si>
  <si>
    <t> 1 cp each, or if small, a dozen for 2 cp</t>
  </si>
  <si>
    <t>' 4-8cp/jack, 2-4sp/small key, 1-2gp/cask, 2-5gp/barrel, 8-15gp/butt, 20-40gp/tun</t>
  </si>
  <si>
    <t>' 8-14cp/jack, 4-7sp/small key, 2-4gp/cask, 5-8gp/barrel, 10-30gp/butt, 40-70gp/tun</t>
  </si>
  <si>
    <t>' 3-6sp/bottle, 15-30sp/small key, 4-8gp/cask, 10-30gp/barrel, 30-60gp/butt</t>
  </si>
  <si>
    <t>' 10+gp/bottle, 50+gp/small key</t>
  </si>
  <si>
    <t> 2 gp/jack, 7 gp/bottle, 40 gp/small key (Guild)</t>
  </si>
  <si>
    <t>New</t>
  </si>
  <si>
    <t> 3 gp</t>
  </si>
  <si>
    <t>Repair</t>
  </si>
  <si>
    <t> 5-15 sp, with a bonus of up to 5 gp is customarily paid for same day service.</t>
  </si>
  <si>
    <t>Secondhand</t>
  </si>
  <si>
    <t> 5 sp to 20 sp (markets)</t>
  </si>
  <si>
    <t>Clothing, Common</t>
  </si>
  <si>
    <t>Stock construction</t>
  </si>
  <si>
    <t> 2-15 sp/outfit</t>
  </si>
  <si>
    <t> 5 cp to 4 sp per outfit</t>
  </si>
  <si>
    <t>Clothing, Fine</t>
  </si>
  <si>
    <t>Tailored, new</t>
  </si>
  <si>
    <t> 5-15 gp/outfit</t>
  </si>
  <si>
    <t> 1-5 gp/outfit</t>
  </si>
  <si>
    <t> 5 sp to 2 gp per outfit if tailored, 2 sp to 1 gp if stock</t>
  </si>
  <si>
    <t>Clothing, Traveler's</t>
  </si>
  <si>
    <t> 3-5 gp/outfit</t>
  </si>
  <si>
    <t> 1-2 gp/outfit</t>
  </si>
  <si>
    <t>Costumes</t>
  </si>
  <si>
    <t>Simple outfit</t>
  </si>
  <si>
    <t>Ornate mask</t>
  </si>
  <si>
    <t> 20-75gp</t>
  </si>
  <si>
    <t>Masks and suits of metal</t>
  </si>
  <si>
    <t> 600-2000gp</t>
  </si>
  <si>
    <t> 30-100 gp, plus cost of materials and perhaps gems, provided or selected by client (Guild)</t>
  </si>
  <si>
    <t> Many Waterdhavians wear rings or belt buckles of worked gold worth 2-4gp (Guild)</t>
  </si>
  <si>
    <t>Costume Jewelry</t>
  </si>
  <si>
    <t> cost in copper pieces</t>
  </si>
  <si>
    <t>Simple Jewelry</t>
  </si>
  <si>
    <t> cost in silver pieces, plus cost of gems used</t>
  </si>
  <si>
    <t>Fine Jewelry</t>
  </si>
  <si>
    <t> cost in gold pieces, plus cost of gems used</t>
  </si>
  <si>
    <t>Noble Jewelry</t>
  </si>
  <si>
    <t> cost in tens-to-hundreds of gold pieces, plus cost of gems used</t>
  </si>
  <si>
    <t> 3 gp/suit, plus materials (Guild)</t>
  </si>
  <si>
    <t>Robes</t>
  </si>
  <si>
    <t>Basic</t>
  </si>
  <si>
    <t> 5 - 25gp</t>
  </si>
  <si>
    <t> 1 gp</t>
  </si>
  <si>
    <t> 2-7 sp, with a bonus of up to 3 gp is customarily paid for same day service.</t>
  </si>
  <si>
    <t> 2 sp to 10 sp (markets)</t>
  </si>
  <si>
    <t> 5-10 gp each pair (Guild)</t>
  </si>
  <si>
    <t> 2 cp each set</t>
  </si>
  <si>
    <t> 5 sp to 5 gp, depending on size (Guild)</t>
  </si>
  <si>
    <t> 24 cp depending on size, durability (Guild)</t>
  </si>
  <si>
    <t>Wooden</t>
  </si>
  <si>
    <t> 5 cp</t>
  </si>
  <si>
    <t>Cast metal</t>
  </si>
  <si>
    <t> 1-15 gp, depending on size and tone</t>
  </si>
  <si>
    <t>Blanket</t>
  </si>
  <si>
    <t> 5sp - 2 gp, depending on quality</t>
  </si>
  <si>
    <t> new: 1 gp per bottle, matching sets; 3-6 cp per bottle, odd bottles (Guild)/secondhand 1 or 2 cp</t>
  </si>
  <si>
    <t> average price 2 cp (increases with size, finer workmanship, materials)</t>
  </si>
  <si>
    <t> average price 2 sp (increases with size, finer workmanship, materials) (Guild)</t>
  </si>
  <si>
    <t>Candles</t>
  </si>
  <si>
    <t>simple tallow</t>
  </si>
  <si>
    <t> 1cp</t>
  </si>
  <si>
    <t>simple beeswax</t>
  </si>
  <si>
    <t> 3cp</t>
  </si>
  <si>
    <t>fine (scented and colored)</t>
  </si>
  <si>
    <t> 2 sp each</t>
  </si>
  <si>
    <t>used stubs (6)</t>
  </si>
  <si>
    <t> 1-3 cp</t>
  </si>
  <si>
    <t> 1 cp-6 cp per item, depending on glazing, size, complexity, and durability</t>
  </si>
  <si>
    <t> 5 sp to 1 gp/face cord (known in Waterdeep as a Stand), ranging according to the type and dryness of wood, and difficulty of procuring it (i.e. higher in deepest winter)</t>
  </si>
  <si>
    <t>Fishing Tackle Kit</t>
  </si>
  <si>
    <t>Flask</t>
  </si>
  <si>
    <t> 2cp</t>
  </si>
  <si>
    <t> 1 sp to 15 gp per piece, depending on size, workmanship, and materials used; most normal chairs, standing shelves, and plain tables cost about 2-4 gp each (Guild)</t>
  </si>
  <si>
    <t>Hardware</t>
  </si>
  <si>
    <t> metal work (latches, hinges, needles, spikes) sold by weight, usually 1 cp per ounce (Guild)</t>
  </si>
  <si>
    <t>Jug</t>
  </si>
  <si>
    <t>Lamps &amp; Lanterns</t>
  </si>
  <si>
    <t>Hand clay lamp</t>
  </si>
  <si>
    <t> 4 cp</t>
  </si>
  <si>
    <t>Lantern, basic</t>
  </si>
  <si>
    <t>Lantern, bullseye</t>
  </si>
  <si>
    <t> 10gp</t>
  </si>
  <si>
    <t>Lantern, hooded</t>
  </si>
  <si>
    <t>Lantern, waterproof</t>
  </si>
  <si>
    <t> 50 gp</t>
  </si>
  <si>
    <t>Oil, Lamp</t>
  </si>
  <si>
    <t>Bottle (2oz)</t>
  </si>
  <si>
    <t> 3 sp</t>
  </si>
  <si>
    <t>Small Key</t>
  </si>
  <si>
    <t> 10gp (small barrel sealed with tar)</t>
  </si>
  <si>
    <t> 1-10 sp, depending on size and quality (Guild)</t>
  </si>
  <si>
    <t>Sack</t>
  </si>
  <si>
    <t>Personal Supply</t>
  </si>
  <si>
    <t> 2cp for one month</t>
  </si>
  <si>
    <t>Barrel (10 gal)</t>
  </si>
  <si>
    <t> 10 sp to 1 gp, depending on size and workmanship (Guild)</t>
  </si>
  <si>
    <t> 3 cp</t>
  </si>
  <si>
    <t>Tinderbox</t>
  </si>
  <si>
    <t>Torch</t>
  </si>
  <si>
    <t> 1cp, or 1sp/dozen</t>
  </si>
  <si>
    <t>Vial</t>
  </si>
  <si>
    <t>Whetstone</t>
  </si>
  <si>
    <t> 1 cp/piece (Guild)</t>
  </si>
  <si>
    <t>Gaming Set</t>
  </si>
  <si>
    <t>Hourglass</t>
  </si>
  <si>
    <t> 5 - 25gp, depending on size and time</t>
  </si>
  <si>
    <t> varies widely according to value of materials, from costume jewelry employing much brass, at 2-4 cp per piece, to elaborate pectorals worth up to 400,000 gp (Guild); many Waterdhavians wear rings or belt buckles of worked gold worth 2-4 gp</t>
  </si>
  <si>
    <t>Locks</t>
  </si>
  <si>
    <t>Basic (DC 15)</t>
  </si>
  <si>
    <t>Good (DC 20)</t>
  </si>
  <si>
    <t>High Quality (DC 25)</t>
  </si>
  <si>
    <t>Mirrors</t>
  </si>
  <si>
    <t>Steel, handheld</t>
  </si>
  <si>
    <t>Musical instruments</t>
  </si>
  <si>
    <t>Custom</t>
  </si>
  <si>
    <t> 1gp/day of crafting (most take 2-4 weeks)</t>
  </si>
  <si>
    <t>' 5gp (Guild)</t>
  </si>
  <si>
    <t> 5gp - 3gp average (varies widely with instrument and condition)</t>
  </si>
  <si>
    <t> sold by the 2-ounce bottle, always including the bottle (sometimes quite ornate) and varying in cost from 1 cp to 30 gp, depending on quality and demand</t>
  </si>
  <si>
    <t> 2 gp each to 6 gp each (Guild)</t>
  </si>
  <si>
    <t> 12 gp for each design or likeness (Guild)</t>
  </si>
  <si>
    <t> 5 gp, for each design or likeness (Guild)</t>
  </si>
  <si>
    <t> 5 cp to 5 gp (Guild)</t>
  </si>
  <si>
    <t>Component Pouch</t>
  </si>
  <si>
    <t>Spell Inks</t>
  </si>
  <si>
    <t> 75 gp</t>
  </si>
  <si>
    <t>Orb</t>
  </si>
  <si>
    <t> 20gp</t>
  </si>
  <si>
    <t>Parchment, Spellbook</t>
  </si>
  <si>
    <t> x</t>
  </si>
  <si>
    <t> see Spells if magical, Paper if not (price is per ream, stitched together)</t>
  </si>
  <si>
    <t> see text under The Watchful Order of Magists &amp; Protectors (Guild) for prices; typically a 75% mark-up to non members (sold by individual Guild members, not by the Guild)</t>
  </si>
  <si>
    <t>Spellbook</t>
  </si>
  <si>
    <t> Blank books of finest parchment (Guild)</t>
  </si>
  <si>
    <t> 75 gp per 100 bound pages + cover (300 pages maximum)</t>
  </si>
  <si>
    <t> 40 gp per 100 bound pages + cover (200 pages maximum)</t>
  </si>
  <si>
    <t> 150 gp per 100 bound pages + cover (500 pages maximum)</t>
  </si>
  <si>
    <t>Spellbook Enchantments</t>
  </si>
  <si>
    <t>Minor Property</t>
  </si>
  <si>
    <t> 150gp</t>
  </si>
  <si>
    <t>Arcane Locking</t>
  </si>
  <si>
    <t> 250gp</t>
  </si>
  <si>
    <t>Arcane Words</t>
  </si>
  <si>
    <t>Immunity</t>
  </si>
  <si>
    <t> 100gp+50gp per additional type</t>
  </si>
  <si>
    <t>Illusory Appearance</t>
  </si>
  <si>
    <t> 100gp (single appearance), 200gp (multiple appearances), 400gp (mutable appearances)</t>
  </si>
  <si>
    <t>Levitating</t>
  </si>
  <si>
    <t>Staff</t>
  </si>
  <si>
    <t>Wand</t>
  </si>
  <si>
    <t>Adventurer's Kit</t>
  </si>
  <si>
    <t> 9gp</t>
  </si>
  <si>
    <t>Ammunition</t>
  </si>
  <si>
    <t> Arrows, 20 (1gp), Bolts, 20 (1gp), Bullets, 20 (4cp), Needles, 50 (1gp) (Guild)</t>
  </si>
  <si>
    <t>Armor</t>
  </si>
  <si>
    <t>Light Armors</t>
  </si>
  <si>
    <t> Padded armor (5gp), leather armor (10gp), dragon leather (500gp), mithral shirt (5000gp)</t>
  </si>
  <si>
    <t>Medium Armors</t>
  </si>
  <si>
    <t> Hide armor (10gp), studded leather (25gp), scale male (50gp), studded dragon leather (500gp), dragon scale (500gp), mithral scale (5000gp)</t>
  </si>
  <si>
    <t>Heavy Armors</t>
  </si>
  <si>
    <t> Ring mail (30gp), chain mail (75gp), splint (500gp), banded (750gp), plate (5000gp), mithral plate (6000gp)</t>
  </si>
  <si>
    <t>Shields</t>
  </si>
  <si>
    <t> Buckler (5gp), shield (10gp)</t>
  </si>
  <si>
    <t>Bludgeoning Weapons</t>
  </si>
  <si>
    <t>Simple</t>
  </si>
  <si>
    <t> Club (1sp), great club (2sp), light hammer (2gp), mace (5gp), quarterstaff (2sp), sling (1sp)</t>
  </si>
  <si>
    <t>Martial</t>
  </si>
  <si>
    <t> Flail (10gp), maul (10gp), warhammer (15gp), bolas (2gp)</t>
  </si>
  <si>
    <t>Caltrops (bag)</t>
  </si>
  <si>
    <t>Piercing Weapons</t>
  </si>
  <si>
    <t> Blades tax (1gp) applies to all items marked with an asterix(*).</t>
  </si>
  <si>
    <t> Dagger (2gp), spear* (1gp); crossbow, light (25gp), dart (5cp), javelin (5sp), shortbow (25gp)</t>
  </si>
  <si>
    <t>Melee</t>
  </si>
  <si>
    <t> Lance* (10gp), morningstar (15gp), pike (5gp); blowgun (10gp), crossbow, hand (75gp), crossbow, heavy (50gp), longbow (50gp)</t>
  </si>
  <si>
    <t>Ram, portable</t>
  </si>
  <si>
    <t>Slashing Weapons</t>
  </si>
  <si>
    <t> Handaxe (5gp), sickle* (1gp)</t>
  </si>
  <si>
    <t> Battleaxe* (10gp), glaive* (10gp), great axe* (30gp), halberd* (10gp), longsword* (15gp), scimitar* (25gp), whip (2gp)</t>
  </si>
  <si>
    <t>Purse on Straps</t>
  </si>
  <si>
    <t>Leather Satchel, with Drawstrings</t>
  </si>
  <si>
    <t>Pouch with Wooden Toggle Fastening</t>
  </si>
  <si>
    <t>Pocket</t>
  </si>
  <si>
    <t> 2 sp - 2 gp (based on clothing quality), sewn onto clothing</t>
  </si>
  <si>
    <t>Pickpocket Defenses</t>
  </si>
  <si>
    <t>Chainmail Lining</t>
  </si>
  <si>
    <t> 2 gp</t>
  </si>
  <si>
    <t>Wire-bound Catch</t>
  </si>
  <si>
    <t>Wire-cored Straps</t>
  </si>
  <si>
    <t>Purse Bells</t>
  </si>
  <si>
    <t>Thiefsnapper</t>
  </si>
  <si>
    <t> 5 gp</t>
  </si>
  <si>
    <t>Simple Amulet</t>
  </si>
  <si>
    <t> 5sp - 1gp, depending on materials</t>
  </si>
  <si>
    <t>Consecrated</t>
  </si>
  <si>
    <t>Holy Water (flask)</t>
  </si>
  <si>
    <t>Potion of Healing</t>
  </si>
  <si>
    <t>Ball Bearings (100)</t>
  </si>
  <si>
    <t>Disguise Kit</t>
  </si>
  <si>
    <t>Grappling Hook</t>
  </si>
  <si>
    <t> 2gp</t>
  </si>
  <si>
    <t>Manacles</t>
  </si>
  <si>
    <t>Poison, basic</t>
  </si>
  <si>
    <t> 100gp per vial</t>
  </si>
  <si>
    <t>Poisoner's Kit</t>
  </si>
  <si>
    <t>Thieves' tools</t>
  </si>
  <si>
    <t>Backpack</t>
  </si>
  <si>
    <t>Bedroll</t>
  </si>
  <si>
    <t>Climber's Kit</t>
  </si>
  <si>
    <t>Hunting Trap</t>
  </si>
  <si>
    <t>Mess Kit</t>
  </si>
  <si>
    <t>Navigator's Tools</t>
  </si>
  <si>
    <t>Piton</t>
  </si>
  <si>
    <t>Rations</t>
  </si>
  <si>
    <t> 1sp/day</t>
  </si>
  <si>
    <t>Spyglass</t>
  </si>
  <si>
    <t> 1000 gp</t>
  </si>
  <si>
    <t>Tent</t>
  </si>
  <si>
    <t>Wages, Unskilled</t>
  </si>
  <si>
    <t> 2 sp/day. Taking or issuing chits, blocking a shop exit, or similar unskilled jobs.</t>
  </si>
  <si>
    <t>Wages, Unskilled, Strong</t>
  </si>
  <si>
    <t> 3 sp/day. Basic, unskilled tasks requiring strength, such as loading and unloading goods.</t>
  </si>
  <si>
    <t>Wages, Bearers of Responsibility</t>
  </si>
  <si>
    <t> 5sp/day. For messengers and similar folk.</t>
  </si>
  <si>
    <t>Wages, Hired Bodyguards</t>
  </si>
  <si>
    <t> 8sp/day to 1gp/day. Rate depends on armor, weapons, skill and reputation.</t>
  </si>
  <si>
    <t> 1 gp per day or portion of day spent on accounts (Guild)</t>
  </si>
  <si>
    <t> professional witness, assistance of: 10 gp per day (double if hired to state against charges of "severe" crimes), payable in advance</t>
  </si>
  <si>
    <t> 1 sp per man per hour, 2 sp per man per hour if cargo is dangerous (Guild)</t>
  </si>
  <si>
    <t> 1 gp each/night, per building watched (unarmed; for armed men, "bodyguard" rates apply)</t>
  </si>
  <si>
    <t> see "Night watchmen," "Spell guard," and text under "Wages" for bodyguards</t>
  </si>
  <si>
    <t> 5 gp/day (or part of a day) (Guild)</t>
  </si>
  <si>
    <t>Moneychanging</t>
  </si>
  <si>
    <t> 10% fee, keeping "one coin in ten", for smaller amounts. Larger amounts tend to be nearer to 5%. Explicitly includes all minted currencies, gems, trade bars, furs and similar goods.</t>
  </si>
  <si>
    <t>Moneylending, under 100 gp</t>
  </si>
  <si>
    <t> 15% interest, for one or two months. Written promise of collateral in the form of property required.</t>
  </si>
  <si>
    <t>Moneylending, over 100 gp</t>
  </si>
  <si>
    <t> up to 30% interest, for one or two months. Written promise of collateral in the form of property required.</t>
  </si>
  <si>
    <t>Builders (including repairs or additions)</t>
  </si>
  <si>
    <t> Stone: 10 gp/day per Guild workman and 3 gp/day per assistant plus 10 gp daily crew expenses fee, plus materials (Guild). See also Stone. Wood: 1 gp per man per day, plus 5 gp for a surveyor-chartist, plus 5 gp for a Guild engineer plus materials plus 10 gp/day crew needs fee (Guild). See also Lumber. (does not include Excavations, q.v.)</t>
  </si>
  <si>
    <t> 2 gp per man per day (or part of day) plus materials, plus 10 gp/day crew head fee (Guild)</t>
  </si>
  <si>
    <t> 1 cp for a half-hour or less ride anywhere within city walls, in an open trotting-cart (and up, for better conveyance) (Guild)</t>
  </si>
  <si>
    <t> 2 cp per trip per person carried, plus an additional 1 cp per passenger if any accompanying luggage, pets, or goods are not wholly carried by the passenger (Guild)</t>
  </si>
  <si>
    <t> 2 cp by day, 4 cp by night (Guild)</t>
  </si>
  <si>
    <t>Horses</t>
  </si>
  <si>
    <t>Shoeing</t>
  </si>
  <si>
    <t> 1 gp per shoe (includes making or fitting and shoeing) (Guild)</t>
  </si>
  <si>
    <t>Stabling</t>
  </si>
  <si>
    <t>' 1 gp to 3 gp/night (includes night watch, feeding, watering, cleaning, and rubdown, exercise if necessary) (Guild)</t>
  </si>
  <si>
    <t> 3 cp/trip (if guiding, use "Guiding" entry) (Guild)</t>
  </si>
  <si>
    <t> 3 gp for 1 hour of crating and packing 1 person's typical belongings, readied for extended travel (Guild)</t>
  </si>
  <si>
    <t> 2 gp/day (2 weeks to 1 month required, depending on desired result)</t>
  </si>
  <si>
    <t> 10 sp-1 gp/chimney (wealthy are charged more)</t>
  </si>
  <si>
    <t> 5 sp to 10 gp/bolt, depending on complexity and difficulty of desired result (Guild)</t>
  </si>
  <si>
    <t> 2 sp/garment "while you wait," 1 sp/garment overnight (Guild)</t>
  </si>
  <si>
    <t> 10-20 gp daily (includes nursing, splints, dressings, emergency medicines, etc.) (Guild)</t>
  </si>
  <si>
    <t>Sage Consultation</t>
  </si>
  <si>
    <t>Sage Research</t>
  </si>
  <si>
    <t> 2gp - 10gp per day of research</t>
  </si>
  <si>
    <t> 10 gp/page (includes materials) (Guild)</t>
  </si>
  <si>
    <t> 6 sp/day or occasion (whichever is the lesser time) for each musician (Guild)</t>
  </si>
  <si>
    <t> many prices, many methods; most who can afford it purchase clerical magic</t>
  </si>
  <si>
    <t> 10 gp per building, regardless of success (Guild)</t>
  </si>
  <si>
    <t> 10 gp/day (Guild)</t>
  </si>
  <si>
    <t> 500 gp per divination spell cast, paid by city if cast upon order of a city official</t>
  </si>
  <si>
    <t>Baker’s Guild (C27)</t>
  </si>
  <si>
    <t>Carpenters’, Roofers’, &amp; Plaisterers’ Guild (S2)</t>
  </si>
  <si>
    <t>Cellarers’ &amp; Plumbers’ Guild (T26)</t>
  </si>
  <si>
    <t>Coopers’ Guild (D31)</t>
  </si>
  <si>
    <t>Council of Farmer-Grocers (C8)</t>
  </si>
  <si>
    <t>Council of Musicians, Instrument-Makers, &amp; Choristers (T19)</t>
  </si>
  <si>
    <t>Dungsweepers’ Guild (D21)</t>
  </si>
  <si>
    <t>Fellowship of Bowers &amp; Fletchers (T10)</t>
  </si>
  <si>
    <t>Fellowship of Carters &amp; Coachmen (S13)</t>
  </si>
  <si>
    <t>Fellowship of Innkeepers (C39)</t>
  </si>
  <si>
    <t>Fellowship of Salters, Packers, &amp; Joiners (D28)</t>
  </si>
  <si>
    <t>Fishmongers’ Fellowship (D39)</t>
  </si>
  <si>
    <t>Guild of Apothecaries &amp; Physicians (N51)</t>
  </si>
  <si>
    <t>Guild of Butchers (D47)</t>
  </si>
  <si>
    <t>Guild of Chandlers &amp; Lamplighters (T29)</t>
  </si>
  <si>
    <t>Guild of Fine Carvers (C21)</t>
  </si>
  <si>
    <t>Guild of Glassblowers, Glaziers, &amp; Speculum-makers (N46)</t>
  </si>
  <si>
    <t>Guild of Stonecutters, Masons, Potters, &amp; Tile-makers (S11)</t>
  </si>
  <si>
    <t>Guild of Trusted Pewterers &amp; Casters (C34)</t>
  </si>
  <si>
    <t>Guild of Watermen (D43)</t>
  </si>
  <si>
    <t>Jewelers’ Guild</t>
  </si>
  <si>
    <t>Launderers’ Guild</t>
  </si>
  <si>
    <t>League of Basketmakers &amp; Wickerworkers (T14)</t>
  </si>
  <si>
    <t>League of Skinners &amp; Tanners (D50)</t>
  </si>
  <si>
    <t>Loyal Order of Street Laborers (D72)</t>
  </si>
  <si>
    <t>Master Mariners’ Guild (D44)</t>
  </si>
  <si>
    <t>Most Careful Order of Skilled Smiths &amp; Metalforgers (S20)</t>
  </si>
  <si>
    <t>Most Diligent League of Sail-makers &amp; Cordwainers (D35)</t>
  </si>
  <si>
    <t>Most Excellent Order of Weavers &amp; Dyers (T27)</t>
  </si>
  <si>
    <t>Order of Cobblers &amp; Corvisers (T37)</t>
  </si>
  <si>
    <t>Order of Master Shipwrights (D19)</t>
  </si>
  <si>
    <t>Order of Master Tailors, Glovers, &amp; Mercers (T11)</t>
  </si>
  <si>
    <t>Saddlers’ &amp; Harness-Makers’ Guild (S6)</t>
  </si>
  <si>
    <t>Scriveners’, Scribes’, &amp; Clerks’ Guild (T25)</t>
  </si>
  <si>
    <t>Solemn Order of Recognized Furriers &amp; Woolmen (C36)</t>
  </si>
  <si>
    <t>Splendid Order of Armorers, Locksmiths, &amp; Finesmiths (D3)</t>
  </si>
  <si>
    <t>Stablemasters’ &amp; Farriers’ Guild (T34)</t>
  </si>
  <si>
    <t>Stationers’ Guild (T31)</t>
  </si>
  <si>
    <t>Surveyors’, Map &amp; Chart-makers’ Guild (C40)</t>
  </si>
  <si>
    <t>Vintners’, Distillers’, &amp; Brewers’ Guild (S3)</t>
  </si>
  <si>
    <t>Wagonmakers’ &amp; Coach Builders’ Guild (S5)</t>
  </si>
  <si>
    <t>Watchful Order of Magists &amp; Protectors (C15</t>
  </si>
  <si>
    <t xml:space="preserve"> Narthund Delzhour</t>
  </si>
  <si>
    <t xml:space="preserve"> Blackrabbas Khuulthund</t>
  </si>
  <si>
    <t>Haerun Mhammaster</t>
  </si>
  <si>
    <t>Knowledge (local Waterdeep), specializing in the minutiae of Waterdeep’s broadsheets, and Knowledge (history), specializing in the history of Waterdeep</t>
  </si>
  <si>
    <t>Knowledge (arcana), specializing in magic traditions, Knowledge (the planes), specializing in the Astral Plane, the Ethereal Plane, and the Elemental Planes, and Knowledge (history), specializing in the histories of dwarves, elves, gnomes, and halﬂ ings along the Sword Coast and across the North</t>
  </si>
  <si>
    <t>Knowledge (arcana), specializing in astrology, astronomy, and numerology, and Knowledge (geography), spe-cializing in geology and mineralogy</t>
  </si>
  <si>
    <t>Knowledge (architecture and engi-neering), specializing in stonecraft and weaponry, Knowledge (history), specializing in dwarfkind, and Knowledge (nature), specializing in fauna of the Sword Coast and the North</t>
  </si>
  <si>
    <t>Knowledge (history), special-izing in the folklore, history, languages, legends, and politics of halﬂ ingkind, and the politics and history of humankind along the Sword Coast, and Knowledge (religion), specializing in the mythology of halﬂ ingkind</t>
  </si>
  <si>
    <t>Knowledge (nature), specializing in the fauna (birds, insects) and ﬂora (ﬂowers, herbs) of the Sword Coast and the North</t>
  </si>
  <si>
    <t>Knowledge (geography), Knowledge (history), specializing in the history and politics of humankind, and Knowledge (nobility and royalty), specializing in the genealogy of humankind</t>
  </si>
  <si>
    <t>Knowledge (history), specializing in the art, folklore, legends, and music of elves, dwarves, halﬂings, and gnomes, and Knowledge (architecture and engineering), specializing in dungeons and other underground construction</t>
  </si>
  <si>
    <t>Healing and Knowledge (nature), specializing in ﬂora (fungi, herbs) of the Sword Coast, the North, and the Heartlandsdwarves, halﬂings, and gnomes, and Knowledge (architecture and engineering), specializing in dungeons and other underground construction</t>
  </si>
  <si>
    <t>Knowledge (nature), specializing in the biology of humanoids and giantkind. He also speaks many humanoid and giant languages and can ably Decipher Script. engineering), specializing in dungeons and other underground construction</t>
  </si>
  <si>
    <t>Knowledge (arcana), specializing in the study of magical beasts, and Knowledge (dungeoneering), specializing in the study of aberrations.</t>
  </si>
  <si>
    <t>BUILDING</t>
  </si>
  <si>
    <t xml:space="preserve">The founder of House Cragsmere still lives in Waterdeep, though his presence is unknown even to his descendants. </t>
  </si>
  <si>
    <t>Patrolperson</t>
  </si>
  <si>
    <t>Corporal</t>
  </si>
  <si>
    <t>Colonel</t>
  </si>
  <si>
    <t>Lieutenant General</t>
  </si>
  <si>
    <t>Blade, Patrolman or Watchman/Watchwoman</t>
  </si>
  <si>
    <t>Sword or Armar</t>
  </si>
  <si>
    <t>Guardsword</t>
  </si>
  <si>
    <t>Commander of the Watch</t>
  </si>
  <si>
    <t>patrol leader</t>
  </si>
  <si>
    <t>envoy to guilds, citizen groups, noble families; also serves as prisoner escorts and in honor guards</t>
  </si>
  <si>
    <t>duty head for shifts patrolling the city docks and gates</t>
  </si>
  <si>
    <t>'officer of the shift'</t>
  </si>
  <si>
    <t>the heads of the watch, usually three or four officers who hold special titles personally bestowed on them by Open Lord</t>
  </si>
  <si>
    <t>commander of a patrol or gauntlet [fighting or duty group, equivalent to what some real-world armies call a "squad"]</t>
  </si>
  <si>
    <t>Functions</t>
  </si>
  <si>
    <t>who make up the majority of VIP escorts, honor guards, and bodyguards</t>
  </si>
  <si>
    <t>equivalent to a general</t>
  </si>
  <si>
    <t>City of the Dead</t>
  </si>
  <si>
    <t>Initial payment</t>
  </si>
  <si>
    <t>25 gp upon joining, plus a free uniform, a pair of boots, training, and one weapon</t>
  </si>
  <si>
    <t>After mustered in</t>
  </si>
  <si>
    <t xml:space="preserve"> free room and board is assigned to him or her at a Watch barracks. his benefit includes a bunk, a small beer, simple meal fare, bath access, and weapon oil.</t>
  </si>
  <si>
    <t>City Watch Salary</t>
  </si>
  <si>
    <t>1 gp per day plus 4 sp per patrol for private. Amd 1 gp per day plus 5-10 sp in dependance of officer's rank per patrol.</t>
  </si>
  <si>
    <t>Replacement equipment</t>
  </si>
  <si>
    <t xml:space="preserve"> A replacement uniform, replacement boots, and an additional weapon are given to each member of the Watch once per year</t>
  </si>
  <si>
    <t>Uniform</t>
  </si>
  <si>
    <t>The Watch wears a suit of chainmail with a blue surcoat emblazed with a simplified version of the "crescent moon reflected in the water" arms of Waterdeep on the breast and back-a crest more commonly known as the double moon.</t>
  </si>
  <si>
    <t>Several</t>
  </si>
  <si>
    <t>Blood of Dragonspear</t>
  </si>
  <si>
    <t>ribbon</t>
  </si>
  <si>
    <t>Justice of Amphail</t>
  </si>
  <si>
    <t>Doom of Myrkul's Legion</t>
  </si>
  <si>
    <t>Bane of Orcfastings</t>
  </si>
  <si>
    <t>Flame of the Everlasting One</t>
  </si>
  <si>
    <t>medal</t>
  </si>
  <si>
    <t>Thorn of Evereska</t>
  </si>
  <si>
    <t>Scourge of the Sea</t>
  </si>
  <si>
    <t>Bane of the Black Claw</t>
  </si>
  <si>
    <t>Flight of the Black Horde</t>
  </si>
  <si>
    <t>Title (Watch)</t>
  </si>
  <si>
    <t>Swordcaptain or Amlar, Civilar</t>
  </si>
  <si>
    <t>Orsar, Civilar</t>
  </si>
  <si>
    <t>Title (Guard)</t>
  </si>
  <si>
    <t>(1,5 gp / day)</t>
  </si>
  <si>
    <t>1,5 gp / day</t>
  </si>
  <si>
    <t>8-12</t>
  </si>
  <si>
    <t>2-3</t>
  </si>
  <si>
    <t>Number of Watchmen in patrol</t>
  </si>
  <si>
    <t xml:space="preserve">Silmerhelve is one of the older noble houses; traditionally their trade and business interest include guardianship, warrior-training and pandering. (WATE 1-1) The unseen guardian of House Silmerhelve is Nymmurh, the Wyrm Who Watches. Helvenblade House (OotA), guarded by Umsheryoth (adult male bronze dragon) </t>
  </si>
  <si>
    <t>Better than others' best</t>
  </si>
  <si>
    <t xml:space="preserve">The Vigilant Citizen </t>
  </si>
  <si>
    <t xml:space="preserve">The Blue Unicorn </t>
  </si>
  <si>
    <t xml:space="preserve">The Mocking Minstrel </t>
  </si>
  <si>
    <t xml:space="preserve">Daily Luck </t>
  </si>
  <si>
    <t xml:space="preserve">Halivar’s </t>
  </si>
  <si>
    <t xml:space="preserve">North Wind </t>
  </si>
  <si>
    <t xml:space="preserve">Merchant's Friend </t>
  </si>
  <si>
    <t xml:space="preserve">Waterdeep Wartrumpet </t>
  </si>
  <si>
    <t xml:space="preserve">Horkle's Gossip Cauldron </t>
  </si>
  <si>
    <t>version</t>
  </si>
  <si>
    <t> One story without basement</t>
  </si>
  <si>
    <t>INITIAL RELEASE</t>
  </si>
  <si>
    <t>STATUS</t>
  </si>
  <si>
    <t>ALPHA</t>
  </si>
  <si>
    <t>WATERDEEP GANGS</t>
  </si>
  <si>
    <t>Silver trade bars</t>
  </si>
  <si>
    <t>1 pound</t>
  </si>
  <si>
    <t>10 pounds</t>
  </si>
  <si>
    <t>25 pounds</t>
  </si>
  <si>
    <t>50 pounds</t>
  </si>
  <si>
    <t>harbor moon</t>
  </si>
  <si>
    <t>taol</t>
  </si>
  <si>
    <t>sun</t>
  </si>
  <si>
    <t>dragon</t>
  </si>
  <si>
    <t>shard</t>
  </si>
  <si>
    <t>nib</t>
  </si>
  <si>
    <t>50 gp/30 gp outside</t>
  </si>
  <si>
    <t>2 gp/nothing outside</t>
  </si>
  <si>
    <t>1 gp</t>
  </si>
  <si>
    <t>1 sp</t>
  </si>
  <si>
    <t>1 cp</t>
  </si>
  <si>
    <t>gp</t>
  </si>
  <si>
    <t>SEVERE</t>
  </si>
  <si>
    <t>Treason (including Assault Upon a Lord)</t>
  </si>
  <si>
    <t>Death (instant)</t>
  </si>
  <si>
    <t>CRIME</t>
  </si>
  <si>
    <t>SENTENCE</t>
  </si>
  <si>
    <t>Crimes Against the Lords</t>
  </si>
  <si>
    <t>Death (upon conviction)</t>
  </si>
  <si>
    <t>Exile or Ban Against Future Entry</t>
  </si>
  <si>
    <t>Mutilation (loss of offending extremities, branding)</t>
  </si>
  <si>
    <t>E</t>
  </si>
  <si>
    <t>Enforced Hard Labor</t>
  </si>
  <si>
    <t>F</t>
  </si>
  <si>
    <t>Imprisonment (dungeon)</t>
  </si>
  <si>
    <t>Imprisonment (light work in Castle compound)</t>
  </si>
  <si>
    <t>H</t>
  </si>
  <si>
    <t>Fine (payable to the City)</t>
  </si>
  <si>
    <t>I</t>
  </si>
  <si>
    <t>J</t>
  </si>
  <si>
    <t>Edict Against Convicted (public pronouncement forbidding convicted to do something; e.g. continue in present business, repeat circumstances that led to an offense, etc.)</t>
  </si>
  <si>
    <t>Sentences</t>
  </si>
  <si>
    <t>OFFENSES</t>
  </si>
  <si>
    <t>PLAINT</t>
  </si>
  <si>
    <t>PLAINT #</t>
  </si>
  <si>
    <t>TYPICAL CRIMES</t>
  </si>
  <si>
    <t>treason, impersonation, forgery of official documents, destruction of city property, assault, willful disobedience of edicts, and blasphemy against a government official</t>
  </si>
  <si>
    <t>Crimes Against the City</t>
  </si>
  <si>
    <t>poisoning of wells, murder, spying, sabotage, fraud, fencing, unlawful dueling, bribery, unlawful entry into the city, vagrancy, littering, brandishing a weapon without cause, and reckless driving</t>
  </si>
  <si>
    <t>Crimes Against the Gods</t>
  </si>
  <si>
    <t>defiling of a holy place, theft of temple goods, tomb-robbing, assault on a religious person, public blasphemy of a god or priesthood, and disorderly conduct at worship</t>
  </si>
  <si>
    <t>Crimes Against Citizens</t>
  </si>
  <si>
    <t>arson, rape, bodily harm, magical assault, forgery, slavery, robbery, burglary, theft/killing of livestock, usury, property damage, assault, hindrance of business, and excessive noise</t>
  </si>
  <si>
    <t>Crimes Against The City</t>
  </si>
  <si>
    <t>Death (upon conviction) after flogging</t>
  </si>
  <si>
    <t>Crimes Against The Gods</t>
  </si>
  <si>
    <t>SERIOUS</t>
  </si>
  <si>
    <t>LESSER</t>
  </si>
  <si>
    <t>MINOR</t>
  </si>
  <si>
    <t>Impersonation of a Lord</t>
  </si>
  <si>
    <t>Impersonation of a Magister</t>
  </si>
  <si>
    <t>Death (upon conviction) or Exile plus Mutiliation</t>
  </si>
  <si>
    <t>Death (upon conviction) or Enforced Hard Labor for 10 years</t>
  </si>
  <si>
    <t>Enforced Hard Labor (as Jusctice demands) and Fine (2000 dragons and cost of repairs)</t>
  </si>
  <si>
    <t>Imprisonment (dungeon)(overnight)</t>
  </si>
  <si>
    <t>Imprisonment (dungeon)(1 week) plus Fine (as justice demands; usually based on ability to pay; flogging if unable to pay anything)</t>
  </si>
  <si>
    <t xml:space="preserve"> Imprisonment (light work in Castle compound) (1 week) and/or Fine (ammount of bribe or attempted bribe)</t>
  </si>
  <si>
    <t xml:space="preserve"> Exile or Ban Against Future Entry (up to 5 years) or Enforced Hard Labor (up to 3 years)</t>
  </si>
  <si>
    <t xml:space="preserve"> Exile or Ban Against Future Entry (up to 20 years) and confiscation of all property except one weapon, one week's rations, and clothes worn by the offender</t>
  </si>
  <si>
    <t xml:space="preserve"> Exile or Ban Against Future Entry (up to 20 years) and D and confiscation of all property except one weapon, one week's rations, and clothes worn by the offender at the time of sentencing`</t>
  </si>
  <si>
    <t xml:space="preserve"> Exile or Ban Against Future Entry (up to 10 years) and flogging if shackling, cruelty, whipping, branding, or physical indignities are observed</t>
  </si>
  <si>
    <t xml:space="preserve"> Death (upon conviction) or Enforced Hard Labor (10-15 years)</t>
  </si>
  <si>
    <t xml:space="preserve"> Damages (double cost of lost stock)</t>
  </si>
  <si>
    <t xml:space="preserve"> Damages (City recovers excess over legal rates, returns to injured party)</t>
  </si>
  <si>
    <t>Imprisonment (dungeon)(up to 1 month) and I(double the estimated value of goods) and Edict Against Convicted</t>
  </si>
  <si>
    <t xml:space="preserve"> Exile or Ban Against Future Entry (5 years) and Damages (as justice demands) or Enforced Hard Labor (up to 5 years) andImprisonment (dungeon)or Imprisonment (light work in Castle compound) (up to 3 years) and Damages</t>
  </si>
  <si>
    <t xml:space="preserve"> Imprisonment (light work in Castle compound) (up to 2 years) and Fine (typically twice the price the goods were sold for) and Edict Against Convicted</t>
  </si>
  <si>
    <t xml:space="preserve"> Exile or Ban Against Future Entry (permanent) and Damages (as justice demands) orImprisonment (dungeon)(up to 10 years) and Damages, and Edict Against Convicted</t>
  </si>
  <si>
    <t>Forgery of an Official Document</t>
  </si>
  <si>
    <t>Assault Upon a Magister</t>
  </si>
  <si>
    <t>Theft, Vandalism, or Arson Against the Palace or any part of the City Walls</t>
  </si>
  <si>
    <t>Impersonation of a Guardsman or Officer of the Watch</t>
  </si>
  <si>
    <t>Repetition of any Lesser or Minor Offense Against this Plaint</t>
  </si>
  <si>
    <t>Willful Disobedience of any Edict Uttered Against One By a Lord</t>
  </si>
  <si>
    <t>Assault Upon a City Officer Who is Acting In the Line Of Duty</t>
  </si>
  <si>
    <t>Blasphemy Against Lord, Magister, or any City Officer</t>
  </si>
  <si>
    <t>Poisoning of Water (City Wells; includes attempted blockage or attempts to control public access, or charge fees for such access)</t>
  </si>
  <si>
    <t>Murder</t>
  </si>
  <si>
    <t>Spying, Sabotage</t>
  </si>
  <si>
    <t>Fraud</t>
  </si>
  <si>
    <t>Fencing Stolen Goods</t>
  </si>
  <si>
    <t>Unlawful Duelling (Manslaughter)</t>
  </si>
  <si>
    <t>Murder With Justification</t>
  </si>
  <si>
    <t>Repetition of Any Lesser or Minor Offense Against This Plaint</t>
  </si>
  <si>
    <t>Bribery of a City Officer or Official (attempted or apprehended)</t>
  </si>
  <si>
    <t>Unlawful Entry Into the Harbor (1 charge per vessel per occasion)</t>
  </si>
  <si>
    <t>Unlawful Duelling (apprehended; i.e. no fatality)</t>
  </si>
  <si>
    <t>Bribery</t>
  </si>
  <si>
    <t>Unlawful Flight Intrusion (into City airspace, of intelligent being flying by means of an aerial mount or magic)</t>
  </si>
  <si>
    <t>Blasphemy Against Foreign Ambasadors</t>
  </si>
  <si>
    <t>Vagrancy</t>
  </si>
  <si>
    <t>Littering (includes Relief of Human Wastes in Public)</t>
  </si>
  <si>
    <t>Brandishing a Weapon Dangerously or Threateningly Without Due Cause (note</t>
  </si>
  <si>
    <t>Dangerous Operation of a Coach, Wagon, Litter or other Conveyance (including Airborne)</t>
  </si>
  <si>
    <t>Defiling of a Holy Place (Temple Burglary, Temple Arson, or Temple Vandalism)</t>
  </si>
  <si>
    <t>Theft of Temple Goods or Offerings (includes spoilage or consumption of same)</t>
  </si>
  <si>
    <t>Tomb-Robbing (or Unlawful Entry and/or Vandalism of a Tomb)</t>
  </si>
  <si>
    <t>Assault Upon a Priest or Lay Worshipper</t>
  </si>
  <si>
    <t>Public Blasphemy of a God or Priesthood</t>
  </si>
  <si>
    <t>Drunkenness (and Disorderly Conduct) at Worship</t>
  </si>
  <si>
    <t>Arson (of Ship, Structure, or Stored Property)</t>
  </si>
  <si>
    <t>Rape</t>
  </si>
  <si>
    <t>Assault Resulting in Mutilation or Crippling</t>
  </si>
  <si>
    <t>Magical Assault</t>
  </si>
  <si>
    <t>Forgery (not including official City documents)</t>
  </si>
  <si>
    <t>Slavery</t>
  </si>
  <si>
    <t>Robbery</t>
  </si>
  <si>
    <t>Burglary</t>
  </si>
  <si>
    <t>Theft or Killing of Livestock</t>
  </si>
  <si>
    <t>Usury</t>
  </si>
  <si>
    <t>Damage to Property</t>
  </si>
  <si>
    <t>Assault (Wounding)</t>
  </si>
  <si>
    <t>Assault on Livestock (non-fatal)</t>
  </si>
  <si>
    <t>Unlawful Hindrance of Business</t>
  </si>
  <si>
    <t>Assault (without wounding or robbery)</t>
  </si>
  <si>
    <t>Excessive Noise (interfering with sleep or business)</t>
  </si>
  <si>
    <t xml:space="preserve"> Enforced Hard Labor or Imprisonment (dungeon)(1 month) and/or Fine(up to 1,000 dragons)</t>
  </si>
  <si>
    <t xml:space="preserve"> Fine (up to 1,000 dragons) and/or Exile or Ban Against Future Entry (up to 5 years)</t>
  </si>
  <si>
    <t xml:space="preserve"> Imprisonment (light work in Castle compound) (4 days) plus Fine (20 dragons)</t>
  </si>
  <si>
    <t xml:space="preserve"> Death (upon conviction) or Exile or Ban Against Future Entry (permanent) plus Fine (costs of repairs plus 2,000 - 5,000 dragons) or Imprisonment(dungeon) (up to 10 years) and Damages, and Edict Against Convicted</t>
  </si>
  <si>
    <t xml:space="preserve"> Exile or Ban Against Future Entry (up to 5 years) and Damages (to family, typically 1,000 dragons) or Enforced Hard Labor (up to 3 years) and Fine</t>
  </si>
  <si>
    <t>Imprisonment (dungeon)(1 month) and Fine (up to 1,000 dragons) and Edict Against Convicted</t>
  </si>
  <si>
    <t xml:space="preserve"> Exile or Ban Against Future Entry (1 year) and Fine(500 dragons)</t>
  </si>
  <si>
    <t xml:space="preserve"> Imprisonment (light work in Castle compound) (1 week) and Fine (100 dragons) and Edict Against Convicted</t>
  </si>
  <si>
    <t xml:space="preserve"> Imprisonment (light work in Castle compound) (up to 1 week), Fine (50 dragons) and Edict Against Convicted</t>
  </si>
  <si>
    <t>Imprisonment (dungeon)(overnight) and Fine (2 sp to 1 dragons based on ability to pay) and Edict Against Convicted</t>
  </si>
  <si>
    <t xml:space="preserve"> being in a brawl is not "due cause" unless one is menaced with a weapon):Imprisonment (dungeon)(overnight) and Fine (1 dragons)</t>
  </si>
  <si>
    <t xml:space="preserve"> Fine (5-50 dragons as justice demands; note that this will be in addition to the sentence for any charges placed under The Fourth Plaint)</t>
  </si>
  <si>
    <t xml:space="preserve"> Imprisonment (light work in Castle compound) (up to 1 week) and Damages (costs of repairs and replacements plus up to 500 dragons, payable to whoever maintains the tomb - temple, guild, City or family) and Edict Against Convicted</t>
  </si>
  <si>
    <t xml:space="preserve"> Imprisonment (light work in Castle compound) (up to 1 week) and Fine (up to 1,000 dragons) and Edict Against Convicted</t>
  </si>
  <si>
    <t xml:space="preserve"> Damages (of up to 500 dragons; payable to temple and usually based on ability to pay) and Edict Against Convicted (in addition to charges placed under the Fourth Plaint arising from such an assault)</t>
  </si>
  <si>
    <t xml:space="preserve"> Damages (up to 10 dragons, based on ability to pay) and Edict Against Convicted</t>
  </si>
  <si>
    <t xml:space="preserve"> Damages (up to 5 dragons, based on ability to pay) and Edict Against Convicted</t>
  </si>
  <si>
    <t xml:space="preserve"> Enforced Hard Labor (up to 3 months) and Damages (value lost plus up to 500 dragons), and/or Exile or Ban Against Future Entry (up to 10 years) and Damages</t>
  </si>
  <si>
    <t> D and Damages (up to 2,000 dragons) or Enforced Hard Labor (up to 5 years) and Damages, or Imprisonment (dungeon)(up to 10 years) and Damages</t>
  </si>
  <si>
    <t> D and Damages (up to 2,000 dragons) or Enforced Hard Labor (up to 3 years) and Damages</t>
  </si>
  <si>
    <t xml:space="preserve"> Fine (up to 1,000 dragons) and Damages (up to 2,000 dragons) and Edict Against Convicted</t>
  </si>
  <si>
    <t xml:space="preserve"> Enforced Hard Labor (up to 1 month) and Damages (value of goods lost plus up to 500 dragons)</t>
  </si>
  <si>
    <t>Imprisonment (dungeon)(up to 3 months) and Damages (value of goods lost plus up to 500 dragons)</t>
  </si>
  <si>
    <t xml:space="preserve"> Damages (value of goods lost plus up to 500 dragons) and Edict Against Convicted</t>
  </si>
  <si>
    <t xml:space="preserve"> Damages (cost of medical attention plus up to 500 dragons) and Edict Against Convicted</t>
  </si>
  <si>
    <t xml:space="preserve"> Damages (cost of medical attention plus up to 500 dragons; maximum damages always apply if livestock's breeding capability is impaired)</t>
  </si>
  <si>
    <t xml:space="preserve"> Damages (up to 200 dragons) and Edict Against Convicted (this charge includes instances of blocking access to a place of business without permission of owner or a Magister; and trying to frighten, disgust, or drive away customers in or in front of another's shop)</t>
  </si>
  <si>
    <t>Imprisonment (dungeon)(overnight) and Damages (up to 50 dragons)</t>
  </si>
  <si>
    <t xml:space="preserve"> Damages (up to 25 dragons) and Edict Against Convicted</t>
  </si>
  <si>
    <t>Imprisonment (dungeon)(up to 1 week) and Damages (double normal), or Imprisonment (light work in Castle compound) (up to 2 weeks) and Damages (double normal)</t>
  </si>
  <si>
    <t>Imprisonment (dungeon)(as justice demands) plus Fine (5,000 dragons) and flogging</t>
  </si>
  <si>
    <t xml:space="preserve"> Fine (300 dragons) and Edict Against Convicted (in peacetime; in wartime, sentence can be Death(Instant)</t>
  </si>
  <si>
    <t>Unlawful Observation or Copying of an Official Document</t>
  </si>
  <si>
    <t>Enforced Hard Labor (3 weeks) plus Fine (300gp)</t>
  </si>
  <si>
    <t>Inability to pay the fine leads to imprisonment and/or hard labor</t>
  </si>
  <si>
    <t>payable to the injured party or victim's kin; inability to pay damages leads to imprisonment and/ or hard labor)</t>
  </si>
  <si>
    <t>Damages</t>
  </si>
  <si>
    <t xml:space="preserve"> (for a period of days, months, or years de¬pending on the seriousness of the crime)</t>
  </si>
  <si>
    <t>(for a number of years or summers)</t>
  </si>
  <si>
    <t>(for a period of days or months depending on the seri¬ousness of the crime)</t>
  </si>
  <si>
    <t>city watch (3E)</t>
  </si>
  <si>
    <t>City guard (3E)</t>
  </si>
  <si>
    <t>MEDALS OF CITY WATCH AND CITY GUARD (POWER OF FAERUN)</t>
  </si>
  <si>
    <t>HQ 3E</t>
  </si>
  <si>
    <t>3E = 2E</t>
  </si>
  <si>
    <t>a.v.palikhov@outlook.com</t>
  </si>
  <si>
    <t>Author</t>
  </si>
  <si>
    <t>Anton Palikhov</t>
  </si>
  <si>
    <t>Daerovus ‘The Wolfhound’ Tallmantle</t>
  </si>
  <si>
    <t>MS 58-59</t>
  </si>
  <si>
    <t>E:DM 270, 289</t>
  </si>
  <si>
    <t>E:DM 346</t>
  </si>
  <si>
    <t>Taeliia Hammaerhart</t>
  </si>
  <si>
    <t>Senechal of Castle Waterdeep</t>
  </si>
  <si>
    <t>Hardaunt Maskridge</t>
  </si>
  <si>
    <t>Watchlord of the North Towers</t>
  </si>
  <si>
    <t>Rashemel Steeldrover</t>
  </si>
  <si>
    <t>BT 20</t>
  </si>
  <si>
    <t>BT 97</t>
  </si>
  <si>
    <t>Morrath Varbrent</t>
  </si>
  <si>
    <t>Delnar Kleeandur</t>
  </si>
  <si>
    <t>Bors Jarthay</t>
  </si>
  <si>
    <t>DS 42,45</t>
  </si>
  <si>
    <t>Araezra ‘Rayse’ Hondyl</t>
  </si>
  <si>
    <t>Talanna ‘Tal’ Taenfeather</t>
  </si>
  <si>
    <t>source</t>
  </si>
  <si>
    <t>Daily</t>
  </si>
  <si>
    <t>Monthly</t>
  </si>
  <si>
    <t>the most reputable broadsheet BT / DS38</t>
  </si>
  <si>
    <t>caustic, sarcastic and widely read DS22-23,37</t>
  </si>
  <si>
    <t>DS39</t>
  </si>
  <si>
    <t>features illustrations of fashionable garments and easy-on-the-eyes models and gossip about the higher circles DS39</t>
  </si>
  <si>
    <t>DS86</t>
  </si>
  <si>
    <t>BT (Blackstaff Tower &amp; Candelkeep-Forum replies by Steven E. Schend)</t>
  </si>
  <si>
    <t>MS (Mistshore)</t>
  </si>
  <si>
    <t>DS (Downshadow)</t>
  </si>
  <si>
    <t>CotD (City of the Dead)</t>
  </si>
  <si>
    <t>TGC (The God Catcher)</t>
  </si>
  <si>
    <t>CoS (Circle of Skulls)</t>
  </si>
  <si>
    <t>S:TA The Adversary (HC)</t>
  </si>
  <si>
    <t>E:DM (Death Masks)</t>
  </si>
  <si>
    <t>EFR (Elminster's Forgotten Realms) (*Note: The sourcebook draws on material from different times, so I included only those infos that stated a current or no date)</t>
  </si>
  <si>
    <t>HoU (Halls of Undermountain) (*Note: I left out the adventures adversaries, considering them to be dead, and adventurers, as they might no longer live in Waterdeep, but kept neutral NPC's who could have allied or could have been rescued by the heroes)</t>
  </si>
  <si>
    <t>SCAG (Sword Coast Adventurer's Guide)</t>
  </si>
  <si>
    <t>FRCG (Forgotten Realms Campaign Guide 4ed)</t>
  </si>
  <si>
    <t>Dra2 (Draconomicon2)</t>
  </si>
  <si>
    <t>CoSp/WiW (City of Splendors Boxed Set Who is Who)</t>
  </si>
  <si>
    <t>CW (City of Splendors: Waterdeep)</t>
  </si>
  <si>
    <t>Du (Dungeon Magazine)</t>
  </si>
  <si>
    <t>Dr (Dragon Magazine)</t>
  </si>
  <si>
    <t>ED (Ed Greenwood via the Hooded One on Candlekeep Forums)</t>
  </si>
  <si>
    <t>SAY (Spin a Yarn 2008)</t>
  </si>
  <si>
    <t>BRJ (Brian R. James unofficial timeline)</t>
  </si>
  <si>
    <t>IDWFR1 (Forgotten Realms Comic #1 from IDW) (*Note: it's unclear in which time the comic takes place)</t>
  </si>
  <si>
    <t>WATE (LFR-Adv.) (*Note: These adventures are not seen as canon by many)</t>
  </si>
  <si>
    <t>Types of Wine</t>
  </si>
  <si>
    <t>red wine: deep red to black, usually very dry</t>
  </si>
  <si>
    <t>white wine: pale white to deep gold, usually sweet or dry (sometimes both)</t>
  </si>
  <si>
    <t>fruit wines: apple, apricot, cherry, peach, pear, plum, persimmon, pomegranate, fig</t>
  </si>
  <si>
    <t>berry wines: blackberry, blueberry, cloudberry, cranberry, elderberry, gooseberry, huckleberry, raspberry, rowan, strawberry, hawthorne</t>
  </si>
  <si>
    <t>flower and herb wine: wines made from flower petals; very floral in taste, even described as "perfume-y" by some; favorites include rose, violet, lavender, lemongrass, cowslip, wormwood, chamomile, dandelion, hibiscus, rose hip, sloe</t>
  </si>
  <si>
    <t>nut wines: cashew, almond</t>
  </si>
  <si>
    <t>dawnwine: a white wine made from red grapes, innovated by Lathandarn monasteries, resulting in subtly pinkish hues and delicate, sweet flavors (rosé)</t>
  </si>
  <si>
    <t>bloodwine: originally Aglarondan (who still produce the best bloodwines); wines made from raisins, dried to concentrate juices, very heavy and blood-red to near-black, with a lush full taste and slight afterbite</t>
  </si>
  <si>
    <t>claret: sweet dark red wine</t>
  </si>
  <si>
    <t>hill-wine: wines made from various tubers and root vegetables (such as carrots, sweet onions, rhubarb, chives, parsnips), originally found among both gnomes and halflings</t>
  </si>
  <si>
    <t>mistwine: sparkling white wines originally elven in origin, named for the "mist" of bubbles in the glass; in Waterdeep, mistwine is called "sluth"</t>
  </si>
  <si>
    <t>saraes: delicately tinted wines made from flower pollens and nectars, by secret elven techniques. Not the same taste as flower wines</t>
  </si>
  <si>
    <t>honey wine: wine made from fermented honey; not the same as mead, which is thicker with a higher alcohol content</t>
  </si>
  <si>
    <t>halracras: dark red wine that is mulled with cinnamon, ginger, clove, long pepper and grains of paradise halfway through fermentation, and then set to fermenting again, producing a very strong, spicy drink that is best when warm; originally from Halruaa, although not actually made there any more</t>
  </si>
  <si>
    <t>conditum: a spiced red wine made with honey, pepper, mastic, laurel, saffron, date seeds and wine-soaked dates; standard far from the Utter East, made elsewhere as an exotic</t>
  </si>
  <si>
    <t>firewine: wine made from peppers and other complimentary herbs; very much an acquired taste!</t>
  </si>
  <si>
    <t>ice wine: a wine that is made and then permitted to freeze, removing a portion of its water content</t>
  </si>
  <si>
    <t>artwine: wine produced by magically-instigated fermentation, often as part of an alchemical process</t>
  </si>
  <si>
    <t>resinated wine: wine that derives part of its flavor from tree resins (notably pines and other evergreens); birch wine, maple wine</t>
  </si>
  <si>
    <t>fortified wine: wines that have had other alcohols added to them</t>
  </si>
  <si>
    <t>xera: fortified wine, made with a neutral grape spirit added after full fermentation, and additional sweetener added as well</t>
  </si>
  <si>
    <t>port: fortified wine, made with a neutral grape spirit to stop fermentation, leaving sweetness and adding alcohol content; frequently used in mulling</t>
  </si>
  <si>
    <t>chessentan: fortified wine, in which the alcohol is a grape alcohol derived from over-ripened grapes distilled into greater potency</t>
  </si>
  <si>
    <t>maergrav: fortified wine with a neutral grain or grape alcohol added, along with aromatic herbs, roots, barks, flowers and seeds</t>
  </si>
  <si>
    <t>clarry: (not to be confused with claret), a blend of table wines sweetened with honey and spices</t>
  </si>
  <si>
    <t>For the purposes of the following information, "Domestic Vintages" are those wines that are made locally, from the vineyards and orchards found within a two-to-three day ride of Waterdeep. "Imported Vintages" refer to wines made further way from vineyards and vintner-houses owned by the personages in question.</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</si>
  <si>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</si>
  <si>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</si>
  <si>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</si>
  <si>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</si>
  <si>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</si>
  <si>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</si>
  <si>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</si>
  <si>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</si>
  <si>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</si>
  <si>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</si>
  <si>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</si>
  <si>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</si>
  <si>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</si>
  <si>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</si>
  <si>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</si>
  <si>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</si>
  <si>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</si>
  <si>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Manycherries: A Good red wine redolent of cherries.</t>
  </si>
  <si>
    <t>Manycherries Bold: A Fine variety of Manycherries.</t>
  </si>
  <si>
    <t>First Frost: A Good wine of an unusual purple-blue color.</t>
  </si>
  <si>
    <t>Waterdhavian Harbor White: a Fair white wine. Certain vineyards, mainly Stony Terrace and Shipbreaker Ridge, produce harbor whites ranging from Good to Fine.</t>
  </si>
  <si>
    <t>Pulass: This fortified wine has two main varieties. Low pulass is a Fair wine, while high pulass is Fine.</t>
  </si>
  <si>
    <t>Clarry: The Melshimbers produce several clarries each year, often with unique names that apply only to a single vintage. The varieties include:</t>
  </si>
  <si>
    <t>Pink Clarry: A Fair blend of red and white wine.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</si>
  <si>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</si>
  <si>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</si>
  <si>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</si>
  <si>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Scornubian Rose: Helm-and-Eye Vineyards, Scornubel. A Good rose with highly floral qualities, especially rose notes.</t>
  </si>
  <si>
    <t>White-of-the-Run: Helm-and-Eye Vineyards, Scornubel. A Good white wine rumored to have originated at the Unicorn Run in the High Forest. The occasional Fine vintages of white-of-the-run are reputed to have curative properties, but they occur only once a decade or so.</t>
  </si>
  <si>
    <t>Moorland Firefly Red: Helm-and-Eye Vineyards, Scornubel.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</si>
  <si>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</si>
  <si>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 Both the red and white varieties of Amnian honey wine are Good wines that are not appreciated in Waterdeep.</t>
  </si>
  <si>
    <t>Coin Wine: Greenfields.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</si>
  <si>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</si>
  <si>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</si>
  <si>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</si>
  <si>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</si>
  <si>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</si>
  <si>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</si>
  <si>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</si>
  <si>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All of the Rosznar imports come from the family's extensive vineyards in Imnescar, Amn, and pressed at their Whitehawk Winery, which gathers the various crops of all those vineyards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</si>
  <si>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</si>
  <si>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</si>
  <si>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</si>
  <si>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</si>
  <si>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</si>
  <si>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</si>
  <si>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</si>
  <si>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</si>
  <si>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</si>
  <si>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</si>
  <si>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</si>
  <si>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</si>
  <si>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</si>
  <si>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</si>
  <si>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members of the Vintners', Distillers' and Brewers' Guild in Waterdeep only produce domestic wines, although fully half or more of them are involved in the importing of fine wines from elsewhere. Each guildsman vintner considers himself an artist, and each attempts to heighten the results of their craftsmanship with a fierce dedication. That said, the majority of the guild's vintners work for others - they are master craftsmen, not necessarily vineyard owners.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</si>
  <si>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 It is a product of Waterdhavian Fields, a small consortium of guild vintners who specialize in non-grape wines, particularly herbal and resinated wines.</t>
  </si>
  <si>
    <t>Dark Delights: A Fine resinated bloodwine, this vintage is practically a liquor in its potency.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</si>
  <si>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</si>
  <si>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 The drink itself is fiery, orange and heady, and is a favorite of many a revel. There are five or six vintners who make zzar active in the guild.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</si>
  <si>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</si>
  <si>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</si>
  <si>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</si>
  <si>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</si>
  <si>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</si>
  <si>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</si>
  <si>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</si>
  <si>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Straight Talk from the Docks</t>
  </si>
  <si>
    <t>Rats of waterdeep</t>
  </si>
  <si>
    <t>Dunflagon</t>
  </si>
  <si>
    <t>Lord Chostal Dunflagon, recently passed away (WATE 2-1)</t>
  </si>
  <si>
    <t>Bowgentra Summertaen (Lady Master of the Watchful Order, tall, imposing, strikingly beautiful, with long hair) (E:DM 274, 294-296)</t>
  </si>
  <si>
    <t>Guildmaster Malaerigo Hasard (BT)</t>
  </si>
  <si>
    <t xml:space="preserve">Harug Shieldsunder (old dwarf tunneler of the guild) (BT)
Dorn Strongcraft (dwarf, Harug’s nephew) (BT)
Firebeard (dwarf, works in the City of Dead part of the sewer-system) (CotD 169)
Tollemar (gnome, works in the City of Dead part of the sewer-system) (CotD 169)
Steploe Nestletoe (halfling) (HoU 31)
</t>
  </si>
  <si>
    <t xml:space="preserve">Wear deep orange clothes at work. (CotD 165)
Guild rule: If something washes out of the City of the Dead, it has to be replaced properly. (CotD 168)
</t>
  </si>
  <si>
    <t>Last Guildmaster Brenlar Boltcavvan (fat,fringe-bearded, jovial, always sweating and dressed in green satin, that does not flatter him) was murdered by Masked Lord Cazondur (E:DM 275, 278-280)</t>
  </si>
  <si>
    <t>Last Guildmaster Talstren Telfeather (a mountainously tall, wide and deep-voiced man with hands as big as shovels) was murdered by Masked Lord Cazondur (E:DM 275, 278-280)</t>
  </si>
  <si>
    <t>Last Guildmaster Dardreth Malasper was murdered by Masked Lord Cazondur(E:DM 275, 278-280)</t>
  </si>
  <si>
    <t>Last Guildmaster Tesker Malverth was murdered by Masked Lord Cazondur (E:DM 275, 279-280)</t>
  </si>
  <si>
    <t>Guildmaster Andral Thaerendral (E:DM 324)</t>
  </si>
  <si>
    <t>Guildmaster Belren Xorandur (E:DM 324)</t>
  </si>
  <si>
    <t>Guildmistress Felmaera Undrenneth (E:DM 324)</t>
  </si>
  <si>
    <t>Last Guildmaster Tarelver Rashenstaff was murdered (E:DM 20-21, 36)</t>
  </si>
  <si>
    <t>Guildmaster Gundor Raevrel (E:DM 121)</t>
  </si>
  <si>
    <t>Sargasso the Waterman (a male half elf) (WATE 1-4)</t>
  </si>
  <si>
    <t xml:space="preserve">Master First Mariner, Guildmaster Master Brendan, is a muscular older man  </t>
  </si>
  <si>
    <t xml:space="preserve">The Castlegate </t>
  </si>
  <si>
    <t xml:space="preserve">Unicorn Hall </t>
  </si>
  <si>
    <t xml:space="preserve">The Jhoniron Club </t>
  </si>
  <si>
    <t xml:space="preserve">Charistor </t>
  </si>
  <si>
    <t xml:space="preserve">Jhurlan’s Jewels </t>
  </si>
  <si>
    <t xml:space="preserve">Bright Mounts Stables </t>
  </si>
  <si>
    <t xml:space="preserve">Knight’n Shadow </t>
  </si>
  <si>
    <t xml:space="preserve">The Nandartowers </t>
  </si>
  <si>
    <t>Swordshire House</t>
  </si>
  <si>
    <t>Khelben the Elders Tomb</t>
  </si>
  <si>
    <t>Carved from the marbel cliffs of Mount Khimbarr amid the Lonely Hills, actually no tomb but a safehold of the Blackstaff (BT)</t>
  </si>
  <si>
    <t>The Pellamcopse</t>
  </si>
  <si>
    <t>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(BT) Located in the middle is a stonecircle that’s connected to the portal-network of Varad (Brandarth Manor, Varadras, Ordalth House, Pellamcopse) Also found within the forest is the Lair of the Nameless Haunt (see Folk of Waterdeep).</t>
  </si>
  <si>
    <t xml:space="preserve">Published by Annath Horkle of Beacon Street, Trades Ward (ED)
Pleased Toes 
** Probably had to flee the Warrens
Philbin: Male Halfling, printer of ‘Pleased Toes’, gruff patriarch, one of the wealthiest merchants in Waterdeep (DS  40-41)
Lin: Female Halfling, Philbin’s wife, have several children; Dem and Mira and probably Harravin among them, (DS 40)
Harravin: Male Halfling, Works as a crier in Castle Ward, sells ‘Pleased Toes’ set of tales written printed and sold exclusively by Halflings (DS 40)
</t>
  </si>
  <si>
    <t>Mother Tamra’s House of Graces</t>
  </si>
  <si>
    <t>Mendever Street, Castle Ward, Clientele: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encour­age or discourage social entreaties, dancing, and the right thing to say in difficult situations.
Secret Clientele: Men who need to impersonate women, and nobles about to appear in drag at a revel, who desire to learn how to look and act like a lady of quality.</t>
  </si>
  <si>
    <t xml:space="preserve">Tartel’s House of the Sword </t>
  </si>
  <si>
    <t>Corondorr’s Countinghouse</t>
  </si>
  <si>
    <t>The Spires of Morning</t>
  </si>
  <si>
    <t>The Plinth: Interdenominational Temple. The tallest building in the Trades Ward at six stories, which acts as an open temple for all faiths, as well as a landing place for the Guards' griffon steeds.</t>
  </si>
  <si>
    <t>Starry Cradles Orphanage: A Selûnite-sponsored orphanage.</t>
  </si>
  <si>
    <t>Order Of The Aster</t>
  </si>
  <si>
    <t>Order of the Sun Soul</t>
  </si>
  <si>
    <t>Order of the Blue Moon</t>
  </si>
  <si>
    <t>Vanrakdoom</t>
  </si>
  <si>
    <t>Order of the Even-Handed</t>
  </si>
  <si>
    <t>The Zoarstar</t>
  </si>
  <si>
    <t>GOND</t>
  </si>
  <si>
    <t>The House of Inspired Hand (Waterdeep)</t>
  </si>
  <si>
    <t>Ibrandul</t>
  </si>
  <si>
    <t>Milil</t>
  </si>
  <si>
    <t>Temple of Good Cheer (Waterdeep)</t>
  </si>
  <si>
    <t>The House of the Moon (Waterdeep)</t>
  </si>
  <si>
    <t>Vanrakdoom (Undermountain, Waterdeep)</t>
  </si>
  <si>
    <t>Shar</t>
  </si>
  <si>
    <t>The Shrines of Nature (Waterdeep)</t>
  </si>
  <si>
    <t>Silvanus</t>
  </si>
  <si>
    <t>The Temple of Beauty (Waterdeep)</t>
  </si>
  <si>
    <t>Plague Rats (Rat Hills, Waterdeep)</t>
  </si>
  <si>
    <t>The House of Heroes (Waterdeep)</t>
  </si>
  <si>
    <t>Queenspire (Waterdeep)</t>
  </si>
  <si>
    <t>The Chapel and Chalice of the Divine Right (Waterdeep)</t>
  </si>
  <si>
    <t>Pantheon Temple of the Seldarine (Waterdeep)</t>
  </si>
  <si>
    <t>Sehanine Moonbow</t>
  </si>
  <si>
    <t>Sailor's Last Request [Shrine] (Waterdeep)</t>
  </si>
  <si>
    <t>Weapons • Armor • Fine metalwork (40%)</t>
  </si>
  <si>
    <t>Contact: "One-Eyed" Jukk, the Bloody Fist tavern (Presper &amp; Snail Streets, Dock Ward)</t>
  </si>
  <si>
    <t>Location: Red Sails Warehouse, Cod Lane, Dock Ward</t>
  </si>
  <si>
    <t>Poisons • Forbidden alchemical substances • Delivery systems of such (50%)</t>
  </si>
  <si>
    <t>Contact: Thunna Cremek, Thirsty Throat tavern (Way of the Dragon, Dock Ward)</t>
  </si>
  <si>
    <t>Location: Waukeen's Wares, Adventurer's Quarter, South Ward</t>
  </si>
  <si>
    <t>Gems • Coins • Regalia &amp; Uniforms (40%)</t>
  </si>
  <si>
    <t>Location: Balthorr's Rare and Wonderful Treasures, The Street of the Sword</t>
  </si>
  <si>
    <t>Carvings • Statuary (35%)</t>
  </si>
  <si>
    <t>Location: Helmstar Warehouse, Dock Street, Dock Ward</t>
  </si>
  <si>
    <t>Furniture • Distinctive Household Goods (35%)</t>
  </si>
  <si>
    <t>Contact: Felzoun Thar, Felzoun's Folly (Salabar Street, Trades Ward)</t>
  </si>
  <si>
    <t>Location: Thomm Warehouse, Sambril Lane, Dock Ward</t>
  </si>
  <si>
    <t>Maps • Charts • Scrolls • Books (30%)</t>
  </si>
  <si>
    <t>Location: Serpentil Books &amp; Folios, Book Street, Dock Ward</t>
  </si>
  <si>
    <t>Exotic Creatures • Exotic Plants • Slaves (30%)</t>
  </si>
  <si>
    <t>Contact: Hulfast, Wharf Street docks, Dock Ward</t>
  </si>
  <si>
    <t>Location: Dhaermos Warehouse, Belnimbra's Street, Dock Ward</t>
  </si>
  <si>
    <t>Hulfast</t>
  </si>
  <si>
    <t>Contact for Lhund Dhaermos • Wharf Street Docks, Dock Ward</t>
  </si>
  <si>
    <t>Lhund's foremost employee, responsible for acting as his immediate and available contact for anyone who has business with him, Hulfast is a common sight down at the docks, where he knows most of the sailors and dock hands - all a vital part of his business. It is generally agreed that there is no one who knows more of the pirates that visit Waterdeep's docks than Hulfast.</t>
  </si>
  <si>
    <t>Spices • Scents • Wines • Drugs (60%)</t>
  </si>
  <si>
    <t>Contact: Hala Myrt, Grinning Lion tavern (Golden Serpent Street, North Ward)</t>
  </si>
  <si>
    <t>Location: Residence, Golden Serpent Street, North Ward</t>
  </si>
  <si>
    <t>Tapestries • Wines • Perfumes (30%)</t>
  </si>
  <si>
    <t>Location: Orsabbas' Fine Imports, Vellarr's Lane, Trades Ward</t>
  </si>
  <si>
    <t>Magic Items (35%)</t>
  </si>
  <si>
    <t>Location: Phalantar's Philtres &amp; Components, Street of Bells, Castle Ward</t>
  </si>
  <si>
    <t>Horses • Harnesses (40%)</t>
  </si>
  <si>
    <t>Location: Gentle Rest Inn, High Road, Trades Ward; and Gentle Rest Stables, Deloun Alley, Trades Ward</t>
  </si>
  <si>
    <t>Ships • Shipboard Equipment • Cargos (40%)</t>
  </si>
  <si>
    <t>Contact: Zhaegos, Crommor's Warehouse (The Reach, Castle Ward)</t>
  </si>
  <si>
    <t>Location: Crommor's Warehouse, The Reach, Castle Ward</t>
  </si>
  <si>
    <t>Waterdeep collects no annual taxes, but raises its revenues by the charging of fees, as follows:, collected between sunrise and sunset by any city watch patrol, who issue receipts for fees (to show later patrols the fee has been paid). This buys the exclusive use of that location from sunrise to sunset, security patrols by the watch, and freedom to sell goods at whatever the market will bear, rather than at prices set by guilds. Guilds pay these fees for members, out of guild dues.1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guards).In times of trouble, direct taxes may be imposed:a fire tax (1 gp per household), levied whenever fire destroys a large portion of Waterdeepa wall tax or harbor tax (1 gp per household), raised to pay for needed repairs or expansionsa lance tax, raised for a payroll for mercenaries hired by the City when required (usually 1 silver piece per household each week until the Lords repeal the tax).</t>
  </si>
  <si>
    <t>1 copper piece per market stall per day</t>
  </si>
  <si>
    <t>1 silver piece (above any fines) from any person convicted in a Magisterial or Lords Court, per conviction.1 gold piece per caravan wagon leaving the city, empty or full.1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</si>
  <si>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gold piece per caravan wagon leaving the city, empty or full.</t>
  </si>
  <si>
    <t>1 gold piece per sword sold (fee included in the price, and submitted by the vendor to a Magister or the watch within ten days); all blades sold in Waterdeep are thus taxed and registered, and Magisters deem anything with a blade over one foot long to be a sword. Other weapons are not so taxed; hence, many citizens of Waterdeep use clubs and daggers (shady characters use garrotes, hidden daggers, and lassos).</t>
  </si>
  <si>
    <t>5 gold pieces per ship that docks in Waterdeep, collected from the captain. It covers a stay of up to fourteen days, provided the ship does not leave the harbor and return during that time, which ends the stay and begins a new one. This fee covers watch patrols, the dock space, fresh water, ballast supplied if desired, and the right to dump ballast or spoiled cargoes in an agreed-upon area under the direction of the watch (and a complement of mermen guards)</t>
  </si>
  <si>
    <t>1 gp per household), levied whenever fire destroys a large portion of Waterdeepa wall tax</t>
  </si>
  <si>
    <t>fire tax ( or harbor tax (1 gp per household), raised to pay for needed repairs or expansions</t>
  </si>
  <si>
    <t>1 silver piece (above any fines) from any person convicted in a Magisterial or Lords Court, per conviction..In times of trouble, direct taxes may be imposed:a </t>
  </si>
  <si>
    <t>a lance tax, raised for a payroll for mercenaries hired by the City when required (usually 1 silver piece per household each week until the Lords repeal the tax).</t>
  </si>
  <si>
    <t>PATROL</t>
  </si>
  <si>
    <t>diagonal slash (lower left to upper right)</t>
  </si>
  <si>
    <t>diagonal slash (upper left to lower right)</t>
  </si>
  <si>
    <t>X shape (crossed diagonal slashes)</t>
  </si>
  <si>
    <t>horizontal dagger (hilt on left)</t>
  </si>
  <si>
    <t>vertical open human right hand, fingers uppermost and palm showing</t>
  </si>
  <si>
    <t>two horizontal swords, upper one with hilt right, lower one with hilt left</t>
  </si>
  <si>
    <t>two staring eyes, horizontal sword beneath them (hilt on left)</t>
  </si>
  <si>
    <t>Watchlord -  Watchlords usually have special titles bestowed upon them by the Commander of the Watch (a title held by the Open Lord of Waterdeep), Ward civilar</t>
  </si>
  <si>
    <t>Rorden,Senior Civilar</t>
  </si>
  <si>
    <t>minor officer of patrol</t>
  </si>
  <si>
    <t>WARD CIVILAR</t>
  </si>
  <si>
    <t>SENIOR CIVILAR</t>
  </si>
  <si>
    <t>BARRACKS OF 5-6 PATROLS</t>
  </si>
  <si>
    <t>CIVILAR</t>
  </si>
  <si>
    <t>in charge of a Watchpost or Barracks, or either five or six Patrols</t>
  </si>
  <si>
    <t>Captain of the Watch, Grand Civilar, Mage Civilar, Senior Armsmaster (Lord Armorer), Senechal of Castle Waterdeep</t>
  </si>
  <si>
    <t>Swordcaptain, 1d2 Swords, 2d4+2 Blades</t>
  </si>
  <si>
    <t>Swordcaptain, 1d2 Swords, 2d4+2 Blades, priest of Torm, Helm or Tyr</t>
  </si>
  <si>
    <t>Swordcaptain, 1d2 Swords, 2d4+2 Blades, Watch Wizard</t>
  </si>
  <si>
    <t>Swordcaptain, 1d2 Swords, 2d4+2 Blades, Watch Wizard. Priest of Helm, Tyr or Torm</t>
  </si>
  <si>
    <t>city watch random encounter</t>
  </si>
  <si>
    <t>bandit</t>
  </si>
  <si>
    <t>thug</t>
  </si>
  <si>
    <t>spy</t>
  </si>
  <si>
    <t>bandit captain</t>
  </si>
  <si>
    <t>gladiator</t>
  </si>
  <si>
    <t>veteran</t>
  </si>
  <si>
    <t>berserker</t>
  </si>
  <si>
    <t>apprentice wizard</t>
  </si>
  <si>
    <t>acolyte</t>
  </si>
  <si>
    <t>cult fanatic</t>
  </si>
  <si>
    <t>priest</t>
  </si>
  <si>
    <t>scout</t>
  </si>
  <si>
    <t>Martial Arts Adept</t>
  </si>
  <si>
    <t>Swashbuckler</t>
  </si>
  <si>
    <t>Archer</t>
  </si>
  <si>
    <t>Master Thief</t>
  </si>
  <si>
    <t>Gang Leadership</t>
  </si>
  <si>
    <t>Bandits</t>
  </si>
  <si>
    <t>Thugs</t>
  </si>
  <si>
    <t>Spies</t>
  </si>
  <si>
    <t>Small</t>
  </si>
  <si>
    <t xml:space="preserve">Medium </t>
  </si>
  <si>
    <t>Large</t>
  </si>
  <si>
    <t>1d4</t>
  </si>
  <si>
    <t>2d6</t>
  </si>
  <si>
    <t>3d6</t>
  </si>
  <si>
    <t>1d6</t>
  </si>
  <si>
    <t>1d4-1</t>
  </si>
  <si>
    <t>Scouts</t>
  </si>
  <si>
    <t>2d4</t>
  </si>
  <si>
    <t>mage</t>
  </si>
  <si>
    <t>cult fanatic*</t>
  </si>
  <si>
    <t>priest**</t>
  </si>
  <si>
    <t>Spy</t>
  </si>
  <si>
    <t>Spellcasting allies</t>
  </si>
  <si>
    <t>GANGS TROOPS</t>
  </si>
  <si>
    <t>Special allies</t>
  </si>
  <si>
    <t>http://enneadgames.com/generators/urban-gang-details-generator/</t>
  </si>
  <si>
    <t>https://www.reddit.com/r/DnD/comments/31d9ia/what_a_good_name_for_a_dd_street_gang/</t>
  </si>
  <si>
    <t>d100</t>
  </si>
  <si>
    <t>1d6 cats</t>
  </si>
  <si>
    <t>1 commoner with 1d6 goats</t>
  </si>
  <si>
    <t>2d10 rats</t>
  </si>
  <si>
    <t>1 raven perched on a signpost</t>
  </si>
  <si>
    <t>1 commoner on a draft horse</t>
  </si>
  <si>
    <t>2d4 mastiffs</t>
  </si>
  <si>
    <t>1d2 commoners leading 1d4 mules or 1d4 ponies</t>
  </si>
  <si>
    <t>1 pseudodragon</t>
  </si>
  <si>
    <t>1 spy</t>
  </si>
  <si>
    <t>1d8+1 acolytes</t>
  </si>
  <si>
    <t>1d6+6 flying snakes</t>
  </si>
  <si>
    <t>3d6 kobolds</t>
  </si>
  <si>
    <t>2d4 giant centipedes</t>
  </si>
  <si>
    <t>1d8+1 skeletons</t>
  </si>
  <si>
    <t>18-19</t>
  </si>
  <si>
    <t>1d6+2 swarms of rats</t>
  </si>
  <si>
    <t>1d12 zombies</t>
  </si>
  <si>
    <t>21-25</t>
  </si>
  <si>
    <t>A peddler weighed down with a load of pots, pans, and other basic supplies</t>
  </si>
  <si>
    <t>1 giant wasp</t>
  </si>
  <si>
    <t>27-28</t>
  </si>
  <si>
    <t>1 warhorse</t>
  </si>
  <si>
    <t>2d8 cultists</t>
  </si>
  <si>
    <t>30-31</t>
  </si>
  <si>
    <t>3d4 giant rats</t>
  </si>
  <si>
    <t>2d8 stirges</t>
  </si>
  <si>
    <t>1d3+2 giant poisonous snakes</t>
  </si>
  <si>
    <t>1d4+2 swarms of bats</t>
  </si>
  <si>
    <t>2d4 winged kobolds</t>
  </si>
  <si>
    <t>36-40</t>
  </si>
  <si>
    <t>A wagon loaded with apples that has a broken wheel and holds up traffic</t>
  </si>
  <si>
    <t>1 crocodile</t>
  </si>
  <si>
    <t>42-43</t>
  </si>
  <si>
    <t>1 swarm of insects</t>
  </si>
  <si>
    <t>44-45</t>
  </si>
  <si>
    <t>3d6 bandits</t>
  </si>
  <si>
    <t>46-47</t>
  </si>
  <si>
    <t>1d3+2 nobles on riding horses with an escort of 1d10 guards</t>
  </si>
  <si>
    <t>2d4 kenku</t>
  </si>
  <si>
    <t>1d6+2 smoke mephits</t>
  </si>
  <si>
    <t>1d8+1 swarms of ravens</t>
  </si>
  <si>
    <t>1 wererat</t>
  </si>
  <si>
    <t>53-54</t>
  </si>
  <si>
    <t>1d3 half-ogres</t>
  </si>
  <si>
    <t>55-56</t>
  </si>
  <si>
    <t>1 mimic</t>
  </si>
  <si>
    <t>1d4 ghouls</t>
  </si>
  <si>
    <t>1d4 specters</t>
  </si>
  <si>
    <t>61-62</t>
  </si>
  <si>
    <t>1d10 shadows</t>
  </si>
  <si>
    <t>63-65</t>
  </si>
  <si>
    <t>Someone empties a chamber pot onto the street from a second-floor window</t>
  </si>
  <si>
    <t>66-67</t>
  </si>
  <si>
    <t>1 ghast</t>
  </si>
  <si>
    <t>68-69</t>
  </si>
  <si>
    <t>1 priest</t>
  </si>
  <si>
    <t>70-71</t>
  </si>
  <si>
    <t>1 will-o'-wisp</t>
  </si>
  <si>
    <t>72-73</t>
  </si>
  <si>
    <t>1d3 giant-spiders</t>
  </si>
  <si>
    <t>74-75</t>
  </si>
  <si>
    <t>1d4 yuan-ti purebloods</t>
  </si>
  <si>
    <t>76-77</t>
  </si>
  <si>
    <t>2d4 thugs</t>
  </si>
  <si>
    <t>78-80</t>
  </si>
  <si>
    <t>A doomsayer who preaches the end of the world from a street corner</t>
  </si>
  <si>
    <t>1 cambion</t>
  </si>
  <si>
    <t>1 vampire spawn</t>
  </si>
  <si>
    <t>1 couatl</t>
  </si>
  <si>
    <t>1 ghost</t>
  </si>
  <si>
    <t>1 succubus or 1 incubus</t>
  </si>
  <si>
    <t>1 bandit captain with 3d6 bandits</t>
  </si>
  <si>
    <t>1d4+1 cult fanatics</t>
  </si>
  <si>
    <t>1 knight or 1 veteran</t>
  </si>
  <si>
    <t>1 water weird</t>
  </si>
  <si>
    <t>1 wight</t>
  </si>
  <si>
    <t>1 mage</t>
  </si>
  <si>
    <t>1 shield guardian</t>
  </si>
  <si>
    <t>1 gladiator</t>
  </si>
  <si>
    <t>1 revenant</t>
  </si>
  <si>
    <t>2d4 gargoyles</t>
  </si>
  <si>
    <t>1d4 doppelgangers</t>
  </si>
  <si>
    <t>1 oni</t>
  </si>
  <si>
    <t>1 invisible stalker</t>
  </si>
  <si>
    <t>1d3+1 phase spiders</t>
  </si>
  <si>
    <t>1 assassin</t>
  </si>
  <si>
    <t>1d10 kenku</t>
  </si>
  <si>
    <t>2d6 giant centipedes</t>
  </si>
  <si>
    <t>2d8 skeletons</t>
  </si>
  <si>
    <t>1d6 swarms of bats and 1d6 swarms of rats</t>
  </si>
  <si>
    <t>3d6 winged kobolds</t>
  </si>
  <si>
    <t>2d4 specters</t>
  </si>
  <si>
    <t>14-16</t>
  </si>
  <si>
    <t>1d4 wights</t>
  </si>
  <si>
    <t>17-19</t>
  </si>
  <si>
    <t>4d4 acolytes on draft horses</t>
  </si>
  <si>
    <t>20-22</t>
  </si>
  <si>
    <t>3d6 giant centipedes</t>
  </si>
  <si>
    <t>23-25</t>
  </si>
  <si>
    <t>A talkative urchin, badgering passersby to serve as their guide through the community for a price of 1 sp</t>
  </si>
  <si>
    <t>26-28</t>
  </si>
  <si>
    <t>1d10 spies</t>
  </si>
  <si>
    <t>29-31</t>
  </si>
  <si>
    <t>3d6 crocodiles</t>
  </si>
  <si>
    <t>32-34</t>
  </si>
  <si>
    <t>1d6+2 swarms of insects</t>
  </si>
  <si>
    <t>2d4 smoke mephits</t>
  </si>
  <si>
    <t>38-40</t>
  </si>
  <si>
    <t>A noble shouts \</t>
  </si>
  <si>
    <t>41-43</t>
  </si>
  <si>
    <t>44-46</t>
  </si>
  <si>
    <t>1d10 half-ogres</t>
  </si>
  <si>
    <t>47-49</t>
  </si>
  <si>
    <t>2d10 giant wasps</t>
  </si>
  <si>
    <t>50-51</t>
  </si>
  <si>
    <t>4d10 zombies</t>
  </si>
  <si>
    <t>52-53</t>
  </si>
  <si>
    <t>1d4 knights on warhorses</t>
  </si>
  <si>
    <t>54-55</t>
  </si>
  <si>
    <t>1d4+1 water weirds</t>
  </si>
  <si>
    <t>56-57</t>
  </si>
  <si>
    <t>1d8+1 mimics</t>
  </si>
  <si>
    <t>58-59</t>
  </si>
  <si>
    <t>2d8 giant spiders</t>
  </si>
  <si>
    <t>60-61</t>
  </si>
  <si>
    <t>3d6 shadows</t>
  </si>
  <si>
    <t>62-65</t>
  </si>
  <si>
    <t>An actor leans out from a second-story window to call to passersby, announcing a show</t>
  </si>
  <si>
    <t>1 bandit captain with 3d8 bandits</t>
  </si>
  <si>
    <t>1d10 will-o'-wisps</t>
  </si>
  <si>
    <t>2d4 priests</t>
  </si>
  <si>
    <t>72-74</t>
  </si>
  <si>
    <t>3d6 yuan-ti purebloods</t>
  </si>
  <si>
    <t>75-76</t>
  </si>
  <si>
    <t>2d10 thugs</t>
  </si>
  <si>
    <t>77-80</t>
  </si>
  <si>
    <t>A fortune-teller reads cards for those who pay a price of 1 sp</t>
  </si>
  <si>
    <t>1d3 gladiators</t>
  </si>
  <si>
    <t>1d4+1 couatls</t>
  </si>
  <si>
    <t>1d8 ghosts</t>
  </si>
  <si>
    <t>2d4 doppelgangers</t>
  </si>
  <si>
    <t>1d6+2 phase spiders</t>
  </si>
  <si>
    <t>2d4 veterans</t>
  </si>
  <si>
    <t>1d8 ghasts with 2d6 ghouls</t>
  </si>
  <si>
    <t>3d6 gargoyles</t>
  </si>
  <si>
    <t>2d10 cult fanatics</t>
  </si>
  <si>
    <t>3d6 wererats</t>
  </si>
  <si>
    <t>1d3 invisible stalkers</t>
  </si>
  <si>
    <t>1 gray slaad</t>
  </si>
  <si>
    <t>1 young silver dragon</t>
  </si>
  <si>
    <t>1d4 cambions or 1d4 revenants</t>
  </si>
  <si>
    <t>3d6 wights</t>
  </si>
  <si>
    <t>1 archmage</t>
  </si>
  <si>
    <t>2d4 vampire spawn or 1d4 oni</t>
  </si>
  <si>
    <t>1 mage with 1 shield guardian</t>
  </si>
  <si>
    <t>1 rakshasa or 1 vampire</t>
  </si>
  <si>
    <t>non human</t>
  </si>
  <si>
    <t>kenku</t>
  </si>
  <si>
    <t>kobolds</t>
  </si>
  <si>
    <t>goblinoids</t>
  </si>
  <si>
    <t>special</t>
  </si>
  <si>
    <t>wererat</t>
  </si>
  <si>
    <t>werewolf</t>
  </si>
  <si>
    <t>demon cultist</t>
  </si>
  <si>
    <t>devil cultist</t>
  </si>
  <si>
    <t>dark god cultist</t>
  </si>
  <si>
    <t>1d6 wererats</t>
  </si>
  <si>
    <t>1d4 werewolves</t>
  </si>
  <si>
    <t>1d6 cultist + cult fanatics</t>
  </si>
  <si>
    <t>1d8 cultists + 1d4 acolytes + priest</t>
  </si>
  <si>
    <t>beasts</t>
  </si>
  <si>
    <t>mastiffs</t>
  </si>
  <si>
    <t>flying snakes</t>
  </si>
  <si>
    <t>mephit</t>
  </si>
  <si>
    <t>doppleganger</t>
  </si>
  <si>
    <t>cultist</t>
  </si>
  <si>
    <t>half-ogre</t>
  </si>
  <si>
    <t>Uthgardt shaman</t>
  </si>
  <si>
    <t>kobold</t>
  </si>
  <si>
    <t>goblin</t>
  </si>
  <si>
    <t>bugbear</t>
  </si>
  <si>
    <t>bard</t>
  </si>
  <si>
    <t>d20 The gang's colors are...</t>
  </si>
  <si>
    <t>1. Black.</t>
  </si>
  <si>
    <t>2. Red / scarlet.</t>
  </si>
  <si>
    <t>3. Gold.</t>
  </si>
  <si>
    <t>4. Forest green.</t>
  </si>
  <si>
    <t>5. Royal blue.</t>
  </si>
  <si>
    <t>6. Violet.</t>
  </si>
  <si>
    <t>7. Silver / light grey.</t>
  </si>
  <si>
    <t>8. Bronze.</t>
  </si>
  <si>
    <t>9. Tan / khaki.</t>
  </si>
  <si>
    <t>10. Brown / beaver.</t>
  </si>
  <si>
    <t>11. Dark grey / gunmetal.</t>
  </si>
  <si>
    <t>12. White.</t>
  </si>
  <si>
    <t>13. Maroon.</t>
  </si>
  <si>
    <t>14. Sky blue.</t>
  </si>
  <si>
    <t>15. Navy blue.</t>
  </si>
  <si>
    <t>16. Dark brown / chocolate.</t>
  </si>
  <si>
    <t>17. Teal / turquoise.</t>
  </si>
  <si>
    <t>18. Steel / blue grey.</t>
  </si>
  <si>
    <t>19. Orange.</t>
  </si>
  <si>
    <t>20. Olive green.</t>
  </si>
  <si>
    <t>d10 The gang's leader is...</t>
  </si>
  <si>
    <t>1. A dangerous megalomaniac.</t>
  </si>
  <si>
    <t>2. A charismatic demagogue.</t>
  </si>
  <si>
    <t>3. A mysterious foreigner.</t>
  </si>
  <si>
    <t>4. A talented thief.</t>
  </si>
  <si>
    <t>5. A well-known public figure.</t>
  </si>
  <si>
    <t>6. A ruthless killer.</t>
  </si>
  <si>
    <t>7. A femme fatale.</t>
  </si>
  <si>
    <t>8. A charming rogue.</t>
  </si>
  <si>
    <t>9. A dashing swashbuckler.</t>
  </si>
  <si>
    <t>10. A brutish thug.</t>
  </si>
  <si>
    <t>d10 Gangmembers typically arm themselves with...</t>
  </si>
  <si>
    <t>1. Wooden clubs.</t>
  </si>
  <si>
    <t>2. Throwing knives.</t>
  </si>
  <si>
    <t>3. Over-sized daggers.</t>
  </si>
  <si>
    <t>4. Serrated daggers.</t>
  </si>
  <si>
    <t>5. Daggers and crossbows.</t>
  </si>
  <si>
    <t>6. Hammers and daggers.</t>
  </si>
  <si>
    <t>7. Sticks and stones.</t>
  </si>
  <si>
    <t>8. Shortswords.</t>
  </si>
  <si>
    <t>9. Brass knuckles.</t>
  </si>
  <si>
    <t>10. Bare fists.</t>
  </si>
  <si>
    <t>d10 Gangmembers typically fight with...</t>
  </si>
  <si>
    <t>1. Swarm tactics.</t>
  </si>
  <si>
    <t>2. Hit-and-run tactics.</t>
  </si>
  <si>
    <t>3. Ambush tactics.</t>
  </si>
  <si>
    <t>4. Choreographed maneuvers.</t>
  </si>
  <si>
    <t>5. Unpredictable maneuvers.</t>
  </si>
  <si>
    <t>6. Lots of smiles and jokes.</t>
  </si>
  <si>
    <t>7. Lots of fancy footwork.</t>
  </si>
  <si>
    <t>8. Lots of screaming and shouting.</t>
  </si>
  <si>
    <t>9. Kicking and stomping.</t>
  </si>
  <si>
    <t>10. Lots of head-butting.</t>
  </si>
  <si>
    <t>d12 The gang's headquarters is hidden in or near...</t>
  </si>
  <si>
    <t>1. The residence of the leader or a senior gangmember.</t>
  </si>
  <si>
    <t>2. An artisan's shop or guildhall.</t>
  </si>
  <si>
    <t>3. A merchant's office.</t>
  </si>
  <si>
    <t>4. A tavern.</t>
  </si>
  <si>
    <t>5. A brothel.</t>
  </si>
  <si>
    <t>6. A warehouse or shipyard.</t>
  </si>
  <si>
    <t>7. A temple complex.</t>
  </si>
  <si>
    <t>8. The city's sewers.</t>
  </si>
  <si>
    <t>9. The town hall.</t>
  </si>
  <si>
    <t>10. An abandoned guildhall or warehouse.</t>
  </si>
  <si>
    <t>11. A shantytown</t>
  </si>
  <si>
    <t>12. The residence of a wealthy individual.</t>
  </si>
  <si>
    <t>d12 The gang is feared or respected by...</t>
  </si>
  <si>
    <t>1. Fishermen and sailors.</t>
  </si>
  <si>
    <t>2. Beggars and thieves.</t>
  </si>
  <si>
    <t>3. Merchants and moneychangers.</t>
  </si>
  <si>
    <t>4. Jewelers and gemcutters.</t>
  </si>
  <si>
    <t>5. Politicians and magistrates.</t>
  </si>
  <si>
    <t>6. Guards and sheriffs.</t>
  </si>
  <si>
    <t>7. Soldiers and warriors.</t>
  </si>
  <si>
    <t>8. Gladiators and pugilists.</t>
  </si>
  <si>
    <t>9. Peasants and farmers.</t>
  </si>
  <si>
    <t>10. Servants and slaves.</t>
  </si>
  <si>
    <t>11. Priests and sages.</t>
  </si>
  <si>
    <t>12. Women and children.</t>
  </si>
  <si>
    <t>d12 Distinguishing feature for an individual: The gangmember has...</t>
  </si>
  <si>
    <t>1. A nose ring.</t>
  </si>
  <si>
    <t>2. Shiny leather boots.</t>
  </si>
  <si>
    <t>3. A hole in the toe of one boot.</t>
  </si>
  <si>
    <t>4. A dagger in each boot.</t>
  </si>
  <si>
    <t>5. A heavy gold chain around the neck.</t>
  </si>
  <si>
    <t>6. A wide-brimmed hat.</t>
  </si>
  <si>
    <t>7. A dagger tattoo on the forearm.</t>
  </si>
  <si>
    <t>8. A snake tattoo around the arm.</t>
  </si>
  <si>
    <t>9. A maniacal laugh.</t>
  </si>
  <si>
    <t>10. A long, hooked nose.</t>
  </si>
  <si>
    <t>11. An open shirt and a very hairy chest.</t>
  </si>
  <si>
    <t>12. Extravagant mustaches.</t>
  </si>
  <si>
    <t>d8 The gang's money-making schemes include...</t>
  </si>
  <si>
    <t>1. Distributing drugs (d4): 1. smokeleaf; 2. hallucinogenic mushrooms; 3. sleepysalt (a downer); 4. sharpsugar (an upper).</t>
  </si>
  <si>
    <t>2. Running heists of and/or fencing stolen gems and precious metals.</t>
  </si>
  <si>
    <t>3. Petty theft, burglary, and/or pickpocketing.</t>
  </si>
  <si>
    <t>4. Assassinations that look like accidents or that frame someone else.</t>
  </si>
  <si>
    <t>5. Running brothels (d3): 1. exotic; 2. low; 3. high-class.</t>
  </si>
  <si>
    <t>6. Shaking down legitimate local businesses and/or city officials.</t>
  </si>
  <si>
    <t>7. Serving as muscle for shady merchants and/or brothel-keepers.</t>
  </si>
  <si>
    <t>8. Holding up outgoing ships or wagons.</t>
  </si>
  <si>
    <t>d20 The gang's symbol is...</t>
  </si>
  <si>
    <t>1. A skull.</t>
  </si>
  <si>
    <t>2. A ghost.</t>
  </si>
  <si>
    <t>3. An open hand.</t>
  </si>
  <si>
    <t>4. A clenched fist.</t>
  </si>
  <si>
    <t>5. An arrow.</t>
  </si>
  <si>
    <t>6. A dagger.</t>
  </si>
  <si>
    <t>7. A sword.</t>
  </si>
  <si>
    <t>8. A hammer.</t>
  </si>
  <si>
    <t>9. A crown.</t>
  </si>
  <si>
    <t>10. A goblet.</t>
  </si>
  <si>
    <t>11. The moon.</t>
  </si>
  <si>
    <t>12. A star.</t>
  </si>
  <si>
    <t>13. A fish.</t>
  </si>
  <si>
    <t>14. A snake.</t>
  </si>
  <si>
    <t>15. A badger.</t>
  </si>
  <si>
    <t>16. A spider.</t>
  </si>
  <si>
    <t>17. A rat.</t>
  </si>
  <si>
    <t>18. A wolf.</t>
  </si>
  <si>
    <t>19. A bear.</t>
  </si>
  <si>
    <t>20. An eagle.</t>
  </si>
  <si>
    <t>d10 The guard is...</t>
  </si>
  <si>
    <t>1. A farm boy.</t>
  </si>
  <si>
    <t>2. The son of a miner or fisherman.</t>
  </si>
  <si>
    <t>3. A veteran of warfare.</t>
  </si>
  <si>
    <t>4. A foreigner.</t>
  </si>
  <si>
    <t>5. The son of a poor man.</t>
  </si>
  <si>
    <t>6. A drunk.</t>
  </si>
  <si>
    <t>7. A reformed criminal.</t>
  </si>
  <si>
    <t>8. A thug.</t>
  </si>
  <si>
    <t>9. A failed craftsman.</t>
  </si>
  <si>
    <t>10. A favorite among the ladies.</t>
  </si>
  <si>
    <t>d6 The guard works for...</t>
  </si>
  <si>
    <t>1. The steady pay.</t>
  </si>
  <si>
    <t>2. A chance to deal out sadistic punishment.</t>
  </si>
  <si>
    <t>3. Gold to repay debts.</t>
  </si>
  <si>
    <t>4. Gold to aid a family member.</t>
  </si>
  <si>
    <t>5. A chance to escape from life imprisonment.</t>
  </si>
  <si>
    <t>6. Patriotic devotion.</t>
  </si>
  <si>
    <t>d12 On the guard’s face is...</t>
  </si>
  <si>
    <t>1. A large wart.</t>
  </si>
  <si>
    <t>2. An unsightly scar.</t>
  </si>
  <si>
    <t>3. A look of determination.</t>
  </si>
  <si>
    <t>4. A foolish grin.</t>
  </si>
  <si>
    <t>5. A stupid stare.</t>
  </si>
  <si>
    <t>6. A look of confusion.</t>
  </si>
  <si>
    <t>7. A bulbous nose.</t>
  </si>
  <si>
    <t>8. Bushy eyebrows.</t>
  </si>
  <si>
    <t>9. Fearsome sideburns.</t>
  </si>
  <si>
    <t>10. An unruly beard.</t>
  </si>
  <si>
    <t>11. A neatly-trimmed mustache.</t>
  </si>
  <si>
    <t>12. A waxed mustache.</t>
  </si>
  <si>
    <t>d10 The guard carries...</t>
  </si>
  <si>
    <t>1. A blade with soft leather tassels dangling from the pommel.</t>
  </si>
  <si>
    <t>2. A blade with an inscription.</t>
  </si>
  <si>
    <t>3. A highly polished blade.</t>
  </si>
  <si>
    <t>4. A token from a favorite harlot.</t>
  </si>
  <si>
    <t>5. A trophy from a criminal.</t>
  </si>
  <si>
    <t>6. A ribbon from a noble maiden.</t>
  </si>
  <si>
    <t>7. A silk handkerchief.</t>
  </si>
  <si>
    <t>8. A flask of wine.</t>
  </si>
  <si>
    <t>9. A lucky charm (d4): 1. rabbit’s foot; 2. old coin; 3. shiny coin; 4. four-leaf clover.</t>
  </si>
  <si>
    <t>10. A grocery list.</t>
  </si>
  <si>
    <t>d12 The watch’s captain is...</t>
  </si>
  <si>
    <t>1. A religious zealot.</t>
  </si>
  <si>
    <t>2. A scion from a prominent family.</t>
  </si>
  <si>
    <t>3. An outcast from a prominent family.</t>
  </si>
  <si>
    <t>4. A dashing swashbuckler.</t>
  </si>
  <si>
    <t>5. A brutish thug.</t>
  </si>
  <si>
    <t>6. A celebrated war hero.</t>
  </si>
  <si>
    <t>7. An anointed knight.</t>
  </si>
  <si>
    <t>8. A career soldier.</t>
  </si>
  <si>
    <t>9. A grizzled veteran.</t>
  </si>
  <si>
    <t>10. An adept investigator.</t>
  </si>
  <si>
    <t>11. An erudite detective.</t>
  </si>
  <si>
    <t>12. A devoted public servant.</t>
  </si>
  <si>
    <t>d6 The watch’s attitude toward their captain is...</t>
  </si>
  <si>
    <t>1. Friendly and loyal.</t>
  </si>
  <si>
    <t>2. Respectful and business-like.</t>
  </si>
  <si>
    <t>3. Completely indifferent.</t>
  </si>
  <si>
    <t>4. Cautious and uncertain.</t>
  </si>
  <si>
    <t>5. Terrified and tight-lipped.</t>
  </si>
  <si>
    <t>6. Disappointed and disrespectful.</t>
  </si>
  <si>
    <t>d10 The watch has a reputation for...</t>
  </si>
  <si>
    <t>1. High morals.</t>
  </si>
  <si>
    <t>2. Efficiency.</t>
  </si>
  <si>
    <t>3. Reliability.</t>
  </si>
  <si>
    <t>4. Brutality.</t>
  </si>
  <si>
    <t>5. Taking bribes.</t>
  </si>
  <si>
    <t>6. Shaking down shopkeepers and artisans.</t>
  </si>
  <si>
    <t>7. Frequenting brothels.</t>
  </si>
  <si>
    <t>8. Cowardice.</t>
  </si>
  <si>
    <t>9. Incompetence.</t>
  </si>
  <si>
    <t>10. Intoxication.</t>
  </si>
  <si>
    <t>spellcasting support</t>
  </si>
  <si>
    <t>1 level spells</t>
  </si>
  <si>
    <t>2 levels spells</t>
  </si>
  <si>
    <t>3 levels spells</t>
  </si>
  <si>
    <t>5 levels spells</t>
  </si>
  <si>
    <t>DM Discretion</t>
  </si>
  <si>
    <t>3d6+3</t>
  </si>
  <si>
    <t>1d6+3</t>
  </si>
  <si>
    <t>1d4+2</t>
  </si>
  <si>
    <t>leader</t>
  </si>
  <si>
    <t>support forces</t>
  </si>
  <si>
    <t>6 apprentices</t>
  </si>
  <si>
    <t>5 acolytes</t>
  </si>
  <si>
    <t>SPECIAL</t>
  </si>
  <si>
    <t>CASTERS</t>
  </si>
  <si>
    <t>Assassin</t>
  </si>
  <si>
    <t>STRONG ONES</t>
  </si>
  <si>
    <t>MAIN FORCES</t>
  </si>
  <si>
    <t>NON HUMANS</t>
  </si>
  <si>
    <t>GANG LEADER</t>
  </si>
  <si>
    <t>BEASTS</t>
  </si>
  <si>
    <t>DUNGEONS &amp; DRAGONS, D&amp;D, Wizards of the Coast, Forgotten Realms, the dragon ampersand, Player’s Handbook, Monster Manual, Dungeon Master’s Guide, D&amp;D Adventurers League, all other Wizards of the Coast product names, and their respective logos are trademarks of Wizards of the Coast in the USA and other countries. All characters and their distinctive likenesses are property of Wizards of the Coast. This material is protected under the copyright laws of the United States of America. Any reproduction or unauthorized use of the material or artwork contained herein is prohibited without the express written permission of Wizards of the Coast.
©2016 Wizards of the Coast LLC, PO Box 707, Renton, WA 98057-0707, USA. Manufactured by Hasbro SA, Rue Emile-Boéchat 31, 2800 Delémont, CH. Represented by Hasbro Europe, 4 The Square, Stockley Park, Uxbridge, Middlesex, UB11 1ET, UK.</t>
  </si>
  <si>
    <t>The Skewered Dragon</t>
  </si>
  <si>
    <t>Cost (Coins)</t>
  </si>
  <si>
    <t>Very inexpensive. Costs are included in a Squalid Lifestyle or better.
Common drinks are usually 1 cp/tankard, hard liquor is 2 cp/handglass and wine and liqueurs are 2 cp/tallglass.
A small meal is usually 1-2 cp/meal, and larger meals may run up to 2-3 cp/meal.
Accommodations are usually 1-2 cp for a space in the common room, and 3-5 cp for a bed (possibly slightly more if the bed is the only one in a room).</t>
  </si>
  <si>
    <t>Inexpensive. Costs are included in a Poor Lifestyle or better.
Common drinks are usually 2 cp/tankard, hard liquor is 5-8 cp/handglass and wine and liqueurs are 4-6 cp/tallglass.
A small meal is usually 1-3 cp/meal, and larger meals may run up to 4-5 cp/meal.
Accommodations are usually 2-3 cp for a space in the common room, and 4-6 cp for a bed (possibly slightly more if the bed is the only one in a room).</t>
  </si>
  <si>
    <t>Fairly priced. Costs are included in a Modest Lifestyle or better.
Common drinks are usually 3 cp/tankard, hard liquor is 1-3 sp/handglass and wine and liqueurs are 1-2 sp/tallglass.
A small meal is usually 2-4 cp/meal, larger meals may run up to 5-8 cp/meal and kingly meals usually cost 1-3 sp/meal.
Accommodations are usually 3-4 cp for a space in the common room, and 5-8 cp for a bed (possibly slightly more if the bed is the only one in a room).</t>
  </si>
  <si>
    <t>Spendy. Costs are included in a Comfortable Lifestyle or better.
Common drinks are usually 5 cp/tankard, hard liquor is 3-5 sp/handglass and wine and liqueurs are 3-4 sp/tallglass.
A small meal is usually 5-6 cp/meal, larger meals may run up to 1-2 sp/meal and kingly meals usually cost 3-5 sp/meal.
Accommodations are usually 5-6 cp for a space in the common room, and 1-3 sp for a bed (possibly slightly more if the bed is the only one in a room).</t>
  </si>
  <si>
    <t>Extravagant. Costs are included in an Wealthy Lifestyle or better.
Common drinks are usually 7-10 cp/tankard, hard liquor is 8-10 sp/handglass and wine and liqueurs are 5-8 sp/tallglass. They are likely to have specialized vintages costing 1 gp or more per serving, as well.
A small meal is usually 6-8 cp/meal, larger meals may run up to 2-4 sp/meal and kingly meals usually cost 8-10 sp/meal.
Accommodations are usually 7-8 cp for a space in the common room, and 4-10 sp for a bed (possibly slightly more if the bed is the only one in a room).</t>
  </si>
  <si>
    <t>Provender (Pints)</t>
  </si>
  <si>
    <t>Swill. The drink is abhorrent: common drinks are like muddy water, hard liquors are burning rotgut and the wines are more like vinegars.
The food is barely edible, likely consisting of pots of mush that simply have new ingredients added to them daily, cooking them down into a hot, unrecognizable mess that is edible and nourishing, if just barely.</t>
  </si>
  <si>
    <t>Mediocre. The drink is uninspired: common drinks are alright, hard liquors still burn going down, and the wines are basic cooking and table wines.
The food is simple, but filling and unlikely to offend the senses.</t>
  </si>
  <si>
    <t>Decent. The drink is worth having: common drinks are hearty and flavorful, hard liquors are smoother, and the wines are full-bodied and complement the meals well.
The food is good, with portions that won't leave a patron hungry, and well-prepared and -seasoned besides.</t>
  </si>
  <si>
    <t>Good. The drink is delightful: common drinks are rich and likely unique, memorable brews, hard liquors are finely crafted, and the wines are usually expensive and poured from bottles rather than decanters or pitchers.
The food is quite memorable, and often the establishment has a signature meal of some kind. Even the poorer fare here is quite good.</t>
  </si>
  <si>
    <t>Renowned. The drink is divine: common drinks are powerful and heady, the hard liquors are enlivening and rich-flavored, and the wines are complex and potent.
The food is remarkable, and its head cook (or "chef" in the Cormyrean fashion) is likely well-known in the community at least. Banquets are among the kinds of food served, with complex and nuanced preparation, served in embarrassing plenitude.</t>
  </si>
  <si>
    <t>Poor. Sleeping accommodations are thin, dirty mattresses, probably bug-infested.
Baths are never included in the basic prices, if they're available at all.
Fairly dirty.
Common rooms are most common, and private rooms unlikely to be offered.</t>
  </si>
  <si>
    <t>Modest. Sleeping accommodations are old straw mattresses on rope-supported bunks, mostly clean.
Baths are usually still extra.
Common rooms are common as are rooms (though they usually place multiple beds in a single room).</t>
  </si>
  <si>
    <t>Comfortable. Sleeping accommodations are good, newer straw mattresses on fair-sized frames, with both sheet and blanket, all of it clean.
Baths are included in the price, but washing is extra.
Common rooms are less likely here, and there is a split between private and multiple-bed rooms.</t>
  </si>
  <si>
    <t>Wealthy. Sleeping accommodations are very nice, full feather mattresses on wide bedframes, with multiple layers of pristine bedclothes.
Baths are included, likely in-room, and other washing is done for free as well.
Common rooms are almost unheard of (except for servants or guards), and most rooms are private. There are some suites as well.</t>
  </si>
  <si>
    <t xml:space="preserve">Aristocratic. Not many places have this level of quality to offer, but the accommodations involve multiple layers of feather mattresses and the finest bedlinens.
Bathing is not just free, but servants to bath the guest are common, and washing, repair of clothing and many other services are included free of charge.
No common rooms, and only a few single-room accommodations; most of the rooms are elegantly appointed suites.
</t>
  </si>
  <si>
    <t>Accommodation (Pipes)</t>
  </si>
  <si>
    <t>A quiet, homelike inn with little more than what its name guarantees. (North Ship Street &amp; South Snail Street)</t>
  </si>
  <si>
    <t>Provender
None, though the owner does permit boarders to bring food in.
Services
• Single Bed: 2 sp/night (rooms have 2-4 beds) • 3sp/night (single bed room)
Staff
• Shalath Lythryn, proprietress (hf)
• Jamis, assistant (hlfm)</t>
  </si>
  <si>
    <t>Stormcloak Inn</t>
  </si>
  <si>
    <t>Though it once skirted the edge of being truly a despicable dive, the Inn has long since leapt over that edge and over the cliff since the death of its owner several years ago, and its inheritance by his son. The Stormcloak is now known as a filthy pit that serves only swill. Its taproom floor is long-soaked with blood, and the place smells of it - it is the haunt of local thugs, and only the most desperate or drunken of sailors and roughneck dock-hands come here at all.</t>
  </si>
  <si>
    <t>Provender
• Swill: The Stormcloak now serves only its house swill, crafted haphazardly by the new owner when he can be bothered to tend to the barrels of the stuff, or when he can purchase (or steal) some vile cheap mixture or another.
Services
• Rooms: Though the rooms are plentiful, they are largely inhabited by vicious sorts who may or may not actually pay to dwell there. No folk with any sense inquire about rooms here.
Staff
• Suthann Stormcloak, the new owner that inherited the Stormcloak from his now passed father (hm).</t>
  </si>
  <si>
    <t>Linking Snail Street and Slut Street, this relatively open, safe passage is today much used by cartersrushing wagons are its chief danger. Of old, it was frequented at night by a vicious gang of trolls dwelling in the citys sewers. They slew many citizens before being hunted down. Some sages misname this alley Trollcrush Alley.</t>
  </si>
  <si>
    <t>Street of Curtains</t>
  </si>
  <si>
    <t>The street with the greatest number of row houses in the neighborhood, this alley earned its name due to the residents' tendency to keep curtains drawn in their dwellings to keep out the dust from the ample cart traffic that courses along this alley most times of the day.</t>
  </si>
  <si>
    <t>Sometimes called Candle Alley, this winding way links Book Street and the Way of the Dragon. Its name comes from its extreme gloominess (its overhung by tall houses), which made bookish sorts lit targets for thieves. It is now heavily patrolled. The Thirsty Throat tavern stands at its eastern end.</t>
  </si>
  <si>
    <t>Book Street</t>
  </si>
  <si>
    <t>The singular destination for scribes, scriveners and other sorts, Book Street is so named for the many shops along its length that produce some of the more malodorous goods required by those who make books. Though the goods here can often be purchased elsewhere, it is almost always more expensive to do so, making it common to find clerks, sages, wizards, priests and all other sorts who have need of the goods produced here: parchment, paper, bookbinding goods, large amounts of ink, finely crafted quills and the like.</t>
  </si>
  <si>
    <t>Street</t>
  </si>
  <si>
    <t>A local tavern that thrives on simple seafood fare, favored by the locals and almost unknown to visitors.</t>
  </si>
  <si>
    <t>Goods &amp; Services
• Scrolls: prices vary
• Minor Magic Items: prices vary
• Fire Guard: 5 gp per night
• Spell Guard: 10 gp per day</t>
  </si>
  <si>
    <t>This organization is one of the oldest of all the guilds of Waterdeep, and one of the most relaxed. Formed long ago as a means of protection (all the innkeepers together hiring a group of heavily-armed bodyguards that none of them could individually afford to stop drunken tavern-goers from returning to inns and getting into fights or destroying property, and to control noisy activity late at night), the guild now functions primarily as a means of sharing information. News of thieves, con-artists, brawlers, mages with urges to let off spells, and other "problem patrons" who are making the rounds from inn to inn is shared among members, speedily. The guild also arranges discount prices on ale, linens, laundering, and so on by placing orders in bulk for its members. Once every nine nights, the Fellowship Hall is opened by the Master as an inn - with dining and sleeping facilities - for members only, so that they can enjoy the comforts of an inn without being the hosts.</t>
  </si>
  <si>
    <t>This guild elects its master every seven years, nominating only candidates from within its membership, and eliminating the least popular candidate in successive ballots until a Master Musician is chosen. Kriios Halambar, the current incumbent, has never been unseated in such an election, and has held the post for 66 years (he is now 87 years of age). If he dies in office, the Voice of the Council (the young singer Maxeene) will run the Council until the regular seven-year election time comes again (although she may of course run as a candidate in that election).
This guild admits only skilled, accomplished artisans as full members, and its members enjoy a good reputation for quality and command high fees as a result. Member performers gain a typical fee of 6 gold pieces/day. Member instrument-makers command high prices in the crafting of their goods, as well.
Goods &amp; Services
• Musicians, performing: 6 gp/day or occasion (whichever is the lesser time) for each musician
• Musical instruments, new: Prices as per PHB.
Member Shops
• Halambar Lutes &amp; Harps: Street of the Sword, Castle Ward
• Millomyr Harps: Golden Serpent Street, North Ward.
In Waterdeep, true professionals in music are not prima donnas with difficult tempers or a need for creative self-expression that overwhelms tact. Rather, they pride themselves on giving a client exactly what is desired or needed, performed superbly. Often clients write terrible tunes or lyrics for a guild member to perform at private parties, weddings, or other ceremonies. Members of this guild may embellish such efforts to make them sound better (previewing them in private before the performance for the client's approval), but they never change a client's work because "they know better." It is just not done. Apprentices unable to cure themselves of such rashness will forever remain apprentices.
Guild members do tutor nonmusicians, and do give their own concerts. Among Waterdeep's wealthier inhabitants, hosting (and sponsoring) such concerts of an evening is a popular pastime.
Certain members of this guild create instruments of quality known throughout the Realms (especially a number of craftsmen of the Crommor noble clan). Guild members have a standing contract with the Lords to provide the signal-horns (also known as "war horns" or "battle trumpets") for the guard.</t>
  </si>
  <si>
    <t>The House of Song, Rivon Street, Trades Ward</t>
  </si>
  <si>
    <t>Provender
• Ales &amp; stouts on tap: 2 cp/tankard
• Zzar: 5 cp/pint
Services
• Bed in Common Room: 6 cp/night
Staff
• Alard Belaerl, proprietor (hm)
• Kadya, bartender (hof)</t>
  </si>
  <si>
    <t>Sumptuous Masque</t>
  </si>
  <si>
    <t>Festhall (Nightclub)</t>
  </si>
  <si>
    <t>First Floor
Dance hall
Stage
Bar &amp; Stores
Rental quarters (back building)
Second Floor
Gallery
Curtained booths
Front offices
Rental quarters (back building)
Third Floor
Rooftop garden (back building)
Upper salon
Fest rooms
Staff
Proprietress: Odelinda Plaicher, a lady of class and wit
Soft Traders: x
Other Staff: x
Fourth Floor
Fest rooms
Worker quarters
Fifth Floor
Owner's suites
Party suites
Worker quarters</t>
  </si>
  <si>
    <t>Provender
• Thorl Deldarakul ("Old Trickster" dwarven ale: 5 sp/handglass or 1gp/tall flagon
• Shondath elven mint icewine: 5 sp/handglass or 1gp/tall flagon
• Al &amp; Tal's Slurp Syrup (spiked cherry syrup): 5 sp/handglass or 1gp/tall flagon
• Fool's Thirst Quencher (mix of six beers and winter wine): 5 sp/handglass or 1gp/tall flagon
• Zzar (double strength): 5 sp/handglass or 1gp/tall flagon
• Bowls of well-salted nuts: Free
• Hot garlic-buttered bread: 2 sp/roundloaf
• Skewered Roast Fowl: 3 sp/skewer
• Other "Fees": 2 cp per glass or flagon thrown or broken, 1 sp per plant eaten or destroyed, 1 gp per piece of furniture set afire or destroyed
Services
• Room Key: 1 gp per hour (max 10 gp)
• Escorts: 6 - 12 gp per half-hour (room included)
Staff
• Cathalishaera, proprietress (hf)
• Selcharoon Nrim, watch-wizard (hm)
• Khalou Mazestar, head bartender and chief gossip (hf)
• 20 female, 12 male escorts (half of whom are on-shift on any given night)
• 10 bar &amp; kitchen staff</t>
  </si>
  <si>
    <t>Cathalishaera's Rooming House</t>
  </si>
  <si>
    <t>The Crown &amp; Heron</t>
  </si>
  <si>
    <t>A favorite evening haunt of some of the local nobles, the Crown &amp; Heron is very "highnose" - they turn away those who are dressed too shabbily and have a very high opinion of their services. Of course, this opinion is somewhat well-deserved, with the quality of the provender they serve. There are always minstrels on hand in the small corner stage, as well, hoping to not just earn coin for their playing here, but to also perhaps land a noble patron.</t>
  </si>
  <si>
    <t xml:space="preserve">Sapphire House
</t>
  </si>
  <si>
    <t>Inn &amp; Rooming House</t>
  </si>
  <si>
    <t>Lazy Dragon</t>
  </si>
  <si>
    <t>Provender
• Breakfast: A small bit of baked goodness, with a side of cheese and fruit, awaits hungry patrons in the morning.
• Luncheon Stew: A rich and hearty stew, with good baked rolls, are ladled up from the kettle-hook in the taproom's hearth at midday.
• Evening Meal (Small): A slice of dinner pie and a bit of cheese.
• Evening Meal (Large): A fine roast or shank of meat, usually with turnips or potatoes, and another side item.
• Common Drinks: A dark stout, a tart cider, and a good rich beer.
• Hard Liquor: Whiskey, bourbon, vodka, and rum.
• Wine: A basic red table wine served in pitcher, or bottles of a cheaper tart white.
Services
• Common Room Cot: A space for those without much coin (Poor Lifestyle) or those who pass out drunk in the taproom at end of day.
• Bed (Shared Room): A decent room and relatively fresh linens (Modest Lifestyle), in a room shared with another (companions, or with strangers only if the inn is full).
• Bed (Single Room): A small but personal room (Modest Lifestyle), these rooms fill up quickly.
• Room (Long Term): A set of larger, finer rooms for those who keep rooms over the long term, living out of the inn (Modest Lifestyle)
Staff
• Ace Greystone, owner (hm)
• Remis Davenport, the innkeep (hm)
• Roy, cook (hm)
• Aberforth, cook's assistant (hm)
• Yanis, barback and bouncer (hm)
• Aeva, chambermaid (hm)
• Olga, server (hm)
• Chandra, server (hm)</t>
  </si>
  <si>
    <t xml:space="preserve">Flagon Dragon
</t>
  </si>
  <si>
    <t>Layout
[edit]Street Level
Viewing Gallery: The entrance off of the Street of the Sword, it is paneled in dark woods with bronze fixtures. This entry is a full eight or so feet above the rest of the tavern, with a railed balcony that looks down on the main taproom. A favorite area for customers who want to enjoy the decor without actually getting "down in it."
Taproom: Featuring a massive "dwarven-sized" hearth (some fifteen feet wide by ten feet high) and a circular bar built around a faux stone column (as formations where stalactites and stalagmites grow together are called), the taproom is all done up in a cavern motif, using liberally applied plaster with stone dust mixed into it.
Rock rubble makes the floor uneven, and slightly luminous mosses and lichens hang from ceilings and walls. Netted glowing globes help illuminate particularly dark corners, and decorative stuffed spiders are everywhere. Where most are the size of a hand or so, the tavern takes great pride in Old Wooly, a massive stuffed spider the literal size of a man, clinging to the ceiling at the top of the bar-column.
The Tunnels: There are two cavern-style tunnels that lead off of the taproom, yawning portals some ten-foot wide in the walls beneath the edge of the viewing gallery. The northernmost descends into the tavern's jakes, while the southernmost tunnel curves down into the cellars below.
Kitchens: A set of kitchens, with plenty of cooking hearth-space and a set of stairs down to ample cellars.
[edit]Cellars
Dancing Cellars: Welvreene pays minstrels and musicians most nights of the week to provide fine dancing music of the sort preferred by dwarves: plenty of percussion and brass, reminding most folk of drinking shanties and the like. The celebration here can get raucous. While folk do show up here to dance with one another, at least half of those present are there to dance with the staff, a small expenditure of a single shiny coin.
The Hearth Room: This place is the unofficial dwarven gathering place at the Crawling Spider, with a number of stone-wrought chairs facing the roaring hearth. The walls are decorated with decorations in the style preferred by the shield dwarves of the North, and it is a fine place for the stout folk to sit and listen to the music, chatting amiably, without the franticness of the dancing cellar.
Private Caverns: Scattered throughout the cellars are these small "caverns" whose primary allure is that they are dark and private, for those who find the company of their dancing partners to be too much for public viewing. Of course, as such things go, these caverns have been used for everything from outright passionate assignations to a meeting place for infidelitous people to scheming places for assassins, thieves and adventurers. Each room has a single glow globe and a door that can be barred from the inside.
Kitchen Cellars: These cellars hold the immense amounts of alcohol - usually in large tuns or tapped barrels - that the tavern is known for. It is also a place where kitchen staff sometimes escape to in order to get away from the customers for a short break.
[edit]Upper Floor
Storage: x
Welvreene's Private Chambers: A significant chunk of the second floor serves as Welvreene's personal quarters. It is known to be divided into several rooms, though generally speaking neither staff nor customers have seen the interior. Only those few adventurers Welvreene has taken to her bed can claim to have seen it.
Lounge: Intended for the use of staff who aren't on duty, for Welvreene herself and for any customers who've paid custom for use of one of the upstairs rooms. It's a quieter place that one of the waitstaff visits twice an hour or so to provide drinks and the like.
Staff Quarters: There are ten staff rooms. These rooms have a main purpose, allowing the staff to take paying customers to a comfortable, private place. But Welvreene also permits her staff to stay in these rooms if they have nowhere else to stay or simply prefer to live on-site. The rooms must be vacated and available for use by customers by the time the tavern opens, however, and remain so during business hours.
[edit]Staff
Welvreene Thalmit: Proprietress. Alluringly dark-eyed and dusky-skinned, with a smoky voice, Welvreene owns the Crawling Spider and is quite enamored of dungeon- and Underdark-delving and those who do it. She can listen endlessly to stories of such, and has been known to sit with adventurers and buy their drinks through the night in exchange for their stories. She is also well-known for taking mostly such adventurers for her occasional lovers.
The Dark Lords and Ladies: The majority of the Crawling Spider's waitstaff are slender men and women (human and half-elf, mostly) who dress in black stocking bodysuits and leather, with veiled masks that are meant to make them look like drow; frequently, the women also bear coiled leather whips at their hips. They are all sensuous and can be hired for an hour's or an evening's companionship. Dwarves who come here chortle at the idea of being served by drow, and many humans show up here to ogle or outright hire the athletic, slim "dark ones" of the Crawling Spider. They do not use their real names, but instead dabble in playful and sometimes silly versions of real drown names, such as Xilicha and Vaenia for women, and Parnael and Wilithis for men.
Teshura &amp; Dainar: Two dwarven women on the waitstaff, these dwarf-ladies are both robust and very curvy. Teshura bears a light beard of red hue, trimmed neatly in dwarf-maid fashion, while Dainar is smooth-cheeked and tall enough that she might almost be mistaken for a very short human.
The Bouncers: There are two bouncers who work the evenings here. Durn One-Eye is a short, gruff gold dwarf in an eyepatch who splits his work time between the harbor and the tavern. Dagg Tuskson is a half-orc who usually works the nights that Durn does not. The two pretend to a fierce rivalry, but in truth they are good friends.
[edit]Clientele
The Crawling Spider draws a variety of clientele. Very nearly the only thing that draws them together is their nearly-fanatical devotion to the Spider. Most of the customers are in most nights of the week, and will traverse the entire city's length, ignoring other establishments, to stop in at the Spider.
Dwarves: The Crawling Spider is a favorite place for many of Waterdeep's dwarves, who find the playfully themed decor hilarious rather than tacky. They are also said to be frequently drawn here by the charms of Teshura and Dainar.
Half-orcs: One of the few places that doesn't cast a jaundiced eye on half-orcs, the Crawling Spider has more than a few loyal half-orc customers. They can be rowdy and are very fond of strong drink, but they are no more responsible for the frequent bar fights than the dwarves who frequently egg them on.
Priests: Humorously, there are many priests of Waterdhavian temples that make the Crawling Spider their preferred evening. Many of them tend to take tables in the Viewing Gallery, where it's not uncommon to see priests of many different creeds sitting together and laughing uproarously over their pints. They also tend to be willing to wade in and help break up bar fights and heal those in need of it after.
Adventurers: Welvreene's affection for adventurers stands her tavern in good stead, and there are a good handful of adventurers - both current and retired - who frequent her establishment.
Sightseers: Lastly - and in a minority - are those who've heard of the exciting rumors about the Crawling Spider, and come to see for themselves.
Provender
• Meal: (meat, soup, bread, greens) 1sp
• Ale: 2cp/tankard
• Stout: 4cp/tankard
• Zzar or Wine: 5cp/tallglass
• Whiskey: 1sp/flagon
Services
• Dance: 1sp (free with Companionship)
• Companionship: 5sp to 2gp/hour
Staff
• Welvreene Thalmit, proprietress (hf)
• Dark Lords &amp; Ladies, drow-masquerading waitstaff and companions
• Teshura and Dainar, waitlasses &amp; companions (df)
• Durn One-Eye(dm) and Dagg Tuskson (hom), bouncers</t>
  </si>
  <si>
    <t>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t>
  </si>
  <si>
    <t>Provender
• Stew and Bread: Poor Meal The Cliffwatch always offers a relatively cheap meal that makes it tempting to folk who work labor or service jobs in the North Ward, but cannot generally afford to eat at North Ward places. His specialties are oxtail and mushroom stew, and an artichokes-and-peppers soup, all served with piping hot cheese-filled rolls
• Roasts and Salads: Modest Meal The Cliffwatch's most common meals are a roast meat of somekind, alongside a mixed salad of some sort; he is best known for his horseradish-steeped roast beef or salmon baked on wood planks, and salads of summer greens or slivered apple, cabbage, peppers, and vinegar.
• Drinks: The Cliffwatch keeps a fine lager and pale ale on tap (both Modest), a dark but semi-sweet house ale (Poor), and excellent bottles of both whiskey and elverqist wine (Comfortable).
Services
• Common Room: Poor Lifestyle. Those who need to sleep off too much drink or are simply ill-equipped to afford better space are given a cot or pallet in the common room, with its large, warm hearth.
• Caravan Hand Rooms: Poor Lifestyle. Above the stables are a set of small bunkrooms, capable of sleeping four men to a room, usually used for caravan guards and hands.
• Single Bed Rooms (1b): Modest Lifestyle. The Cliffwatch maintains a large number of these small rooms, with single bed and beside stand, a chair and a trunk (user must provide his own lock) for storage.
• Luxury Rooms: Comfortable Lifestyle. The house's "Luxury Rooms" are much larger chambers, with larger comfortable beds that can sleep two (or three if they are cozy), with good furnishings.
• Master Suites: Wealthy Lifestyle. These two-room chambers live up to their names, with lavish furnishings, in-room food service, and a servant constantly waiting beside the chamber's outer door. They include a sitting room style setup for the outer room (with fold-away cots that can sleep two guards or servants), and a rich bedroom space with massive beds and all the amenities (including a bath tub and water brought into the room at no extra charge).
• Baths: The large tub baths filled with piping hot water are a free part of any Modest Lifestyle or higher visitors, or can be had by visitors and common room residents for 6 coppers.
Staff
• Felstan Spindrivver, stout but otherwise largely unremarkable proprietor (hm)</t>
  </si>
  <si>
    <t xml:space="preserve">Vintner's Crown Fairgrounds
</t>
  </si>
  <si>
    <t xml:space="preserve">
The party is a midday party in the courtyards of the Spires of the Morning temple. It is without a doubt the social event of Greengrass, and many people are seeking to be present for it.
The courtyard is filled with wooden stands, constructed by the various Houses (and guild).
Each one has a pavilion over it, a table with simple wooden cups, servants behind that table dipping from open casks behind them.
Most of the stands also have seats arranged in front of them for musicians to sit performing, to lure folk over, or large open areas with benches to provide seating under the pavilion, and the like.
The judging will be performed by a secret panel of judges, led by the High Radiance Ghentilara, high priestess of the Spires.
There are also a variety of Lathandran acolytes circulating bearing platters of smallfoods from the kitchens: small wedges of cheese, pieces of fruitcake, bits of stewed or broiled meats on slices of bread, and the like.</t>
  </si>
  <si>
    <t>The Guild Stands
Each vintage represented by the Vintners', Distillers, and Brewers' Guild is given its own small stand, all gathered in a great circle that is entered via an arch. Everyone within wears the livery of the guild. Stands serve:
Waterdhavian Fields Finest: A Fine dandelion, rose hips, violets and other herbs flower wine, all the rage for serving in garden or hunting parties of late, manned by a trio of guildsmen with violet-and-rosehip boutonnieres at their breast.
Dark Delights: A Fine resinated bloodwine, redolent of shadowtop resin and other woodland scents and flavors, attended by a guildwoman with long dark hair and showing plenty of cleavage.
Taste of the East: A Fine conditium fortified red wine
Zzar: The Good white mistwine fortified with almond alcohol, fiery orange in color
Good Spirits Scarlet: A Good red wine, overseen by younger-looking guildsmen, under the watchful eye of the guildmaster Razaar Slissin
Old Devil Firewine: A Good firewine, tended by a pair of Calishite brothers
Sweetruff Sweetwine: A Good hill-wine, crafted of carrots flavored with sweetruff and lemongrass, the product of the Sweetruff halflings who tend the stand.
[edit]The Ammakyl Pavilions
Two stands, with plain canvas pavilions, but banners marked with the green-hills-and-blue-sky heraldry of the House.
One stand features their Maiden's Tomb Tor vintages: Dancing Maiden, an amazing Fine red wine, and Red Tor Sweetest, a flavorful Good strawberry wine.
Another stand features their Ardeep Emerald Wine, a deep green Fine tart fortified apple wine, with rich aromatic herbs and some fortifying alcohol; and Elfin Hill Amphail, a Good mistwine (sparkling white wine)
[edit]The Rosznar "Houses"
Two stands, both designed very differently from the others.
One, the "House of Decadence" is a large pavilion tent, in which delicate resin incenses burn, lightly scenting the air and augmenting the intoxicating qualities of the vintages they serve there: Whitehawk Greatwine, a Fine xera-fortified red wine; Whitehawk Spicewine, a Fine conditium; and Whitehawk Black, a Good chessentan-fortified bloodwine, deeply rich and highly intoxicating
The other, the "House of Spring" is also a large pavilion tent, decorated with standing trellises of woven hothouse plants, and delicately playing musicians, and featuring: Laradael Honey Wine, the Good honey wine actually made in the Rosznar villa in Waterdeep, from the honey of their apiary there; and White Magic, their Good white artwine.
[edit]The Amcathra Pavilions
Three stands, all with blue-and-red pavilions, with three silver moons emblazoned on the fronts of the stands.
One stand provides tastes of its Horseshoe Gold, a Fine honey wine. This stand has space for a revolving set of bards, who all sing springtime love songs and elven ballads.
Another is set up for two kinds of Good gooseberry-and-huckleberry wines, Maeldmar's Finest and Maeldmar's Magical (the last of which is an artwine).
The last is for three other Good vintages: Brightblade Bitterwine, a hibiscus, lavender and wormwood herbal wine; Three Moons Dawnwine, a dawnwine of a beautiful pink hue; and Horseshoe Haelracras, a strong, spicy drink redolent of cinnamon, clove, ginger and other spices. There are no particular entertainments there.
[edit]The Melshimber Pavilions
Three stands, with pearlescent grey pavilion canopies, and elegant furnishings set out on large carpets in front of each, providing comfortable seating. Each stand has a Fine highlight, and supporting vintages.
One offers Manycherries Bold, a fine red wine redolent of cherries as its highlight, with First Frost, a Good quality wine of purple-blue color and far Northern provenance.
Another features High Pulass, a fortified wine that is dry, somewhat salty and pleasantly nutty, supported by Clarry Superior, the House's Good dawnwine incorporating raspberries, rosemary and bee pollen.
The last is the Coin Stand, featuring Gold Coin, a Fine white wine the color of liquid gold, supported by Copper Coin, a Good white wine the color of copper.
[edit]The Thann Castle
House Thann has erected a faux castle, with 15' tall square towers and walls, all wood with painted facades to make them look like stone, featuring several panes of stained glass with the Thann heraldry, and vines that drape down over the top of the "battlements".
Upon the "throne" dias is the House's Wintermist vintage, a Fine ice mistwine (ice champagne), rich and served incredibly cold.
Around the dias are other tables, serving Arbor Coast White, their Good white wine; Radamandar Sweet, a white clarry sweetened with honey, cardamom and other spices; and their Bridgewater Claret, a sweet claret wine.
[edit]The Bardic Circle
Nestled in the eastern cradle of towers is the Bardic Circle, a simple arrangement of stools and benches, with a slightly elevated stand for musicians to play facing the temple itself, allowing their performance to be magnified and echoed off the walls of the great spires. The Temple of Lathander has offered a prize purse for the finest performance of the day, inviting all the musicians who are there either as guests or working for one of the exhibitors to try their talent.</t>
  </si>
  <si>
    <t>Waterdeep's plushest inn with luxury in every detail, and well worth the expensive price.</t>
  </si>
  <si>
    <t>An expensive rooming five-story house across Swords Street from Blackstaff Tower that has provided room and board for more than one of the Blackstaff's apprentices who found the Tower to be a little too confining. (Northern Swords Street) Provender
• Ale, Cider &amp; Stout: 5cp/tankard
• Wine, Icewine &amp; Zzar: 3sp/tallglass
• Stew &amp; Bread: 5cp/bowl
• Dinner Platter: 2sp/platter
• Tenday's Worth of Meals (one stew, one platter): 2 gp/week
Services
• Bed in Shared Room (Rooms 1a-1e) 8 cp/night, 6 sp/tenday
• Large Bed (Rooms 2a-2g,3a-3g): 1 sp/night, 8 sp/tenday
• Suite (Rooms 4a-4d) 3 gp/tenday
Staff
• Laedman Vendail Proprietor and barkeep
• Andria Vendail Proprietress and cook
• Dhovis Head of Servants
• Kaella Irontongue Bouncer</t>
  </si>
  <si>
    <t>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t>
  </si>
  <si>
    <t>The Crow's Nest</t>
  </si>
  <si>
    <t>A modest but comfortable tavern; a favorite among the clerks, bureaucrats, and visitors of nearby Castle Waterdeep. (Southern Castle Ward)</t>
  </si>
  <si>
    <t>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t>
  </si>
  <si>
    <t>The Empty Keg:</t>
  </si>
  <si>
    <t>A rough-and-tumble beer-hall. Later in the eve, it often sees visits from some of the unattached ladies from Mother Salinka's next door, looking to lure some of the drinkers back to their boudoirs. (Southern Castle Ward)</t>
  </si>
  <si>
    <t>A dwarf-owned tavern and a growing favorite among the city's sailors, merchants and young nobles. The tavern is well-known for the house specialty: a thick-brewed stout mixed with an unknown liquor that is called the Quaggoth for its rumored ability to cure every hair on a quaggoth and then some.</t>
  </si>
  <si>
    <t>A comfortable, unimpressive local ale-house that is a favorite of the average Waterdhavian locals, well-loved for its cheap ale and heavily spiced coast chowder. (Southern Castle Ward)</t>
  </si>
  <si>
    <t>A popular tavern for visitors to Waterdeep, featuring driftglobe lights and scantily clad waitstaff dressed as fairies. (Southern Castle Ward)</t>
  </si>
  <si>
    <t xml:space="preserve">Festhall </t>
  </si>
  <si>
    <t>Mother Salinka's House of Pleasure:</t>
  </si>
  <si>
    <t>A shabby, low-coin festhall.</t>
  </si>
  <si>
    <t>A festhall that specializes in small plays and the hosting of traveling troupes (burlesque and otherwise). 
Provender
• Ale: 3cp per tankard
• Stout: 6cp per tankard
• Zzar or Wine: 7sp per bottle
Services
• Admission (Weekly Revue): 4cp per head, performed by locals.
• Admission (Traveling Troupe): 2sp/head to 8sp/head.
• Admission (Burlesque Troupe): 1gp/head to 6gp/head.
• Private Venue Rental: 100 gp/night to 250 gp/night, depending on desired performance.
Staff
• Perendel Wintamer (hm), a young, earnest, mustachioed mage who runs the festhall.
• Evelara the Siren: (hf), a captivating and sensuous dancer, the top-earning festlass of the Smiling Siren.</t>
  </si>
  <si>
    <t>Festhall &amp; Theater</t>
  </si>
  <si>
    <t>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t>
  </si>
  <si>
    <t>An inn decorated with various adventuring equipment and battle trophies, the Twilight Hunter is named for the company that own it. The tropies are actually those gathered by the company from its days of adventuring. The inn's taproom is gaining some notice for its "orangeberry wine," a sweet and fiery drink.</t>
  </si>
  <si>
    <t xml:space="preserve"> A raucous tavern favored by less adventurous young nobles who dare not visit the Dock Ward.</t>
  </si>
  <si>
    <t>A spectacular tavern for thrill-seekers, since the staff is made up of rare and exotic monsters all carefully controlled by the owners.</t>
  </si>
  <si>
    <t>One of the largest gambling houses in all of Faerun, and a luxurious place to see and be seen among the fabulously wealthy and powerful.</t>
  </si>
  <si>
    <t>http://oakthorne.net/wiki/images/Old-temple-1.jpg</t>
  </si>
  <si>
    <t>House of Good Spirits</t>
  </si>
  <si>
    <t>A brewery, winery and inn noted for its wide variety of liquors and strong drink from across the Realms. Its specialty is Waterdhavian zzar, and it serves as the guildhouse for the Vintners' Guild as well.</t>
  </si>
  <si>
    <t>Vintners' Distillers' &amp; Brewers Guild, Inn, Tavern (2c•5p•2a)</t>
  </si>
  <si>
    <t xml:space="preserve"> A loud, rambunctious tavern that owes its success to its relentless street-cryer advertising and its location by South Gate.</t>
  </si>
  <si>
    <t>Shipmaster's Hall:</t>
  </si>
  <si>
    <t>A private inn and dining club for captains, first mates and ship owners and their guests, with an interior elegance that far outweighs its exterior. It is sponsored by the Master Mariners' Guild. (Southeast Dock Street)</t>
  </si>
  <si>
    <t>An inn well known among sailors of the Sword Coast and easily found as it is actually a converted ship's prow that now juts into Fish Street and Ship Street. The prices and services in this four-story inn are reasonable, though its clientele often isn't.</t>
  </si>
  <si>
    <t>Mother Tathlorn's House of Pleasure &amp; Healing</t>
  </si>
  <si>
    <t>Genmura's Stage</t>
  </si>
  <si>
    <t>A bawdy burlesque palace with two floors of small, cheap, stinking rooms above its taphall, Genmura's sees plenty of seedy sorts, criminals, dock hands, and sailors just come a'shore. (Old Temple).</t>
  </si>
  <si>
    <t>Nowhere near as raucous as many festhalls, Jhrual prides himself on the seductive, intimate environment he fosters in his hall. Plenty of alcoves and nooks to hide in with someone in close company, all surrounding a stage where his festhall workers dance to advertise their wares. His festhall is also notable for its equal proportion of men and women performers. (Northern Swords Street)</t>
  </si>
  <si>
    <t>Pilgrims Rest</t>
  </si>
  <si>
    <t>A comfortable but modest inn that provides affordable stabling and lodgings for many visitors of Waterdeep's temples.</t>
  </si>
  <si>
    <t>A comfortable two-story stone and slate inn, cheery and well lit at all times and noted for the magical harp that appears in mid-air at odd times to sing and play ancient ballads by itself.</t>
  </si>
  <si>
    <t>The Silken Sylph</t>
  </si>
  <si>
    <t>Inn, Festhall </t>
  </si>
  <si>
    <t xml:space="preserve">Mercenary and caravan guard tavern. </t>
  </si>
  <si>
    <t xml:space="preserve"> A tavern for strong drink, strong arms and thick skulls (for when that burly fighter cracks a mug over your head - which is often!).</t>
  </si>
  <si>
    <t>A seedy dive frequented by caravan drovers and noted for all-too-frequent brawls.</t>
  </si>
  <si>
    <t>The Grog House</t>
  </si>
  <si>
    <t>Often called a "swill hall" by those who've heard of it, it is a place that literally does nothing else but serve terribly cheap alcoholic swill for sailors to drink away their coins. It offers no accommodations, but no one cares if its patrons pass out under their tables.</t>
  </si>
  <si>
    <t>Three old three- and four-story warehouses linked and converted into one of Waterdeep's busiest and most famous nightlife spots.</t>
  </si>
  <si>
    <t>A popular festhall with nightly stage acts such as comedians, trained animal acts, illusionists' displays, recitals by famed bards and orators and exotic dance.</t>
  </si>
  <si>
    <t xml:space="preserve">Nightclub </t>
  </si>
  <si>
    <t>Mother Athue's</t>
  </si>
  <si>
    <t>A clean but clearly quite old establishment, Mother Athue's is a favorite among sailors and those who crave variety: Mother Athue hires her soft traders from all over Faerûn.</t>
  </si>
  <si>
    <t>A festhall famed for its stunning escorts and its skilled matchmakers, as well as a side business in costume rental.</t>
  </si>
  <si>
    <t>Mother Marra’s House </t>
  </si>
  <si>
    <t>Pamhael’s Inn </t>
  </si>
  <si>
    <t>BT227</t>
  </si>
  <si>
    <t>The Stag and Hawk </t>
  </si>
  <si>
    <t>Zarlhard’s Swordsmithy </t>
  </si>
  <si>
    <t>Filleted Filliar Hearthouse </t>
  </si>
  <si>
    <t>BT115</t>
  </si>
  <si>
    <t>Hall of the Portal </t>
  </si>
  <si>
    <t xml:space="preserve">The Many Masks </t>
  </si>
  <si>
    <t xml:space="preserve">Mansion turned brothel, where one may only enter disguised (E:DM pg. 331)
</t>
  </si>
  <si>
    <t xml:space="preserve">Moneylender Alrasklan </t>
  </si>
  <si>
    <t xml:space="preserve">far from the first choice of people in need of a loan(E:DM pg. 306)
</t>
  </si>
  <si>
    <t xml:space="preserve">Maerammon's Net's and Tassels 
</t>
  </si>
  <si>
    <t xml:space="preserve">Meldar Merammon(E:DM pg. 37)
</t>
  </si>
  <si>
    <t xml:space="preserve">Sword Coast Trader's Bank </t>
  </si>
  <si>
    <t>BANK</t>
  </si>
  <si>
    <t xml:space="preserve">Magicaly connected to similar locations in Baldur's Gate and Daggerford) (SCAG pg. 47-48)
** probably supervised or owned by House Anteos, probably located in South or Trade Ward </t>
  </si>
  <si>
    <t xml:space="preserve">Castlegate </t>
  </si>
  <si>
    <t>big, impressive and richly furnished (E:DM pg.31)</t>
  </si>
  <si>
    <t>Tavern BT20</t>
  </si>
  <si>
    <t>Ordalth House</t>
  </si>
  <si>
    <t xml:space="preserve">Diloontier’s &amp; Sons Apothecary </t>
  </si>
  <si>
    <t xml:space="preserve">Curious Past </t>
  </si>
  <si>
    <t xml:space="preserve">An upscale brothel known for its exotic pleasures. (Southern Castle Ward) Festhall, an alley near it leads to a tunnel to Downshadow near the Grim Statue. DS272 
</t>
  </si>
  <si>
    <t xml:space="preserve">Nathalan's Menagerie </t>
  </si>
  <si>
    <t xml:space="preserve">Bright Bell </t>
  </si>
  <si>
    <t>Nurneene’s Marvelous Masks</t>
  </si>
  <si>
    <t xml:space="preserve">The Dragon's Head </t>
  </si>
  <si>
    <t>near Ahghairon's Tower (E:DM pg. 343</t>
  </si>
  <si>
    <t>Aumur Vraskalan's Fine Wine and Spirits </t>
  </si>
  <si>
    <t>Home of Maruttur "Mutter" Thalekin </t>
  </si>
  <si>
    <t xml:space="preserve">Home of Saerpryn "Old Coldeyes" Thulomhreigh 
</t>
  </si>
  <si>
    <t>Guildhall of the Solemn Order of Recognized Furriers &amp; Woolmen </t>
  </si>
  <si>
    <t>Mermaid on a Dolphin </t>
  </si>
  <si>
    <t xml:space="preserve">Valkur’s Tempel </t>
  </si>
  <si>
    <t xml:space="preserve">Tempel of Sune </t>
  </si>
  <si>
    <t>Heroes' Garden</t>
  </si>
  <si>
    <t>Slaked Sylph</t>
  </si>
  <si>
    <t>(Tavern in Darselune Street, near Gulzindar Street)
at the edge of the sea and Castle wards, patron’s are a wide array of Waterdhavians, dark ale, night black loaves, shelves with broadsheets, Tavernmaid Arlanna BT11-17</t>
  </si>
  <si>
    <t xml:space="preserve">Demondraught </t>
  </si>
  <si>
    <t xml:space="preserve">Taverne, Corner of Morningstar Way, (Grey-stoned) Stormstar Ride, Aurrenar Street crossing) BT88
</t>
  </si>
  <si>
    <t xml:space="preserve">Brandarth Hall (formerly Neverember Hall) </t>
  </si>
  <si>
    <t>Roarke House</t>
  </si>
  <si>
    <t xml:space="preserve">Halaerim Club </t>
  </si>
  <si>
    <t xml:space="preserve">Kendall’s Gallery </t>
  </si>
  <si>
    <t>Gildenfires Festhall</t>
  </si>
  <si>
    <t>The God Catcher</t>
  </si>
  <si>
    <t>Queen of Hearts Bathhouse</t>
  </si>
  <si>
    <t>Sparaunt Tower </t>
  </si>
  <si>
    <t>The Storm's Front </t>
  </si>
  <si>
    <t>tavern, a popular gathering place for the young and wealthy, near the corner of Stormstar's Ride and Street of Glances, on northwestern corner (CoS pg. 52-53)</t>
  </si>
  <si>
    <t>Moonstar Villa </t>
  </si>
  <si>
    <t>Ohmtalakar's Fine Gems </t>
  </si>
  <si>
    <t>Chanszobur's Manywares </t>
  </si>
  <si>
    <t>Brightboots cleaning service </t>
  </si>
  <si>
    <t>Highroost </t>
  </si>
  <si>
    <t>Raventree Manor </t>
  </si>
  <si>
    <t>Saerfynn Manor </t>
  </si>
  <si>
    <t xml:space="preserve">The Talltumble Stair 
</t>
  </si>
  <si>
    <t>Mountainside</t>
  </si>
  <si>
    <t>Wildhound Court </t>
  </si>
  <si>
    <t>Home of Parlek Lateriff </t>
  </si>
  <si>
    <t>The Downgiant Row</t>
  </si>
  <si>
    <t>College of New Olamm </t>
  </si>
  <si>
    <t>Knight’n Shadow </t>
  </si>
  <si>
    <t>Corner of Fish and Snail Streets DS14
Two-story tavern, on the site of the former Sea Knight tavern (which collapsed in 1425DR due to spellplague or mage-duel)
Connects Waterdeep and Downshadow DS15</t>
  </si>
  <si>
    <t xml:space="preserve">The Bloody Fist 
</t>
  </si>
  <si>
    <t>Untidy tavern on the northwestern corner of the moot of Snail Street, Shrimp Alley and Presper Street (E:DM pg. 228)</t>
  </si>
  <si>
    <t xml:space="preserve">Angette’s </t>
  </si>
  <si>
    <t>A popular tavern for visitors to Waterdeep, featuring driftglobe lights and scantily clad waitstaff dressed as fairies. Tavern, on Snailstreet, DS74</t>
  </si>
  <si>
    <t xml:space="preserve">The Dancing Pony </t>
  </si>
  <si>
    <t xml:space="preserve">Rhalgut's Wheelhouse </t>
  </si>
  <si>
    <t xml:space="preserve">The Skewered Dragon </t>
  </si>
  <si>
    <t>tavern&amp;inn</t>
  </si>
  <si>
    <t>Inn? Rowdy. DS146</t>
  </si>
  <si>
    <t>Velvet Tentacles aka. No Liches Allowed Festhall</t>
  </si>
  <si>
    <t>Home of Melvar the Mouth </t>
  </si>
  <si>
    <t>Brain Food </t>
  </si>
  <si>
    <t>The Wanton Weredolphin </t>
  </si>
  <si>
    <t>Tavern SAY5</t>
  </si>
  <si>
    <t>Arrowclad Jester </t>
  </si>
  <si>
    <t>Tavern, where ‘Mirt underwent his unexpected pregnancy, and the place Fzoul Chembryl groomed his mustache a time or two’. SAY6
Has poor-performing minstrels at the door and a tasteless interior SAY9</t>
  </si>
  <si>
    <t>The Laughing Lass</t>
  </si>
  <si>
    <t>A brothel on Ship street. Du184</t>
  </si>
  <si>
    <t>Haldark's Shiphaven Shop </t>
  </si>
  <si>
    <t>Jhannastra House </t>
  </si>
  <si>
    <t xml:space="preserve">Magpie &amp; Gannon 
</t>
  </si>
  <si>
    <t xml:space="preserve">Dancing Mermaid 
</t>
  </si>
  <si>
    <t xml:space="preserve">Tavern WATE1-4
</t>
  </si>
  <si>
    <t>Knotted Rope Tavern</t>
  </si>
  <si>
    <t>sports a memorial in the dedicated to those captains who’ve died from sea wraiths attacking Waterdeep’s harbor. WATE1-4</t>
  </si>
  <si>
    <t xml:space="preserve">The Thirsty Sailor </t>
  </si>
  <si>
    <t>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</si>
  <si>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t>
  </si>
  <si>
    <t>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t>
  </si>
  <si>
    <t>The Blue Mermaid tavern is a respectable establishment with decent food at a good price whose clientele is normally sailors and dockworkers looking for a quiet place to eat. The manager is a man named Stevian. WATE1-5 &amp;1-7</t>
  </si>
  <si>
    <t>The Thirsty Sailor </t>
  </si>
  <si>
    <t>The Thirsty Throat </t>
  </si>
  <si>
    <t xml:space="preserve">The Blue Mermaid 
</t>
  </si>
  <si>
    <t>House of Dust</t>
  </si>
  <si>
    <t>Brant’s General Goods and Gear</t>
  </si>
  <si>
    <t xml:space="preserve">Shureene’s Clothiers 
</t>
  </si>
  <si>
    <t>The Lone Rose</t>
  </si>
  <si>
    <t>Inn of Spirits</t>
  </si>
  <si>
    <t>Kolatch'(not actuall name)</t>
  </si>
  <si>
    <t>The Drunken Bard Nightclub &amp; Theater</t>
  </si>
  <si>
    <t>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</si>
  <si>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Legendary Pottery</t>
  </si>
  <si>
    <t xml:space="preserve">Temple of Umberlee 
</t>
  </si>
  <si>
    <t>Temple to Finder Wyvernspur</t>
  </si>
  <si>
    <t>Egetha</t>
  </si>
  <si>
    <t xml:space="preserve">The Sleeping Dragon's Den </t>
  </si>
  <si>
    <t>Tavern, somewhere midway of north front Ironpost Street (E:DM pg. 308) </t>
  </si>
  <si>
    <t>The Saucy Satyr Club </t>
  </si>
  <si>
    <t xml:space="preserve">Ravenwyndar Representations 
</t>
  </si>
  <si>
    <t xml:space="preserve">The Foamy Smile </t>
  </si>
  <si>
    <t>brew-tavern.converted into festhall. Formerly known as 'The Foaming Tankard' Du184</t>
  </si>
  <si>
    <t>The Foamy Smile </t>
  </si>
  <si>
    <t>Ten Trolls Fallen </t>
  </si>
  <si>
    <t xml:space="preserve">Mrayvren's Superior Castings </t>
  </si>
  <si>
    <t>Inn of the Dripping Dagger </t>
  </si>
  <si>
    <t xml:space="preserve">Felzoun’s Folly </t>
  </si>
  <si>
    <t>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</si>
  <si>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Weeping Gate </t>
  </si>
  <si>
    <t>Coffinmarchgate</t>
  </si>
  <si>
    <t>Andamaargate</t>
  </si>
  <si>
    <t xml:space="preserve">Portal to the Coinscoffin Graveyard </t>
  </si>
  <si>
    <t xml:space="preserve">Dead End Gate 
</t>
  </si>
  <si>
    <t>Dead End House</t>
  </si>
  <si>
    <t>The Lock Sisters Home </t>
  </si>
  <si>
    <t xml:space="preserve">Ten Bells </t>
  </si>
  <si>
    <t xml:space="preserve">Dailantha’s Herbs and Exotic Plants 
</t>
  </si>
  <si>
    <t xml:space="preserve">Breerdil’s Fine Wines </t>
  </si>
  <si>
    <t xml:space="preserve">Cerest Elenithils’ Home
</t>
  </si>
  <si>
    <t>Hedare Mansion</t>
  </si>
  <si>
    <t>Pages Curious</t>
  </si>
  <si>
    <t>Inn, new and rather spartan (E:DM pg.)</t>
  </si>
  <si>
    <t xml:space="preserve">Thantilvur Investments
</t>
  </si>
  <si>
    <t>Mrayvren's Bountiful Rest </t>
  </si>
  <si>
    <t>FIELD WARD</t>
  </si>
  <si>
    <t>Strongcroft Smithy </t>
  </si>
  <si>
    <t>Downshadow and The Warrens</t>
  </si>
  <si>
    <t>The Great Cavern</t>
  </si>
  <si>
    <t xml:space="preserve">The Grim Statue
</t>
  </si>
  <si>
    <t>Hall of the Sleeping Kings</t>
  </si>
  <si>
    <t>The Warrens </t>
  </si>
  <si>
    <t xml:space="preserve">Temple of Baravar Cloakshadow </t>
  </si>
  <si>
    <t>Shrine of Selvetarm</t>
  </si>
  <si>
    <t>Undermountain and Skullport</t>
  </si>
  <si>
    <t>Environs of Waterdeep</t>
  </si>
  <si>
    <t>Last Guildmaster Ismur Klaveth (short, lond-nosed, heavy spectacled) was murdered by Masked Lord Cazondur (E:DM pg. 274, 278-280)</t>
  </si>
  <si>
    <t>Last Guildmaster Aldemur Scrope was murdered (E:DM pg.20)</t>
  </si>
  <si>
    <t>Last Guildmaster Roysark Cuthbarrel was killed due to his part in the Masked Lords murders (E:DM pg.74)</t>
  </si>
  <si>
    <t>Guildmistresses The Dyre Sisters (E:DM pg. 38)
BT 188</t>
  </si>
  <si>
    <t>(E:DM pg. 38)</t>
  </si>
  <si>
    <t>Cere-Clothiers, Ossurists and Gravedigger’s Guild </t>
  </si>
  <si>
    <t>BT 49 ** as the Guild apparently still exists and is called when dead people are found in the City, but as the Carver family seems to taken over the care for the graveyards of Waterdeep, the guild apparently lost many responsibilities to the Carvers. Either the guild closely works with the Carvers or is a bitter rival.</t>
  </si>
  <si>
    <t>BT 18</t>
  </si>
  <si>
    <t>Lord Armorer </t>
  </si>
  <si>
    <t>Belarkyn Vanjelarr </t>
  </si>
  <si>
    <t>Captain </t>
  </si>
  <si>
    <t>Kahlem Ralnarth </t>
  </si>
  <si>
    <t>Watch Commander </t>
  </si>
  <si>
    <t>Kersh Tegerin </t>
  </si>
  <si>
    <t>Watchman</t>
  </si>
  <si>
    <t>Commander </t>
  </si>
  <si>
    <t>Beautiful ravenhaired DS7, Likes to paint as a hobby DS43, Would like to marry a Masked lord to archive things for Waterdeep DS46</t>
  </si>
  <si>
    <t>Araezras best friend , red haired, fast runner DS7, Got a ring of feather flight as a gift from Open Lord Neverember DS46</t>
  </si>
  <si>
    <t xml:space="preserve">Watchlord </t>
  </si>
  <si>
    <t xml:space="preserve"> Hawkguard</t>
  </si>
  <si>
    <t>Watchsword</t>
  </si>
  <si>
    <t>RANK</t>
  </si>
  <si>
    <t>Lady Stellephosa (human Paladin of Kelemvore (HoU pg. 31)</t>
  </si>
  <si>
    <t>Palonya, priestress of Jergal (HoU pg. 47-48) </t>
  </si>
  <si>
    <t>Barthelby, priest of Jergal (HoU pg. 48) </t>
  </si>
  <si>
    <t>Schonert, priest of Ilmater (HoU pg. 57-58)</t>
  </si>
  <si>
    <t>Graven Lavoldson, dwarf metalsmith, has a wife and four children (HoU pg42)</t>
  </si>
  <si>
    <t>Keeper Gordryn Haeront of Waterdeep (EFR pg.159)</t>
  </si>
  <si>
    <t>Meldar Merammon(E:DM pg. 37)</t>
  </si>
  <si>
    <t>Caxlant Wintertal, merchant of paint and dye(E:DM pg. 37)</t>
  </si>
  <si>
    <t>Urdreath Telfeather, sells and repairs coaches(E:DM pg. 37)</t>
  </si>
  <si>
    <t>Shrine of Jergal </t>
  </si>
  <si>
    <t xml:space="preserve"> </t>
  </si>
  <si>
    <t xml:space="preserve">Ulbrinter family's city Mansion, stands on Delzorin Street, soaring towers, conical turret-tops (E:DM pg. 115)
 </t>
  </si>
  <si>
    <t xml:space="preserve">On Manycats Alley, home of Lord Dorgar Adarbrent. (CotD 114) </t>
  </si>
  <si>
    <t xml:space="preserve">(IDWFR1) </t>
  </si>
  <si>
    <t xml:space="preserve"> Propriator Argupt, good food, favourite place of the Thongolirs BT16</t>
  </si>
  <si>
    <t xml:space="preserve">Family Mansion of House Nandar, fills an entire city block (E:DM 78)
was recently rebuilt from villa to mansion (E:DM 85)
 </t>
  </si>
  <si>
    <t xml:space="preserve">Inn, new and rather spartan (E:DM) </t>
  </si>
  <si>
    <t xml:space="preserve"> (Aveen Street, North Ward)
Clientele: Young guild members and unguilded shopkeepers desiring to learn number skills and “how business is really practiced” from a cyni­cal, veteran clerk-of-coin retired from Piergeiron’s palace.
Secret Clientele: Swindlers who want to learn all about dodges, and what clerks like the sarcastic old Corondorr are alert for when business is done in Waterdeep. </t>
  </si>
  <si>
    <t xml:space="preserve">The sunelves Ristlara and Shenan are well known dealers in antipuities and magic. Their private mansion resembles more of a museum, stocked with artifacts either stolen or recovered from tombs across Faerûn, all carefully tagged and catalogued. MS 44-45, 305 </t>
  </si>
  <si>
    <t xml:space="preserve">Festhall? On Brondar’s Way. Has female dancers. BT82 </t>
  </si>
  <si>
    <t xml:space="preserve">Copper Street, linked through a footbridge with Breerdil’s Fine Wines, the stream below the bridge is enchanted to appear midnight blue. MS 51 </t>
  </si>
  <si>
    <t xml:space="preserve">On Copper Street, MS 51 </t>
  </si>
  <si>
    <t xml:space="preserve">A very grand neighbourhood, only the finest families of Waterdeep have mansions here. The mansions are remodelled in the newest style, gatehouses and courtyards completely enclosed so people entering here are not plagued by rain. CotD 114 </t>
  </si>
  <si>
    <t xml:space="preserve">On Sammarin Street, Home of the late gold-elf merchant Cerest Elenithil. The elf merchant, who died in 1479 DR during an confrontation with the adventuress Icelin Tearn, is believed to have had ties to Waterdeeps underworld. The blocky stone structure sports a single tower braced against the main building and a private garden. The private garden includes a gladehouse with panteflowers, yellow orchids and varieties of roses and a fish pond under which a former servent of Cerest, who stared to long at the elfs’ disfigured face, is entombed MS44, 46-47  </t>
  </si>
  <si>
    <t xml:space="preserve">Home of Lord and Lady Hedare, The mansions room are named after magical beasts like Griffon Room and Phoenix Room. (TGC pg. 8,11)
 </t>
  </si>
  <si>
    <t xml:space="preserve">Bookshop on Suldown Street, owned by Maranyuss, called Mara, a night hag exiled to live among mortals, who maintains an illusion of beauty among the citizens of Waterdeep (CoS pg. 22-23,81) </t>
  </si>
  <si>
    <t xml:space="preserve">Ilzantul Street, near Delzorin Street. 
Called the Bountiful by locals. Feature: the Gryphonsar room (additional from Ed):
“Gryphonshar” was the name of a wealthy, successful, ethical, and much-loved Waterdhavian merchant who was a sometime sponsor, patron, and eventually business partner of Haeldrar Mrayvren. Andremon Gryphonsar died in the autumn of 1454 DR, but is remembered with fond nostalgia by many traders, and several rooms and features around Waterdeep have been named for him (all since his death). ED </t>
  </si>
  <si>
    <t xml:space="preserve">a former wealthy citizens private mansion, recently renovated, the third building in from the High Road, on the South side of Tarnath Street, secret hideout for the traitor Masked Lord Cozandur, was destroyed durind the Open Lord's spell duel with two mages on the payroll of Braethan Cazondur(E:DM pg. 334)  </t>
  </si>
  <si>
    <t xml:space="preserve"> The temple of Mystra turned into a college of wizardry after Mystra's death.
** With Mystra's return the House of Wonders probably houses the college as well as the temple of Mystra. 
Master Bastun Nesraan of Rashemen, his eyes are blue orbs of glowing ice set into a too-pale face, long braids cover his shoulders, is unnaturally cold to the touch, wears dark robes covered in ancient barbaric runes, accented by guards of leather; carries a staff and a strange wavy-bladed sword (CoS pg.45, 300-301)</t>
  </si>
  <si>
    <t xml:space="preserve"> Haunted nobel house at the southern End of Senarl’s cut BT</t>
  </si>
  <si>
    <t xml:space="preserve"> Temple of Selune, collapsed during the Spellplague, Volam Roarke financed it's restoration BT45
Jhessail Eveningfall (High Priestess of the House of the Moon, female half-moonelf, She has silver hair and
lime green eyes. Dressed in robes of blue and silver with a wide leather belt from which a moon-head mace
hangs, she presents a calm and pleasant demeanor) WATE2-3
Silverstar Rahyn is a large, muscular female watersoul genasi with angry green skin and deep blue lines of energy coursing throughout her body. She is very curt and impatient with the PCs through most of the conversation, punctuated by occasional periods of utter calm and happiness. Storm season plays havoc with her moods.WATE2-1</t>
  </si>
  <si>
    <t xml:space="preserve">Has fallen into disrepair, well known spot to hire sellswords &amp; adventurers BT 25 </t>
  </si>
  <si>
    <t xml:space="preserve">expensive restaurant on the southeastern corner of the moot of Vondil and Feather Streets (E:DM pg. 305) </t>
  </si>
  <si>
    <t xml:space="preserve">(on Sul Street)
The last Wavemaster was killed in 1491DR by Lord Mirt the Moneylender in a fit of rage (E:DM pg. 336) 
Wavetamer Garyn Raventree (Priest of Valkur, peaceful eyes) BT </t>
  </si>
  <si>
    <t xml:space="preserve">Tempel of Beauty, On Greengrass, annual costume ball (30 of Tarsakh), DS39,158
Thelma Flametop, cleric of Sune, Heartwarden, a young red-haired beauty with a bubbly personality. She dresses is pinks and greens and wears gold jewelry. Thelma is a native of Waterdeep. WATE1-2
Risa Waylon, cleric of Sune, Heartwarden, a more mature, half-elven woman, quite fashionably dressed. She has a more serious demeanor and is quite the collector of art. Risa moved from Cormyr to Waterdeep 15 years ago. WATE1-2 </t>
  </si>
  <si>
    <t xml:space="preserve">On the west side of Mendever Street (servants entrance at Senarl’s Cut) BT
Renaer ‘Ren’ Neverember (son of Dagult Neverember and Lady Brandarth, sage and book-collector, rake by night)
Madrak Salibuck (Renaer calls him ‘old hin’, white-haired halfling butler, looked out for Renaer since childhood, was servant to Renaers mother)
Bramal Salibuck (Madrak’s son, manages bulk of Neverember business as Renaers proxy) </t>
  </si>
  <si>
    <t xml:space="preserve">Kulzar’s Alley
BT44-46 (Rook’s Hold) </t>
  </si>
  <si>
    <t xml:space="preserve">Directly across Kulzar’s Alley BT44  </t>
  </si>
  <si>
    <t xml:space="preserve">BT 61, slate-tilted, Khulzar’s Alley
 </t>
  </si>
  <si>
    <t xml:space="preserve">In need of repairs BT43
Abandoned, scorched BT63 </t>
  </si>
  <si>
    <t xml:space="preserve">An apartment house, built from a former Walking statue. Lies at an accidental square created where Sul Street meets an unnamed jog of Market Street. A hearth house, a dry-goods store and a few far-shippers lie nearby. One of its legs is sunken into the ground connecting the building with the sewers. (TGC pg. 5-6).
One of it’s eyes has been knocked out to form a window. The statues features waver uncomfortably in the midst of masculine and feminine, youth and old, with full lips, hard chin and round cheeks (TGC pg.60).
Aundra Blacklock, a raptoran sorceress is the landlady of the house, who lives in a sphere without a visible door floating 20ft. above the statues upward-reaching arm (TGC pg. 6-7) 
It’s said that she can heal spellplague damages.
The God Catcher "stands in the southern angle of the moot of Sul Street and Storth Street (the short, diagonal northeast-southwest street that branches east off Mendever Street just north of Trader’s Way)." If I recall correctly, I found Storth also referred to through the years as "Sorth" and "Head Alley," but as of the time of The God Catcher people mostly refer to it as "the way of the God Catcher" since the statue fairly dominates the little alley. (Source Erin M Evans) </t>
  </si>
  <si>
    <t xml:space="preserve">A song’s walk away from the God Catcher, clean, reputable and well run, but also terribly public. (TGC pg. 73)
 </t>
  </si>
  <si>
    <t xml:space="preserve">To the north of the Godcatcher, a former Walking Statue, a tall and listing silhouette, it’s hawklike beak is illuminated by a line of magical lights (TGC pg. 61) </t>
  </si>
  <si>
    <t xml:space="preserve">tavern, a popular gathering place for the young and wealthy, near the corner of Stormstar's Ride and Street of Glances, on northwestern corner (CoS pg. 52-53) </t>
  </si>
  <si>
    <t xml:space="preserve">on the Street of the Singing Dolphin, just south of Diamond Street. 
Lord Stedd Moonstar, dark-haired man
Logan, the butler, a middle aged dwarf who walks with a pronounced limp and is visibly nervous around adventurers. Has an exceptionally long beard festooned with numerous star shaped crystals and a single large moon. He believes that adventures are savages who will strike out at him for no reason. This fear is based on a bombastic column in the Mocking Minstrel broadsheet.WATE1-1 </t>
  </si>
  <si>
    <t xml:space="preserve">Located on the second floor of the first west-side Sul Street building north of Chanszobur's Manywares. ED </t>
  </si>
  <si>
    <t xml:space="preserve">On NW corner of Sul and Vondil Streets. Glittering and highly regarded store; favorite of nobles; expensive but superior merchandise. ED
 </t>
  </si>
  <si>
    <t xml:space="preserve">Run by Rhavilra Gryphonshar, whose teams clean many lodgings and polish many boots for laboring and shopkeeping Waterdhavians ED
 </t>
  </si>
  <si>
    <t xml:space="preserve">The home of the Eagleshield noble family in Waterdeep. ED </t>
  </si>
  <si>
    <t xml:space="preserve">CoS pg. 2 </t>
  </si>
  <si>
    <t xml:space="preserve">CoS pg. 4, 30 Callak and Rilyana Saerfynn, siblings, both died during the failed 'Ritual of the First Flensing' in 1480DR (CoS pg. 57)
 </t>
  </si>
  <si>
    <t xml:space="preserve">(Temple of Amaunator, Julthon Street)
Pink marbel courtyard walls (BT 18)
 </t>
  </si>
  <si>
    <t xml:space="preserve">A large beaver statue with a wooden placard identifies an ornate stone two-story building as the Guildhall (WATE 1-3) </t>
  </si>
  <si>
    <t>The Yawning Portal Inn stands on Rainrun Street in Castle Ward. It is named after the Yawning Portal, the only well-known public access to Downshadow. 
Durnan the Sixth, a big Chondathan, direct descendant of the original founder of the Yawning Portal. (HoU 10)
Kelsie, Durnan's wife, sturdy and pleasant-faced, daughter of the previous cook (HoU 10) 
Durnan the Seventh, Durnan and Kelsie's oldest son, a strong and capable young man of about 30 years (assuming HoU is set aroung 1480DR) (HoU 10)
Minnet, Durnan and Kelsie's oldest daughter, a lively and intelligent woman of about 28 Years (HoU 10)
Seven other children of Durnan and Kelsie, the youngest being about 11 years.
Regular Patrons:
Corporal Enoreth Knag of the Watch, an elderly officer who hates mysteries (HoU 11)
The White Lady, elderly female elf, wears plain white robes, who whispers to herself, parts of her body have turned to crystal maybe as a result of abyssal plague. (HoU 11)
 Near the docks in Waterdeep, at the southern edge of the Castle Ward where it meets the Docks Ward, there sits the Yawning Portal. Once the site of the long-vanished tower of Halaster Blackcloak, the Yawning Portal's singular feature is the massive, forty-foot across well that descends some one hundred and forty feet into the first level of Undermountain.
Other than this, the Yawning Portal is a dingy wooden tavern/inn frequented by adventurers and those who're interested in such. The rooms are usually let to adventurers, and similar folk. 
The Well
Down the Well, a Song
Chorus:
Down, down, down the well!
Strappen up and sharp thy blade!
Down, down, down the well!
Oh strapping lad or venturer maid!
Down, down, down the well!
And back again, once Durnan's paid!
It costs 1gp to head down the well, and another to get hauled back up (which folk can signal for with the bell-rope that hangs down the side of the bell). Block and tackle is used to lower and raise folk - this doing is invariably cause for great commotion in the tavern, as the locals cheer on those who're descending with wagers to their neighbors and by a rousing tavern-wide rendition of "Down the Well", a bit of pub song that the locals love. Torches line the top of the well, providing light for the first fifty feet or so down the well before a plunge into the darkness of Undermountain. The faint light can be seen at the top of the well from the room at the bottom of it.
While a lowering into the depths is cause for celebration, there is a heart-stopping moment when the bell rings from below, signaling that someone - or something - wishes to be let up. Because there's no way of knowing exactly who or what is down there, everyone waits with bated breath, peering over the edge to see exactly what rises up out of the darkness. It's almost never a monster of some sort, of course, and even when it is, Durnan simply kicks the stops off the block-and-tackle to let it plunge back into the depths. More than one monster has scrambled up the rope faster than anticipated before, however, or particularly capable creatures might come crawling up the sides of the well. And everyone still talks about the time the beholder come floating up out of the well!
[edit]Personages
Durnan: Owner. A warrior and retired adventurer, Durnan owns the Yawning Portal. Well-known as a taciturn (but not surly) fellow who is a great judge of character, the man is filled with advice for those who would venture below. Most don't ask it, however, and he keeps his peace. What he doesn't stand for is raucous behavior in his bar, and does not hesitate to wade in and clack some skulls if necessary.
The Deep Delvers: Adventurers. The Deep Delvers are favorites in the Yawning Portal. A company made up of jaded young Waterdhavian nobles, the Deep Delvers are a nearly-permanent fixture in the Yawning Portal. Indeed, they retain the southeastern set of rooms on the second floor for their purposes: ostensibly to use for recovering from delvings down the well, but more frequently as a place to stumble to after a night of Dock or South Ward carousing. They take a great deal of enjoyment from descending down into Undermountain in groups of two-to-five, with their fellows taking bets on who'll come back with more new scars, more loot and the most kills. It seems foreign to them that one of their own should come back dead - which is fair, considering that the one time one of their own disappeared, the Delvers as whole took to Undermountain to recover him. They are: Regnet Amcathra, Bleys Crommor, Corinna Dezlentyr, Dundald Gost, Myrnd Gundwynd, Horth Hunabar, Jandar Ilzimmer, Morgunn Lathkule, Shauban Zulpair.
[edit]Undermountain Lore
It's easy to pick up all manner of lore from the folk about Undermountain here. The trouble is figuring out which of it is correct, was once correct but has changed and which of it is plain false. Despite having a long history of hosting adventuring companies delving down into the depths, there are no complete maps to the place, for a couple of reasons. The first is that most adventurers don't want the competition; the second is the folklore that warns of the nasty endings that people who do try to sell relatively complete maps of the place come to. It is generally agreed that there are forces in Undermountain that don't want their secrets told.
That said, it is occasionally possible to purchase partial maps - a scrap that someone recovers from a moldering corpse while down the well, or a bit that one group that has no intention of "ever going back down into that place again" are willing to sell. These scraps can be had for as cheap as a gold piece, all the way to as much as a hundred gold pieces, depending on the completeness of the map.
The one map that Durnan has posted, however, is the map of Undermountain Levels. This can be found here and there tacked up to the wall and on tables, and it's not uncommon to find partial maps are sold sketched onto the back of these sheets. 
Provender
• ales, stouts &amp; ciders on tap: 3 cp/tankard
• wines &amp; liquers: 1sp/tallglass
• hard liquors: 1-3sp per handglass
• bowl of pottage: 2 cp
• stew &amp; bread: 4 cp
• roast, greens &amp; bread: 1sp
Services
• well ascent or descent: 1gp
• healing from priest: 20 gp per spell
• adventuring kit: 10 gp
• potion of healing: 50 gp
• private dining chamber: 2 sp per hour
• rooms: 3 sp per single bed, 5 sp per double bed, 1gp per suite
Staff
• Durnan, proprietor (hm)
• Mhaere Dryndilstann: proprietor's wife and cleric of Tymora (hf)
• Tamsil Dryndilstann: proprietor's daughter (hf)
• Luranla Dreer: barmaid and former street rat (hf)
• Marruada Belaskurth: barkeep &amp; head of kitchens (hf)
• Jarandur Tallstand: head cook &amp; retired mercenary (hm)
• Parth Melander: cook (hm)
• Tarlgarth Vathar: stablemaster (hm)
• Chambermaids: Netha Darra, Hendra Stornshar, Pheldelopae Eleintwind, Yamra Stelkyn
• Clerics of Tymora: Adama Miiralin (hm), Orbrin Baerent (hm), paid a retainer by Durnan to be on-hand to aid adventurers.</t>
  </si>
  <si>
    <t xml:space="preserve"> darkly turreted and eccentric, nestled into the rising rock flank of Mount Waterdeep, recently gifted to Open Lord Laeral Silverhand by the City's Lords.(E:DM pg.17)</t>
  </si>
  <si>
    <t xml:space="preserve">Bardic college, located in two Cliffside villas overlooking the sea near Waterdeep, can be reached via the Cliffride, a gravelpath up Mt. Waterdeeps northern spur or the Mount Melody Walk, a tunnel through the mountain itself. (SCAG 123) 
Streets: 
Mandarth Lane/ Ambergrislide seawards slopes of Mount Waterdeep. Bright blue doors on every building and white stone tiles on the roofs. (BT)
Goral’s Way parallel to and one block east of Tybrun Ridge (BT)
Trellamp Court: Between Sulvan’s Way and Three Lord’s Crossing (BT)
(Down) Shyrrhr’s Steps, northeast on the Garmarl’s Dash over to (dark-bricked) Windless Way (BT) 
The Cliffride, a gravelpath up Mt. Waterdeep’s northern spur and Mount Melody Walk, a tunnel through the mountain itself. (SCAG 123) 
 </t>
  </si>
  <si>
    <t xml:space="preserve"> Senechal of the Palace Talen Telfeather (E:DM pg. 66)</t>
  </si>
  <si>
    <t xml:space="preserve"> Now topped by a Walking Statue in the form of a stone griffin, making the tower the tallest building of the Castle Ward, surrounded by spellwards. BT288 
Guildsenior Khondar ‘Ten-Rings’ Naomal, Traitor to the Watchful Order, died in 1479 DR when he tried to gain access to Aghairon's Tower. His ghostly skeletal remains can still be seen within the newest spellward surrounding Aghairon’s Tower, endlessly re-enacting the guildsenior’s death BT</t>
  </si>
  <si>
    <t xml:space="preserve">Inn, big, impressive and richly furnished (E:DM 31) </t>
  </si>
  <si>
    <t xml:space="preserve">Just-finished temple of Lurue, on Rainrun Street (E:DM 347)  </t>
  </si>
  <si>
    <t xml:space="preserve">(BT 63) </t>
  </si>
  <si>
    <t xml:space="preserve">Looming three stories tall over the intersection with of Sword Street, ‘Gargoyle infested’ (BT 18) </t>
  </si>
  <si>
    <t xml:space="preserve">Tchozal’s Race, squat white building with quaint Old Cormyrean wall merlons atop it’s roof. (BT 18) </t>
  </si>
  <si>
    <t xml:space="preserve">The only place in the city that has griffon and hippogriff mounts for rent. Renting a hippogriff costs 100 gp per day with another 100 gp as a security deposit. A hippogriff may be purchased for 4,200 gp. If one wishes to buy a griffon it’s possible for 9,000 gp. Griffons are not available for rent. (WATE 2-3)
** Probably connected to the former noble house Gundgulf, the merger of the Houses Brokengulf and Gundwynd, who both caught and trained exotic animals.
 </t>
  </si>
  <si>
    <t xml:space="preserve">Marbel Four-story grandhouse, owned by Raenar Neverember BT
 </t>
  </si>
  <si>
    <t xml:space="preserve">Near Ordalth House, BT </t>
  </si>
  <si>
    <t xml:space="preserve">Shop, Street of Silks, over a century old, sells oddities, antiques and chapbooks (including Arita's 'Silver Fox' Series) DS86-87
 </t>
  </si>
  <si>
    <t xml:space="preserve">beauty/dress salon, owned by Lady Ilira Nathalan, DS 139-145
 </t>
  </si>
  <si>
    <t xml:space="preserve">hearth-house (i.e. restaurant) with good, plentiful, moderately expensive food, DS 219
 </t>
  </si>
  <si>
    <t xml:space="preserve">Street of Bells, sells Masks DS157/ Dragon321
 </t>
  </si>
  <si>
    <t xml:space="preserve">Aumur Vraskalan (his cellar expansions caused a sinkhole that tore three neighbouring shops down into Downshadow (E:DM pg. 72)  </t>
  </si>
  <si>
    <t xml:space="preserve">Seller of maps, charts and books, knows much of the last century of seafaring activity in Waterdeep vicinity; doesn't do Skullport or Seacaves. ED </t>
  </si>
  <si>
    <t xml:space="preserve">Moneylender on Rainrun Street ED </t>
  </si>
  <si>
    <t xml:space="preserve">a large beaver statue with a wooden placard identifies an ornate stone two-story building as
the Guildhall WATE1-3 </t>
  </si>
  <si>
    <t xml:space="preserve"> 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t>
  </si>
  <si>
    <t xml:space="preserve"> The Plinth was destroyed during the chaos of the Spellplague.(FRCG pg.196)
</t>
  </si>
  <si>
    <t xml:space="preserve"> Felzoun’s Folly Tavern is on River’s Square. The staff is a mix of humans and dwarves. Patrons are a mix of merchants and shoppers with a smattering of mercenaries. The food and drink here is of good quality and modest prices. The Barkeep Heljara, a female dwarf is an information broker, calls the dwarfen bouncer ‘Sonny’ WATE1-1</t>
  </si>
  <si>
    <t xml:space="preserve"> modest temple, formerly a streetshop and two floors ofliving suits, since 1372DR (EFR pg.146)</t>
  </si>
  <si>
    <t xml:space="preserve"> On Coffinmarch, wizard, old woman, some think she is a crazy mad witch, “never did much more than sell beauty charms to old maids and protections for young men with mischief on their minds”, most of Egetha’s stock is not for minors. CotD32</t>
  </si>
  <si>
    <t xml:space="preserve"> Factors/trade agents; of Blackmul Street ED</t>
  </si>
  <si>
    <t xml:space="preserve"> A tavern in Trades Ward. Has named rooms such as the Brazen Doors room. ED</t>
  </si>
  <si>
    <t xml:space="preserve"> Given to four younger sons so that Mrayvren's Bountiful Rest could be opened. ED</t>
  </si>
  <si>
    <t xml:space="preserve"> Front door sometimes speaks out loud. The inn is sometimes haunted. ED
The old inn was known as 'Dagger’s Rest' for some time but recently changed it's name back to the original 'Inn of the Dripping Dagger'. ** Was mentioned as Dagger's Rest in WATE and as Inn of the Dripping Dagger by ED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</si>
  <si>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functions, CotD61</t>
  </si>
  <si>
    <t xml:space="preserve"> CotD10</t>
  </si>
  <si>
    <t xml:space="preserve"> Leads from Mhalsymber's Way into the City of the Dead, Haunted by an sobbing, unidentified ghost on the new moon BT</t>
  </si>
  <si>
    <t xml:space="preserve"> CotD40/58, guarded by the Watch
</t>
  </si>
  <si>
    <t xml:space="preserve"> CotD40, guarded by the Watch</t>
  </si>
  <si>
    <t xml:space="preserve"> functions, CotD61
</t>
  </si>
  <si>
    <t xml:space="preserve"> CotD, Carver family’s private Gate CotD9</t>
  </si>
  <si>
    <t xml:space="preserve"> (actually outside the City of the Dead) 
In front of the Dead End Gate, public gate leads to Zendulth Street) CotD2,13
Home of the Carver Family, the gravediggers and guardians of the City of the Dead
“Carvers can’t get lost” CotD5
Make coffins and gravestones CotD2
Have a multitude of black and white cats CotD3,12
Astute Carver (Leaplow, Runewright and Sophraea’s father, a giant of a man, bushy beard, master stonecarver) CotD7-9, 15-16
Reye C. (Leaplow, Runewright and Sophraea’s mother) CotD7-9
Leaplow and Runewright C. (Sophraea’s brothers) CotD3,13
Bentnor and Cadriffel C. (Sophraea’s cousins, twins) CotD3,12
Perspicacity, Sagacious, Vigilant and Judicious C. (Leaplow, Runewright and Sophraea’s uncles) CotD7-8
Sophraea Carver (youngest in a mostly male family, 17 years old, young girl with black curly hair) CotD3,32
Gustin Bone (friend of Sophraea, A tall thin man, dresses in faded tan leathers, brown hair , a close-trimmed beard, sharp long nose and bright green eyes with lashes long enough to envy any girl. About twenty. CotD13-14, a wizard, animating statues being his specialty (which he uses to con people into believing his stonestatue to be a spell-petrified hero), usually makes his living by ‘displaying the rare artifacts of a more magical time’CotD55. Currently lives at Dead End house and works of a dept for a statue made by Astute by moving statues to their designated positions within the City of the Dead. CotD301-302 Owns a Guidebook to Waterdeep, that’s from a time before the spellplague. CotD 126-127
**Maybe the guidebook is a copy of “Volo’s Guide to Waterdeep” ?</t>
  </si>
  <si>
    <t xml:space="preserve">The Blue Mermaid tavern is a respectable establishment with decent food at a good price whose clientele is normally sailors and dockworkers looking for a quiet place to eat. The manager is a man named Stevian. (WATE 1-5, 1-7) </t>
  </si>
  <si>
    <t xml:space="preserve">Shop, MS47
 </t>
  </si>
  <si>
    <t xml:space="preserve">Tavern, on Snailstreet, DS74 </t>
  </si>
  <si>
    <t xml:space="preserve">Shop, on Snailstreet, DS74 </t>
  </si>
  <si>
    <t xml:space="preserve">on Ship Street,SAY3,4
Patron Dusk Lanvyl of High Healers Everywhere, a weary-looking—but smiling—man. SAY5 
The place serves even the most exotic customers. The hellhound pelt that decorates the floor of its back hall is sentient and howls and belches fire when stepped on. SAY9 </t>
  </si>
  <si>
    <t xml:space="preserve">on Ship Street , near the Velvet Tentacles Festhall. Melvar ‘the Mouth’ is a halfling who sells information SAY11 </t>
  </si>
  <si>
    <t xml:space="preserve">On Ship Street, raw-fish-balls eatery, largely notorious for being owned by a mind flayer. SAY </t>
  </si>
  <si>
    <t xml:space="preserve">On Sternpost Street. ED </t>
  </si>
  <si>
    <t xml:space="preserve">Turned into a fortress of sorts after being broken into. Three ground floor shops occupy the space beneath her living quarters. ED
 </t>
  </si>
  <si>
    <t xml:space="preserve">the largest and best store for books, charts, and maps in Waterdeep. Although Gannon is not a sage as such, he is reputed to be a follower of Oghma. Some believe Magpie travels and acquires rare books, but no one is really sure if that is all she does. WATE2-2 </t>
  </si>
  <si>
    <t xml:space="preserve">The Blue Mermaid tavern is a respectable establishment with decent food at a good price whose clientele is normally sailors and dockworkers looking for a quiet place to eat. The manager is a man named Stevian. WATE1-5 &amp;1-7
 </t>
  </si>
  <si>
    <t xml:space="preserve">Seawatch Street, Sea Ward
Clientele: Persons desiring to learn how to fence or defend themselves with or against a light long- sword or smaller blade, and a dagger.
Secret Clientele: Young nobles desiring to learn how to duel and to meet young ladies for amo­rous purposes. Tartel encourages young and beautiful women to become clients by offering them half rates. </t>
  </si>
  <si>
    <t xml:space="preserve"> Way of the Dragon/Blacklock Alley
Tavern Keeper Sintus Farlhor , MS</t>
  </si>
  <si>
    <t xml:space="preserve"> Propritor Brant Tearn was murdered in 1479 DR, MS</t>
  </si>
  <si>
    <t xml:space="preserve"> Tulmaster’s street, Two streets north of High road? MS</t>
  </si>
  <si>
    <t xml:space="preserve"> Currently empty flower shop, but someone is watering the violets outside the shop. Next to Shureene’s Clothiers, MS
</t>
  </si>
  <si>
    <t xml:space="preserve"> Two ‘condemned’ warehouses, made unstable through Spellplague workings, separate the Inn from the Lone Rose shop. MS
</t>
  </si>
  <si>
    <t xml:space="preserve"> Shop near south gate in or near street of silver (between way of dragon and snail street?) DS 7/12
Ellis Kolatch , a fat, greasy unpleasant man,
Sells jewelry and fine silks (and its rumoured also knives flints and small crossbows) Arrogant, hates elves and spellscarred DS10-12
Purple hair and beard after an encounter with fey'ri Fayne the Trickster DS 37
Had an encounter with Shadowbane (while on a trademeet in Downshadow with thieves)
Turned himself over to the guard to be arrested for trade violations and dirty dealing after his encounter with Shadowbane DS43
** probably free again in 1491DR</t>
  </si>
  <si>
    <t xml:space="preserve"> The shop is filled with quite unusual and ornate pottery. The Sembian shopkeeper, Narvin, is a short, thin, black-haired man with a goatee. He is a high-energy, nervous individual who strokes his goatee when thinking.
He bargains over the value of each pot. WATE1-2</t>
  </si>
  <si>
    <t xml:space="preserve"> Mainly staffed by widows of sailors lost at sea (SCAG pg.41)
Note: Location guessed, but probably Queenspire from before the Spellplague.</t>
  </si>
  <si>
    <t xml:space="preserve"> BT188-189 
Runs down the eastern slope of Mount Waterdeep to Mountainside)
The initial straight run-stair was reworked into angled stairs with four resting platforms along the way.
The first landing of the Stair is called the ‘Lover’s Landing’ because it’s a favourite meeting spot of Mountainside’s nobles for amorous adventures. The second landing is called ‘Dragon’s Spout’ because of the magically maintained stone fountain with fresh clear water, which has the form of a dragon’s head. The head once topped the Dragontower of Maaril, which was destroyed during the Spellplague.</t>
  </si>
  <si>
    <t xml:space="preserve"> Cursed place where all stray dogs gather at night and turn into a wild pack, no matter how good-natured the dogs might be at other times. BT176
</t>
  </si>
  <si>
    <t xml:space="preserve"> Side-alley of Windless Way
Sage, sorcerer and smith of the highest order BT</t>
  </si>
  <si>
    <t xml:space="preserve"> A former Walking Statue, depicting a warrior, became a series of houses. (TGC pg. 61)</t>
  </si>
  <si>
    <t xml:space="preserve"> Bardic college, located in two Cliffside villas overlooking the sea near Waterdeep, can be reached via the Cliffride, a gravelpath up Mt. Waterdeeps northern spur or the Mount Melody Walk, a tunnel through the mountain itself.(SCAG pg. 123) </t>
  </si>
  <si>
    <t xml:space="preserve"> Dragon attacks turned the Field Ward to ashes (E:DM pg.34)
** the Field Ward was apparently not under the protection of the city's dragonward. Probably during the 'Rise of Tiamat'-Adv. arc?
The Field Ward is now home to many of the poorest citizens (SCAG pg.54)
In 1491 DR the city is approached with a proposal of growing a tree grove 'temple' sacred to Eilistraee in ruined Field Ward. (E:DM pg. 116)</t>
  </si>
  <si>
    <t xml:space="preserve"> Owned by a cousin of Dorn Strongcroft BT87
** a stubborn dwarf probably rebuilt after a dragon attack</t>
  </si>
  <si>
    <t xml:space="preserve"> An apparent plague and buildings from Castleward crashing into Downshadow, drove the residents of these two underground 'wards' away. (E:DM pg. 73)</t>
  </si>
  <si>
    <t xml:space="preserve"> Southernmost cavern of the complex was a shanty-town DS25</t>
  </si>
  <si>
    <t xml:space="preserve"> DS272-276</t>
  </si>
  <si>
    <t xml:space="preserve"> as described in the 3.5 Return to Undermountain sourcebook, except the floor functions intermittently as a result of long-ago tampering by a thief attempting to disable it, DS 69-71</t>
  </si>
  <si>
    <t xml:space="preserve"> were home to many gnomes, halflings, and dwarves. The district is completely underground and consists of 5-foot high ceiling rooms and suites opening off a few winding street tunnels. The district was in the process of expanding under the City of the Dead. These tunnels occasionally disturbed old burial sites located in the City of the Dead.</t>
  </si>
  <si>
    <t xml:space="preserve"> Part of the Warrens. Home of Omphar Daegrech (see Folk of Waterdeep) ** Probably was deserted like the rest of the Warrens. BT
</t>
  </si>
  <si>
    <t xml:space="preserve"> In Downshadow (HoU pg. 48) 
** Probably was deserted like the rest of Downshadow. </t>
  </si>
  <si>
    <t xml:space="preserve"> in Downshadow (HoU pg. 80)</t>
  </si>
  <si>
    <t xml:space="preserve"> Kobold tribe of Grand Grelpin (kobold wyrmpriest, HoU pg. 32) and Hapdash (kobold slinger, covered in burns and scars, misses a few fingers, HoU pg. 34)
Varriel, female human Red Wizard necromancer, bald (HoU pg.39)
Muragh, Watchskull, arrogant former cleric of Lathander, stubbornly refused to pay homage to Amaunathor and received no spells (HoU pg.84) ** with Lathanders return he probably now receives spells again.
Deadeyes (a.k.a. Harhoarguh), a plaguechanged beholder. lives in Undermountain, Deadeyes was imprisoned and 'stored for a future purpose' by Halaster, but the Spellplague freed the beholder. Ravaged by centuries of imprisonment and blasted by magic, disfigured and possible insane. (Du178: EotR:Deadeyes)
</t>
  </si>
  <si>
    <t xml:space="preserve"> Carved from the marbel cliffs of Mount Khimbarr amid the Lonely Hills, actually no tomb but a safehold of the Blackstaff BT
</t>
  </si>
  <si>
    <t xml:space="preserve"> BT, Once a pleasant little wood good for hunting game within a short walk from Northgate, it was corrupted by the Spellplague into a spell-warped forest, home to strange animals like six-legged bears with white manes, perytones, green owls, two-headed deer and the tentacled buarala whose limbs are coved with maws and who fear light, Plants like conifers with blazing red needles, that glow slightly in the moonlight.
Located in the middle is a stonecircle that’s connected to the portal-network of Varad (Brandarth Manor, Varadras, Ordalth House, Pellamcopse) Also found within the forest is the Lair of the Nameless Haunt (see Folk of Waterdeep).</t>
  </si>
  <si>
    <t>5E NOTES</t>
  </si>
  <si>
    <t>Shieldrar</t>
  </si>
  <si>
    <r>
      <t>46</t>
    </r>
    <r>
      <rPr>
        <sz val="7"/>
        <color rgb="FF000000"/>
        <rFont val="Times New Roman"/>
        <family val="1"/>
        <charset val="204"/>
      </rPr>
      <t xml:space="preserve">  </t>
    </r>
    <r>
      <rPr>
        <sz val="9"/>
        <color rgb="FF000000"/>
        <rFont val="Book Antiqua"/>
        <family val="1"/>
        <charset val="204"/>
      </rPr>
      <t>Journeyman in the livery of a guild</t>
    </r>
  </si>
  <si>
    <t>PRESS OF WATERDEEP</t>
  </si>
  <si>
    <t>BROADSHEET</t>
  </si>
  <si>
    <t>SOURCE</t>
  </si>
  <si>
    <t>DEITY</t>
  </si>
  <si>
    <t>This guild has only 44 members, but it produces a prodigious amount of drink for Waterdhavians and for export. Guild members annually turn out thousands upon thousands of barrels of wine, beer, and various liquors, including the distinctive zzar: a Waterdhavian fortified wine that is fiery, orange, slightly almond flavored, and equivalent to sherry. The Vintners' guildsmen are the absolute masters of creating zzar, though many of the vintner Houses have tried to pry that guild secret from the guildsmen in times past.
The Master is careful to keep membership low so competition does not hurt guild members. This is a difficult guild to join; years of apprenticeship to a member are necessary (or outstanding credentials in other brewing guilds around the Realms). Waterdhavian nobles and those connected to them are never permitted entry.
For a long time, there has been something of an informal "split" between the guild and those Houses that produce drink. The guild has produced "everyman's tipple," those drinks of quality and price range that make them the drinks purchased at myriad inns and taverns, while the "vintner Houses" (Houses Amcathra, Ammakyl, Melshimber, Rosznar and Thann) produced extremely fine wines for refined palates and heavy purses. Over the last generation or so, that has changed, with guildsmen interested in the art of producing truly exceptional wines, and the Houses finding a market in inns and taverns for their less-refined vintages.
The guild has also gone a long way towards standardizing sizes of alcohol for sale:
Jacks are large drinking horns sealed with wax, usually purchased for a household's consumption
Bottles are ceramic or glass, with wax-sealed corks; they are about the equivalent of a jack in volume, but inevitable are for finer brews
Small Keys are small hand-kegs of 2 gallons; about 10 lbs, 12" long and 8" across
Casks hold 12 gallons; about 2' long and 18" across
Barrels hold 30 gallons and are the most common containers for shipping; 3-5' long, 2-3' across
Butts are 100 gallon barrels; 6-7' long and 3-5' across
Tuns are the massive 250 gallon barrels usually set directly into the walls of a taproom, with taps driven directly into the tun; 8-10' long and 6-7' across</t>
  </si>
  <si>
    <t>Goods &amp; Services
• Ales, Beers, Ciders &amp; Stouts, Fair: 4cp/jack, 12-15cp/small key, 6-8sp/cask, 2gp/barrel, 6-7gp/butt, 10-15gp/tun
• Ales, Beers, Ciders &amp; Stouts, Good: 1sp/jack, 2-3sp/small key, 1-2gp/cask, 25sp-5gp/barrel, 8-15gp/butt, 16-30gp/tun
• Liquors, Fair: 3-6sp/jack, 15-30sp/small key
• Liquors, Good: 3-6gp/bottle, 15-30gp/small key
• Liquors, Fine: 15+gp/bottle
• Wines, Fair: 8-14cp/jack, 4-7sp/small key, 2-4gp/cask, 5-8gp/barrel, 10-30gp/butt, 40-70gp/tun
• Wines, Good: 3-6sp/bottle, 15-30sp/small key, 4-8gp/cask, 10-30gp/barrel, 30-60gp/butt
• Wines, Fine: 10+gp/bottle, 50+gp/small key
• Zzar: 2sp/jack, 7sp/bottle, 40gp/small key</t>
  </si>
  <si>
    <t>GOOD &amp; SERVICES</t>
  </si>
  <si>
    <t>GUILD LIST 5E</t>
  </si>
  <si>
    <t>Temple to Gond. An enterprising temple to Gond that frequently abounds with new and noisy inventions of its faithful. (Central Street of the Singing Dolphin)</t>
  </si>
  <si>
    <t>Temple to Mystra. The ornate tower for the faithful of Mystra with her holy symbol in mosaics on the courtyard, with the tower rising from the center of the starburst. (North Diamond Street)</t>
  </si>
  <si>
    <t> Shrines to Mielikki and Silvanus. A walled and forested complex that holds unpretentious "shrines" the size of some small temples to Mielikki (called "The Lady's Hands") and Silvanus (unnamed).</t>
  </si>
  <si>
    <t>Cyric</t>
  </si>
  <si>
    <t>Font of Knowledge</t>
  </si>
  <si>
    <t>House of the Moon and Selûne's Smile</t>
  </si>
  <si>
    <t>Mount Waterdeep as holy place</t>
  </si>
  <si>
    <t>Dues 50 gp/month</t>
  </si>
  <si>
    <t>Dues 2 gp/month</t>
  </si>
  <si>
    <t>Dues 10 gp/month</t>
  </si>
  <si>
    <t>Dues 25 gp/month</t>
  </si>
  <si>
    <t>Dues 5 gp/month</t>
  </si>
  <si>
    <t>Clergy of Tyr</t>
  </si>
  <si>
    <t>Holy Order Of The Knights Of Samular</t>
  </si>
  <si>
    <t>Dues 50 gp/month (500 gp to join)</t>
  </si>
  <si>
    <t>Dues 1 gp/month</t>
  </si>
  <si>
    <t>Dues 20 gp/month</t>
  </si>
  <si>
    <t>Clergy of Lathander</t>
  </si>
  <si>
    <t>Dues 2 gp/month </t>
  </si>
  <si>
    <t>CHURCH or ORGANIZATION</t>
  </si>
  <si>
    <t>MEMBERSHIP</t>
  </si>
  <si>
    <t>DUES / MONTH</t>
  </si>
  <si>
    <t>A walled garden compound with eight beautiful gilded towers that reflect Lathander's dawn. </t>
  </si>
  <si>
    <t>The second largest temple in Waterdeep is a large walled tower, its clergy funneling its weighty resources into improving the complex and undermining the city of Arabel's claim as the center for Tymoran worship. </t>
  </si>
  <si>
    <t>The ornate tower for the faithful of Mystra with her holy symbol in mosaics on the courtyard, with the tower rising from the center of the starburst. (North Diamond Street)</t>
  </si>
  <si>
    <t>The largest of the temples in the city is dedicated to Tempus, the Lord of Battle, and attracts spectators and combatants alike from the nearby Field of Triumph.</t>
  </si>
  <si>
    <t>A silver-gilded temple of fine white and blue stone, the House of the Moon is the oldest temple in Waterdeep.</t>
  </si>
  <si>
    <t>The tallest building in the Trades Ward at six stories, which acts as an open temple for all faiths, as well as a landing place for the Guards' griffon steeds.</t>
  </si>
  <si>
    <t>[edit]South Ward</t>
  </si>
  <si>
    <t xml:space="preserve">Key: </t>
  </si>
  <si>
    <t xml:space="preserve">BT (Blackstaff Tower &amp; Candelkeep-Forum replies by Steven E. Schend) </t>
  </si>
  <si>
    <t xml:space="preserve">MS (Mistshore) </t>
  </si>
  <si>
    <t xml:space="preserve">DS (Downshadow) </t>
  </si>
  <si>
    <t xml:space="preserve">CotD (City of the Dead) </t>
  </si>
  <si>
    <t xml:space="preserve">TGC (The God Catcher) </t>
  </si>
  <si>
    <t xml:space="preserve">CoS (Circle of Skulls) </t>
  </si>
  <si>
    <t>EFR (Elminster's Forgotten Realms)</t>
  </si>
  <si>
    <t>*Note: The sourcebook draws on material from different times, so I included only those infos that stated a current or no date</t>
  </si>
  <si>
    <t xml:space="preserve">HoU (Halls of Undermountain) </t>
  </si>
  <si>
    <t>*Note: I left out the adventures adversaries, considering them to be dead, and adventurers, as they might no longer live in Waterdeep, but kept neutral NPC's who could have allied or could have been rescued by the heroes</t>
  </si>
  <si>
    <t xml:space="preserve">Dra2 (Draconomicon2) </t>
  </si>
  <si>
    <t xml:space="preserve">Du (Dungeon Magazine) </t>
  </si>
  <si>
    <t xml:space="preserve">SAY (Spin a Yarn 2008) </t>
  </si>
  <si>
    <t xml:space="preserve">IDWFR1 (Forgotten Realms Comic #1 from IDW) </t>
  </si>
  <si>
    <t>*Note: it's unclear in which time the comic takes place</t>
  </si>
  <si>
    <t>WATE (LFR-Adv.)</t>
  </si>
  <si>
    <r>
      <t>*</t>
    </r>
    <r>
      <rPr>
        <i/>
        <sz val="8"/>
        <color rgb="FF000000"/>
        <rFont val="Verdana"/>
        <family val="2"/>
        <charset val="204"/>
      </rPr>
      <t>Note: These adventures are not seen as canon by many</t>
    </r>
  </si>
  <si>
    <t>Brothel</t>
  </si>
  <si>
    <t>Tavern, Gambling House, &amp; Festhall</t>
  </si>
  <si>
    <t>(S:TA pg.68-69)  Looks a little bit like a temple, connects Waterdeep to Suzail and vice versa. The service to use the gate is quite expensive, the portal was used to help Cormyr during it's war with Netheril. </t>
  </si>
  <si>
    <t>Undermountian, beneath Waterdeep</t>
  </si>
  <si>
    <t>none, Deep Hunting Grounds</t>
  </si>
  <si>
    <t>Wardsman: Amren Dulaern (Castle Waterdeep)</t>
  </si>
  <si>
    <t>Dretch Lane Watchpost: Rorden: Klenna Hlaer • Orsar: Daliler the Stout • Wolt's Patrol, Mukktar's Patrol, Khengi's Patrol, Fanthel's Patrol</t>
  </si>
  <si>
    <t>Duir's Watchpost: Rorden: xxx • 3 patrols</t>
  </si>
  <si>
    <t>Elsambul's Watchpost: Rorden: xxx • 4 patrols</t>
  </si>
  <si>
    <t>Elvarren's Watchpost: Rorden: xxx • 4 patrols</t>
  </si>
  <si>
    <t>Keltara's Watchpost: Rorden: xxx • 3 patrols</t>
  </si>
  <si>
    <t>Market Watchpost: Rorden: xxx • 4 patrols</t>
  </si>
  <si>
    <t>Mulgomir's Watchpost: Rorden: xxx • 3 patrols</t>
  </si>
  <si>
    <t>The Tel'Teukiira</t>
  </si>
  <si>
    <t>FETLOCK COURT</t>
  </si>
  <si>
    <t>THE MARKET</t>
  </si>
  <si>
    <t>The largest open space in the city is an open marketplace surrounded by stone buildings (many moneylenders and pawnshops among them) that enclose the maze of temporary stalls and carts that appear here day and night. The Market is the best place to haggle for the lowest prices on almost any trade good imaginable, though there's no guarantee of finding anything.</t>
  </si>
  <si>
    <t>MOUNT WATERDEEP</t>
  </si>
  <si>
    <t>The mountain on which the city is built is a bald, rough crag with a peak some 1,500 feet above sea level. A lookout tower and griffon-steed eyrie sit atop this mountain. On its seaward flanks are emplaced eleven gigantic triple-catapults for hurling loads of rock and burning material out to sea against attacking ships. Several sea caves pierce the base of its western flank, connecting it to Undermountain and various points under the city by tunnels of great antiquity (once used for smuggling). The City Guard now watches these sea caves, allowing the Lords to use them for secretive operations. The South Seacave is connected by a set of hoists down into the mountain to the River Sargauth and Skullport.</t>
  </si>
  <si>
    <t>THE CYNOSURE (C7)</t>
  </si>
  <si>
    <t>In the immediate aftermath of Myrkul's defeat and the ascension of Midnight and Cyric, many Waterdhavians heard the voice of Ao over Mount Waterdeep. Within a month, a marble temple known as the "Temple of the Overgod" was built upon the ruins of Trader's Way (the site of Myrkul's death) with the enthusiastic support of Waterdeep's guilds and noble houses. Many worshipers flocked to the temple, including many nobles intent on following what seemed the latest fashion. Yet, after six months, the temple's flock was reduced by both mortal and divine disinterest. Soon, the temple was empty save for a few sporadic services. In the Year of the Serpent (1359 DR), the Lords of Waterdeep annexed the temple building and put it to use as a public hall, available for rent by nobles and wealthy merchants for parties, balls, weddings, and other events. Now carved into the frieze is "The Cynosure," a name both apt and ironic given the existence of the plane of the same name and the purpose it serves as the meeting place for the gods.</t>
  </si>
  <si>
    <t>The ground on which the Cynosure was built falls within Myrkul's Ruins, so named for the brown murk that settled on the area after Myrkul's disintegration during the Time of Troubles. Although the Watchful Order of Magists &amp; Protectors cleaned up much of the fall-out of the destruction of the Lord of Bones, Myrkul's Ruins remain the site of a seemingly permanent planar breach, linking Faerûn to the Fugue Plane. The minor planar breach has allowed the Fugue Plane's impeded magic trait (all spells are impeded; Spellcraft DC 20 + level to cast) to leech into this area. As word of this phenomenon has spread, many powerful spellcasters have chosen to hold negotiations in the, as it is seen as relatively "neutral ground" by those skilled in the Art.</t>
  </si>
  <si>
    <t>NEW OLAMN (C72)</t>
  </si>
  <si>
    <t>In just a few short years, New Olamn has become a prominent center of education and bardcraft in Waterdeep and up and down the Sword Coast. It can be reached by means of the Cliffride, a steep, treacherous gravel track that runs along the western edge of Mount Waterdeep's northern spur and is constantly exposed to the sea winds and spray of the ocean below. A more pleasant path passes through Mount Melody Walk, a continual flame-lit tunnel dug through Mount.Waterdeep's northern spur and staffed by a four-person contingent of the Guard at all times. (See New Olamn Bard College.)</t>
  </si>
  <si>
    <t>PIERGEIRON'S PALACE (C75)</t>
  </si>
  <si>
    <t>Built in the Year of the Smoky Moon (1287 DR), the white marble Palace of Waterdeep, now commonly known as Piergeiron's Palace, still stands as a shining symbol of the Lords' Rule, unblemished by corruption. The Palace is the main office location for many city officials, the majority of which are dedicated to the administration of city services, such as the Watch, the Guard, city clerks, and the Loyal Order of Street Laborers. The Lords' Court meets in a large chamber on the second floor, just up the grand staircase from the echoing, open entry hall.</t>
  </si>
  <si>
    <t>There are also embassies here from many other countries and cities, although such embassies need not be located in the Palace. The most elaborate embassy in the Palace is the Silverymoon Embassy, with a portal to Alustriel's Court.</t>
  </si>
  <si>
    <t>Piergeiron's lodgings occupy the two northern towers of the northern wing of the Palace. Also in the northern wing are various guest quarters for visiting dignitaries without a separate embassy in the city. Secret tunnels run from Piergeiron's chambers to all the private meeting places of the Lords, including Blackstaff Tower (C6).</t>
  </si>
  <si>
    <t>CASTLE WATERDEEP (C76)</t>
  </si>
  <si>
    <t>Waterdeep's great fortress is a thick-walled stronghold that broods over Castle Ward from the flanks of Mount Waterdeep. Pennants and banners are often hung and flown from its battlements to signal the arrival of diplomats or the commencement of ceremonies. The great height of the castle walls makes such signs readily visible in the southern half of the city. The castle's walls average sixty feet thick, with rooms and passages tunneled out of their great bulk.</t>
  </si>
  <si>
    <t>The castle can house approximately three thousand Medium-size creatures in comfort, and three times that number if every corner is used for accommodation and storage. The normal garrison is fourteen hundred city guards. Dungeon levels beneath the city hold ninety cells in total, each capable of holding up to six prisoners. By edict of the Lords, the castle's larder must contain an emergency food supply large enough to feed fifty thousand people for a tenday. The castle courtyard is used for training members of the Guard and the Watch. The main stables, containing seventy or so fully trained and equipped warhorses, are located in the ground-level interior of the castle's south wall.</t>
  </si>
  <si>
    <t>Signal beacons, horns, and mighty catapults capable of commanding the entire harbor of Waterdeep as far as Deepwater Isle and the Torchtowers are kept ready on the battlements. A garrison unit of at least thirty armed soldiers of the Guard always stands watch. The castle gates and all stations of the walls are always guarded, and just within the gates is a duty guardroom where a strike squad of twenty crossbowmen and two wizards can reinforce the guards at the gate in seconds, and anywhere else in or under the castle in minutes.</t>
  </si>
  <si>
    <t>Castle Waterdeep is linked to extensive dungeons beneath the castle and in the mountain to the west, used as armories, food-stores, and to hold Waterdeep's secrets. Beneath the castle's dungeons lies the Citadel of the Bloody Hand, now a dangerous, festering sore on the castle's integrity.</t>
  </si>
  <si>
    <t>CLIFFWATCH</t>
  </si>
  <si>
    <t>This sheer 100-foot cliff presents a beautiful view of the countryside east and south of Waterdeep, and it provides a valuable defense against invading ores and trolls. Guards in Endcliff Tower (N80),and the Watchway Tower carefully watch the cliffs edge, which is unobstructed by walls or rails.</t>
  </si>
  <si>
    <t>THE GRINNING LION (N56)</t>
  </si>
  <si>
    <t>Tucked away inside a block of homes and businesses, this place, adorned with (faked) battle trophies from all over Faerûn, is as raucous as taverns get in North Ward. An old joke claims the Riven Shield Shop sends all shields beyond repair to hang on the walls here.</t>
  </si>
  <si>
    <t>The music is loud, with male and female dancers in fantastically styled and revealing mock armor swaying and pirouetting among the tables. Real, if broken, weapons hang on the walls everywhere, so bouncers swiftly discourage any disputes. Folk come here to drink zzar and wine and eat fried onions and eels.</t>
  </si>
  <si>
    <t>The proprietor is Unger Farshal (NE male Tethyrian human fighter 8), and regulars in attendance include Hala Myrt (an agent of Lord Orlpar Husteem) and Vlorn Keenear.</t>
  </si>
  <si>
    <t>COURT OF THE WHITE BULL</t>
  </si>
  <si>
    <t>This place is a packed-dirt plaza named for the birth of an albino calf on this site when it lay outside the city walls. The calf's owner eventually built the White Bull tavern, which thrived for years until destroyed by Thongalar the Mighty and Shile Rauretilar in a great spell battle that tore a rapidly widening planar breach to the Astral Plane. Azuth, god of mages, repaired the breach, but this area intermittently acquires the planar trait of wild magic. As a result, no one has ever dared build on the location, making it a natural meeting place and market for caravan owners to peddle their wares from wagons.</t>
  </si>
  <si>
    <t>THE PLINTH (T38)</t>
  </si>
  <si>
    <t>Once a wizard's tower and the center of Selunite worship in Waterdeep, the Plinth is now a temple open to any faith and employed by worshipers of gods who lack sizable congregations in the City of Splendors. This mighty, needlelike tower resembles a tall, thin, pyramid with the top cut off. Small balconies spiral around the tower in slow descent. City laws forbid the sacrifice of intelligent beings to any god, but a lot of folk leap (or are "helped" to fall) from these heights each year. The flat roof is often used as a landing place for aerial steeds by the city's wealthy and powerful.</t>
  </si>
  <si>
    <t>VIRGIN'S SQUARE</t>
  </si>
  <si>
    <t>This market and traditional hiring place for warriors is named for a local legend that virgins were sacrificed to dragons on this spot, long before the founding of Waterdeep. Whenever Cult of the Dragon agents visit the city, this is their traditional meeting place.</t>
  </si>
  <si>
    <t>THE WARRENS</t>
  </si>
  <si>
    <t>Beneath the heart of Dock Ward lies one of Waterdeep's lesser-known neighborhoods. Reachable through narrow winding tunnels leading off various dark alleys, the Warrens have been centuries in the making, starting with ancient stone houses built along hilly streets. From time to time a higher floor has been added to a building, or a walkway built to add living space or to connect houses, even those across a street from each other. Over time, parts of streets have been completely hidden from the sun, and the lowest floors of many buildings have become cellars. Subsequent rebuildings have shored up the lowest inhabited floors and worked from there. The slow result of Waterdeep's reach for the grander and larger and taller is the forgotten layer known as the Warrens, home to many of Waterdeep's small folk. Many gnomes, halflings, and even the occasional dwarves have found congenial and discreet housing amid the dark cellars and narrow tunnels, for stout halfling warriors guard most entrances, keeping the Warrens free of humans and their ilk.</t>
  </si>
  <si>
    <t>THE KEELHAULED DWARF</t>
  </si>
  <si>
    <t>In the cavernous cellar beneath the warehouse known as the House of Tarmagus (D30) lies The Keelhauled Dwarf, a subterranean tavern favored by duergar and their ilk, as well as many of the city's half-orcs, thugs, and ruffians.</t>
  </si>
  <si>
    <t>THE MONSTER PIT</t>
  </si>
  <si>
    <t>Beneath the Fishscale Smithy (D60) building and the neighboring Thirsty Sailor (D12) lies an abandoned gladiatorial arena once owned (indirectly) by Elaith Craulnober. Various Dock Ward gangs sometimes use the place for settling their differences.</t>
  </si>
  <si>
    <t>THE OLD XOBLOB SHOP (D71)</t>
  </si>
  <si>
    <t>This curiosity shop is filled with lots of battle trophies and souvenirs from Undermountain. The shop is untidy and ill-organized but worth a look, if only to see the stuffed beholder for which the shop is named (hanging by the main counter). The proprietor, Dandalus Ruell, loves to tell the tale of his victory over Old Xoblob.</t>
  </si>
  <si>
    <t>CARAVAN COURT</t>
  </si>
  <si>
    <t>This place is usually a dust-shrouded melee of cursing, whip-wielding drovers, bawling beasts of burden, and creaking wagons and carts. Most caravans entering or leaving through the Southern Gate muster or disband in Caravan Court, making it a scene of nonstop activity and chaos.</t>
  </si>
  <si>
    <t>WAYMOOT</t>
  </si>
  <si>
    <t>At the southern intersection of the High Road and the Way of the Dragon, the Waymoot is a high signpost mounted in the middle of the crossroads with hanging arrows pointing toward the harbor and city gates. Created by the Watchful Order and funded by local merchants, the signpost magically directs travelers to locations spoken into a crystal on the post. Once a site is spoken, the Waymoot writes the destination onto the relevant arrow and indicates is distance from Waterdeep; therefore folk are sent out the appropriate gate leading north, east, or south, depending on their destinations.</t>
  </si>
  <si>
    <t xml:space="preserve">Lady Harriana Hawkwinter (LG female Chondathan knight of Helm) (SKT), </t>
  </si>
  <si>
    <t>Dasharra Keldabar </t>
  </si>
  <si>
    <t>retired civilar (captain) of Waterdeep's Griffon Cavalry</t>
  </si>
  <si>
    <t>girl named Thestryl Mellardin (LG female Chondathan human mage).</t>
  </si>
  <si>
    <t>Miros Xelbrin,</t>
  </si>
  <si>
    <t> Chazlauth Yarghorn</t>
  </si>
  <si>
    <t>, Darz Helgar,</t>
  </si>
  <si>
    <t>former member of xanathar</t>
  </si>
  <si>
    <t xml:space="preserve">Harpers </t>
  </si>
  <si>
    <t>High Harper Tam Zawad, called 'the Shepard', older calishite, became high harper around 1480 DR, still wears the plain grey garments of an itinerant priest of Selûne. Has offices above a harper-run tavern (S:TA 37, 39) (E:DM 101)</t>
  </si>
  <si>
    <t>Dahl Peredur (S:TA 37)</t>
  </si>
  <si>
    <t>Khochen, petite tuigan woman (S:TA 37)</t>
  </si>
  <si>
    <t>were believed to be gone, many were killed while fighting a coven of vampire-wizards in Stump Bog. (BT 303)</t>
  </si>
  <si>
    <t xml:space="preserve">During the Sundering Moonstar sleeper agents reactivated the organisation on a surprising massive scale in Waterdeep, Candlekeep and Myth Drannor. The organisation has since gone underground again, their relations to the Harpers, Open Lord Laeral Silverhand and Vajra the Blackstaff remain unclear. (SCAG 124) </t>
  </si>
  <si>
    <t>Renaer ‘Ren’ Neverember (see Folk of Waterdeep)</t>
  </si>
  <si>
    <t>Laraelra ‘Elra’ Hasard (daughter, sorcerer, skinny, pale, black hair, heir of the Blackstaff)</t>
  </si>
  <si>
    <t>Vajra ‚Blackstaff’ Safahr (see Folk of Waterdeep)</t>
  </si>
  <si>
    <t>Harug Shieldsunder (old dwarf tunneler of the guild)</t>
  </si>
  <si>
    <t>Eiruk Weskur (wizard of the Watchful Order, black hair, worn as skullcap, loves Vajra but she only offers friendship to him, a possible heir of the Blackstaff)</t>
  </si>
  <si>
    <t>Meloon Wardragon (Sell-sword, Long blond hair, pale blond beard, tall, musclar, wields the axe Azuredge)</t>
  </si>
  <si>
    <t>Lord Torlyn Wands (see Folk of Waterdeep)</t>
  </si>
  <si>
    <t>Parlek Lateriff (sage, sorcerer, smith )</t>
  </si>
  <si>
    <t>Osco Salibuck (Halfling, grandson of Madrak)</t>
  </si>
  <si>
    <t>Vahrem Kuthcutter (dead, posthumous member, buried beneath Roarke House)</t>
  </si>
  <si>
    <t>Faxhal Xoram (dead, posthumous member, buried beneath Roarke House)</t>
  </si>
  <si>
    <t xml:space="preserve">Haven of the Scarred </t>
  </si>
  <si>
    <t>Consortium of healers and priests tending to those run afoul of spellplague and other magical maladies. Cellica, Shadowbane’s helper, was a member prior to her death and Lady Ilira Nathalan is a patron. (DS 140)</t>
  </si>
  <si>
    <t>** The 'Haven' is one of the nice public faces of the Order of Blue Fire. It isn't necessarily as peaceful as it sounds. On paper, they're all about relieving suffering, but scratch the surface...and even then you probably wouldn't notice, that it's connected to the Order.</t>
  </si>
  <si>
    <t>Recent History of Waterdeep </t>
  </si>
  <si>
    <t>1374 DR Tsarra ‘Autumfire’ Chaadren takes up the mantel of the Blackstaff, but hides under illusions of Khelben Arunsun.</t>
  </si>
  <si>
    <t>???? DR The first outbreak of the Spellplague is held at bay by Tsarra ‘Blackstaff’ Chaadren.</t>
  </si>
  <si>
    <t>???? DR The second outbreak of the Spellplage in Waterdeep resurges from Undermountain and forces Tsarra to drop her disguise as Khelben Blackstaff.</t>
  </si>
  <si>
    <t>The Retributive Years (xxxx/xxxx DR): The revelation of Khelben’s death draws his enemies to Waterdeep, but all are soundly defeated by Tsarra. </t>
  </si>
  <si>
    <t>???? DR the towering Plinth in Trades Ward is destroyed during the chaos of the Spellplague.(FRCG pg.196)</t>
  </si>
  <si>
    <t>1388DR House Gundwynd is destroyed when most it’s members where transformed into giants and trolls by the Spellplague. The few survivors merged with the Brokengulfs into House Gundgulf.</t>
  </si>
  <si>
    <t>1395 DR Plaguebringer's Blight - Sickness and pestilence spreads throughout the North, unleashed by the Putrescent Anathema. (BRJ)</t>
  </si>
  <si>
    <t>The Putrescent Anathema was unleashed from Stump Bog to the northeast of Waterdeep to spread sickness and pestilence throughout the region, hitting the temple-farm of Goldenfields particularly hard. (FRCG 194)</t>
  </si>
  <si>
    <t>1399 DR Tsarra Blackstaff Chaadren, her heir and many of the Tel’Teukiira die fighting a coven of vampire-wizards of the Stump Bog. Kyriani Agrivar risks her sanity by bearing the Staff and the powers of the Blackstaff back to Waterdeep.</t>
  </si>
  <si>
    <t>1399 DR Kyriani Agrivar becomes Blackstaff. To acknowledge her legitimacy as the city’s archmage, she proclaims it from atop Blackstaff Tower, with Open Lord Caladorn at her side. This form of proclamation of the inheritance to the titel of Blackstaff becomes tradition.</t>
  </si>
  <si>
    <t>1400 DR Krehlan Arunsun becomes Blackstaff</t>
  </si>
  <si>
    <t>The Tarnsmoke Declaration (concerning the status of bounty hunters in Waterdeep) (EFR pg. 106)</t>
  </si>
  <si>
    <t>1424 DR Chartham Dellenvol kills Krehlan ‘Blackstaff’Arunsun</t>
  </si>
  <si>
    <t>(Ches) Ashemmon of Rymanthiin becomes Blackstaff </t>
  </si>
  <si>
    <t>1425DR The tavern ‘Sea Knight’ collapses due to Spellplague or mage-duel</t>
  </si>
  <si>
    <t>???? DR (Probably within the last 30 years from 1479DR backwards). The featherlung epidemic kills many of Waterdeep's citizens. TGC</t>
  </si>
  <si>
    <t>1452 DR first Noble Houses sell their titels. (EFR pg.53)</t>
  </si>
  <si>
    <t>1464 DR Samark Dhanzscul becomes Blackstaff</t>
  </si>
  <si>
    <t>1478 DR The Black Robes, a quorum of city judges in Waterdeep, welcomes the tiefling Kylynne Silmerhelve into their ranks. (BRJ)</t>
  </si>
  <si>
    <t>1479 DR Samark ‘Blackstaff’ Dhanzscul is murdered by Khondar ‘Ten Rings’ Naomal, the Guildmaster of the Watchful Order. Naomal's plot to turn Waterdeep into a magocracy under his rule fails and the traitorous Guildmaster is slain. Samark's heir Vajra Safahr becomes Blackstaff. BT</t>
  </si>
  <si>
    <t>1480 DR </t>
  </si>
  <si>
    <t>Noble titles are publicly offered for sale. (EFR pg.53)</t>
  </si>
  <si>
    <t>Nightal: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</si>
  <si>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1485 DR Dragon attacks turned the Field Ward to ashes (E:DM pg.34) </t>
  </si>
  <si>
    <t>** the year of the Tyranny of Dragons/ Rise of Tiamat adv.arc is difficult to place, but according to information gathered from the Salvatore novels, I placed them here.</t>
  </si>
  <si>
    <t>1489 DR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 ** The year is guessed</t>
  </si>
  <si>
    <t>1490 DR Laeral Silverhand gatheres enough support to restore noble titles and property to noble families who lost them through misfortune or folly and takes them from those who bought them, like the Wild Lords (Du 190) and foreign agents. (SCAG pg. 57) </t>
  </si>
  <si>
    <t>1491 DR </t>
  </si>
  <si>
    <t>The Melairshield (CW pg.20) seems to be damaged, as houses collapse into Downshadow (E:DM pg.72) </t>
  </si>
  <si>
    <t>Mistshore burns down and the harbor is returned to it's original function (E:DM pg.)</t>
  </si>
  <si>
    <t>Cloud Giants lead by a giant named Burrult visit Waterdeep in their cloud castle in search of Princess Irie, daughter of storm giant king Skyvald (E:DM pg.59) ** probably foreshadowing the events of 'The Storm King's Thunder'-Adventure</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</si>
  <si>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t>
  </si>
  <si>
    <t>Open Lord Silverhand opens the assemblies of the Lords of Waterdeep to all guildmasters and nobles who want to attend to watch and listen.(E:DM pg.381)</t>
  </si>
  <si>
    <t>The Final Years of the Spellplague and the Sundering </t>
  </si>
  <si>
    <t>1450 DR Year of Holy Thunder </t>
  </si>
  <si>
    <t>Marpenoth </t>
  </si>
  <si>
    <t>Vasen Cale, son of Erevis Cale is born. His mother Varra dies during childbirth. (S:TG pg.3, 12-13)</t>
  </si>
  <si>
    <t>1451 DR Year of Knowledge Unearthed </t>
  </si>
  <si>
    <t>1452 DR Year of the Impatient Son </t>
  </si>
  <si>
    <t>Waterdeep: first Noble Houses sell their titels. (EFR pg.53)</t>
  </si>
  <si>
    <t>1453 DR Year of the Strangled Jester </t>
  </si>
  <si>
    <t>1454 DR Year of the Emerald Sun </t>
  </si>
  <si>
    <t>1455 DR Year of the King's Repentance </t>
  </si>
  <si>
    <t>1456 DR Year of the Mithral Hammer </t>
  </si>
  <si>
    <t>1457 DR Year of the Lightning Strikes </t>
  </si>
  <si>
    <t>1458 DR Year of the Plotting Priests </t>
  </si>
  <si>
    <t>1459 DR Year of the Forged Sigil </t>
  </si>
  <si>
    <t>1460 DR Year of the Malachite Shadows </t>
  </si>
  <si>
    <t>1461 DR Year of the Three Goddesses Blessing </t>
  </si>
  <si>
    <t>1462 DR Year of the Elves' Weeping </t>
  </si>
  <si>
    <t>1463 DR Year of the Reborn Hero </t>
  </si>
  <si>
    <t>The Companions of the Hall are reborn. (S:TC pg 41-58)</t>
  </si>
  <si>
    <t>1464 DR Year of the Six-armed Elf </t>
  </si>
  <si>
    <t>Samark Dhanzscul becomes Blackstaff, taking over from his mentor Ashemmon of Rymanthiin (W:BT)</t>
  </si>
  <si>
    <t>1465 DR Year of the Elven Swords Returned </t>
  </si>
  <si>
    <t>1466 DR Year of the Mages in Amber </t>
  </si>
  <si>
    <t>1467 DR Year of the Three Heroes United </t>
  </si>
  <si>
    <t>1468 DR Year of the First Circel </t>
  </si>
  <si>
    <t>1469 DR Year of the Splendors Burning </t>
  </si>
  <si>
    <t>Arkanûl: Airspur discovers Faerun's only known mine of the magical metal of arambarium (a metal that amplifies primordial magic) on the isle of Ithimir (SoL, audio) (Note: In 1479 the mine has been discovered for a decade)</t>
  </si>
  <si>
    <t>1470 DR Year of the Second Circle </t>
  </si>
  <si>
    <t>1471 DR Year of the Plagued Lords </t>
  </si>
  <si>
    <t>1472 DR Year of the Third Circel </t>
  </si>
  <si>
    <t>1473 DR Year of the Wave / Heretic's Rampage </t>
  </si>
  <si>
    <t>1474 DR Year of the Fourth Circle </t>
  </si>
  <si>
    <t>Cormyr/Suzail: Szass Tam, greatly weakened by his bid for godhood during the Spellplague, tries to gain access to the magical items within the vaults below the cormyrean royal palace in Suzail from afar, but only manages to breach the outer ward. (E:S pg. 42)</t>
  </si>
  <si>
    <t>(Note: The year is pure guess.) </t>
  </si>
  <si>
    <t>1475 DR Year of the Final Stand </t>
  </si>
  <si>
    <t>Cormyr/Suzail: After Szass Tam's failed attempt the Shadovar try to breach the wards below the cormyrean royal palace, waking the guardian dragons and the ghost of Alusair. Although the shades are defeated, the song dragon Ammaratha Cyndusk perishes, Myrmeen Lhal is forced back into human form and Vangerdhast only survives by the intervention of Laspeera who forcibly merges him with a spiderlike Guardian monster. (E:S pg. 42-43)</t>
  </si>
  <si>
    <t>(Note: The year is pure guess. But it must be before 1479DR as Vangey is described in his weakend conditon in 'Elminster must die' taking place in 1479DR)</t>
  </si>
  <si>
    <t>1476 DR Year of the Fifth Circle </t>
  </si>
  <si>
    <t>1477 DR Year of the Purloined Statue </t>
  </si>
  <si>
    <t>1478 DR Year of the Dark Circle </t>
  </si>
  <si>
    <t>Waterdeep: The Black Robes, a quorum of city judges in Waterdeep, welcomes the tiefling Kylynne Silmerhelve into their ranks. (FRCG4)</t>
  </si>
  <si>
    <t>Aglarond/Thay: The Brotherhood of the Griffon turns against its employers, the Simbarchs of Aglarond and leads the forces of Wizard's Reach into a costly and seemingly failed invasion of Thay. (BotG I pg 24)</t>
  </si>
  <si>
    <t>Eleint </t>
  </si>
  <si>
    <t>Murghôm: The vampiric dragon Brimstone requests audience with the dragon rulers of Murghôm, binding them into a magical game of xorvintaal ('The Captive Flame' begins)</t>
  </si>
  <si>
    <t>Raven's Bluff: The drow and their surface world agents infiltrate the corrupt power structure of Raven's Bluff. They also secretly start to enslave and kill hundreds of people to further their excavations below Raven's Bluff. (PoR audio)</t>
  </si>
  <si>
    <t>(Note: The novel takes place in 1479 DR and Lord Norwood states that the attacks took place within the last year.)</t>
  </si>
  <si>
    <t>1479 DR Year of the Ageless One </t>
  </si>
  <si>
    <t>Raven's Bluff: While trying to repair the darkelven wild mythal below Ravens Bluff, the drow accidently free Jack Ravenwild and Myrkyssa Jelan, the Warlord of the Vast from stasis within the mythals heartstone. The noble Cailek Balathorp turns out to be the slaver 'Fetterfist', who's in league with the drow of Tower Chumavhraele below the city. Balathrop and his ally Marquise Dresimil Chumavh are defeated by Jack Ravenwild and his allies. (PoR)</t>
  </si>
  <si>
    <t>Mirtul The Red Dragon Tchazzar returns to Chessenta ('The Captive Flame' ends/ 'Whisper of Venom' begins)</t>
  </si>
  <si>
    <t>20th Mirtul </t>
  </si>
  <si>
    <t>Chessenta: Shala Karanok offers her office as war-hero to Tchazzar. The red dragon crowns himself war-hero of Chessenta, proclaims his own divinity to his people, ordering to built him a grand temple. He also lifts the laws against wizards.(BotG II pg.17-19)</t>
  </si>
  <si>
    <t>???? Arkanûl: Airspur discovers the motherload of arambarium within their mine on Ithimir (SoL, audio) (Note: A few months before Marpenoth)</t>
  </si>
  <si>
    <t>5th Kythorn </t>
  </si>
  <si>
    <t>Chessenta: Tchazzar's forces are victorious at Soolabax (BotG II pg.123)</t>
  </si>
  <si>
    <t>Kythorn </t>
  </si>
  <si>
    <t>Cormyr: Manshoon plans to conquer Cormyr via a conspiracy of unsatisfied nobles he influences, as Cormyr is on the brink of civil war. To further his goals he also secretly starts killing War Wizards.(E: EE)</t>
  </si>
  <si>
    <t>Elminster having been 'slain' by Manshoon travels the Underdark below Cormyr as an sentient ashcloud. He discovers that the drow try to harvest silver fire by killing Chosen, among them Simrustar Aglamir. Her silver fire invigorates Elminster and both share the body of a she-drow as a vessel for their spirits.(E: EE)</t>
  </si>
  <si>
    <t>Cormyr: The 'Council of Dragons' is canceled and Cormyr tethers on the brink of civil war.(E: EE)</t>
  </si>
  <si>
    <t>Cormyr: Storm Silverhand travels through the Forest Kingdom, recruiting new Harpers. Meanwhile her sister, the Simbul uses bluefire artifacts to close planar rifts. (E: EE)</t>
  </si>
  <si>
    <t>Cormyr: Castle Urlingstar, a prison for sentenced nobles, suffers a string of murders. Events turn catastrophic as the southern tower is destroyed. In the end the few surviving staff and noble inmates flee the castle, teleporting directly to the royal gardens in Suzail. Rumors speak of a black dragon attacking, mage duels involving the likes of Elminster and Manshoon, drow assassins, and even state-sanctioned killings of the troublesome noble inmates (who are the source of that particular rumor). (E: EE)</t>
  </si>
  <si>
    <t>Cormyr: House Delcastle is attacked by nobles influenced by Manshoon, Delcastles' Matriarch and retainers are killed in the fight, but most of the attacking nobles die as well. (E: EE)</t>
  </si>
  <si>
    <t>Cormyr: The Simbul sacrifices herself to restore Elminster. Empowered by the collected magical energies and enraged over the losses he had to suffer, Elminster goes on a rampage, killing and punishing several deserving villians and ending Manshoon's plan for conquering Cormyr. In the end he uses the power to restore the vestige of Mystra back to full divinity. (E: EE)</t>
  </si>
  <si>
    <t>Storm, Elminster and Mirt the Moneylender start training the new Harpers. (E: EE)</t>
  </si>
  <si>
    <t>As the Spellplague ends, the post-Weeping spells stop to function and the old ways of magic return. Spellscars start to lose their powers. ('Summer started', S:TC pg.260)</t>
  </si>
  <si>
    <t>5th Flamerule Tchazzar and his allies destroy the body of the dracolich Alasklerbanbastos the Great Bone Wyrm of Threskal. (BotG II pg. 297)</t>
  </si>
  <si>
    <t>7th Flamerule Kassur Jedea, nominal monarch of Threskal surrenders to Tchazzar, who accepts him as a vassal king. The war between Threskal and Chessenta over, Tchazzar immediately declares war on the dragonborn of Tymanther, with Queen Arathane of Akanûl offering an alliance to Chessenta.(BotG II pg.301-303)</t>
  </si>
  <si>
    <t>15th Flamerule Alasklerbanbastos is brought back to unlife by the Brotherhood of the Griffon for questioning (BotG II pg.317-319)</t>
  </si>
  <si>
    <t>Chessenta: Tchazzar is slain in battle with the Brotherhood of the Griffon and it's dragon allies. Also the Bonewyrm's Alasklerbanbastos body is destroyed again. Shala Karanok resumes control of Chessenta, reenforcing the laws against wizards again. </t>
  </si>
  <si>
    <t>Murghôm: The vampire dragon Brimstone is forced to release the other draconic players from his spell. ('The Spectral Blaze' ends)(BotG III pg. 356-357, 361-363, 367)</t>
  </si>
  <si>
    <t>???? Arkanûl/High Imaskar: Carmenere, the niece of Queen Arathane, becomes diplomat in High Imaskar (SoL, audio) (Note: After Sword of the Gods)</t>
  </si>
  <si>
    <t>10th Marpenoth Arkanûl: Airspur loses contact to it's arambarium mine on the isle of Ithimir. The two squads of peacekeepers send to investigate do not return. (SoL, audio) </t>
  </si>
  <si>
    <t>16th Marpenoth Arkanûl: In Airspur pictures are stolen from the gallery of House Norjara. In relation to this event the windsoul genasi thief Riltana and the deva Demascus are attacked by genasi vampires of House Norjara. (SoL, audio) (Spinner of Lies begins)</t>
  </si>
  <si>
    <t>17th Marpenoth Airspur: Queen Arathane asks the deva Demascus to investigate what happened to the arambarium mine on Ithimir. The Queen fears that her four stewards might start a war. In a fight with Demascus, 'Lord Pashra', a watersoul genasi and merchant of vegetables, is revealed to be an oni mage, who is in league with the drow priestress Chenraya Xorlarrin. (SoL, audio) </t>
  </si>
  <si>
    <t>18th Marpenoth Arkanûl/Airspur: Demascus and his companions discover that the drow repaired an old Chondathan gate which now leads to the Demonweb. They and a band of vampires of House Norjara separately enter the Demonweb to investigate. (SoL, audio) </t>
  </si>
  <si>
    <t>19th Marpenoth Arkanûl/Airspur: During the flight from the Demonweb the vampiress Lady Essention of the Runecourt, unloved ally of Vampirelord Castrian of House Norjara, and the genasi vampires who accompanied her are destroyed. (SoL, audio) </t>
  </si>
  <si>
    <t>20th Marpenoth </t>
  </si>
  <si>
    <t>Waterdeep: Samark ‘Blackstaff’ Dhanzscul is murdered by Khondar ‘Ten Rings’ Naomal, the Guildmaster of the Watchful Order. Khondar's son Centiv disguises as Samark to cover the murder. Khondar's wants to turn Waterdeep into a magocracy under his rule. (W:BT)</t>
  </si>
  <si>
    <t>Arkanûl: Queen Arathene herself and Demascus lead and expedition to the isle of Ithimir, where they fight drow within the arambarium mine.(SoL, audio) </t>
  </si>
  <si>
    <t>21th Marpenoth Arkanûl: The drow on Ithimir use a gigantic spider-shaped balloon to carry away the arambarium motherload towards Airspur, where they plan to use it to open a new portal to Menzoberranzan. Queen Arathene leads an attack into the Demonweb. The motherload is transformed into a staff and the new portal opens. Demascus manages to shatter the arambarium staff and keep the larger headpiece, while the drow priestress Chenreya Xorlarrin is left with the smaller rest on the Menzoberran-side of the now closed portal.(SoL, audio) </t>
  </si>
  <si>
    <t>22th Marpenoth Arkanûl (SoL, audio) (Spinner of Lies ends)</t>
  </si>
  <si>
    <t>12th Nightal Waterdeep: Samark's apprentice and heir Vajra Safahr assumes the mantle of the Blackstaff. Khondar Naomal ist defeated and slain by the magics of Ahghairons Tower. (W:BT)</t>
  </si>
  <si>
    <t>1480 DR Year of the Deep Water Drifting </t>
  </si>
  <si>
    <t>Lolth starts to create the Demonweave. Drow mages rise in status. (Menzo pg. 13)</t>
  </si>
  <si>
    <t>Waterdeep: Noble titles are publicly offered for sale. (EFR pg.53)</t>
  </si>
  <si>
    <t>Mirtul </t>
  </si>
  <si>
    <t>Moonshae Isles/Sarifal: Queen Ordalf leShay discovers, that Lady Amaranth leShay, her younger half-sister and the rightful heiress to the throne of Karador, is still alive. Queen Ordalf plots to have her killed, but in the end Lady Amaranth forges an alliance with her nephew, Ordalf's son Prince Araithe, Lord of Winterglen and the Citadel Umbra. Amaranth herself has the loyalty of several eldarin lords and the knights of Llewyrr, while Araithe's forces consists of eladrin and even heretic drow, who want to redeem Lolth as Araushnee.</t>
  </si>
  <si>
    <t>Moonshae Isles/ Moray: Malar the Beastlord returns to the Moonshaes. His Wild Hunt, consisting of lycanthropes and wild beasts destroy several villages of the Northlanders on Moray. (RoS pg. 174-175) The wild hunt under Malar's personal leadership besieges the ruins of Caer Moray, where the surviving humans took refugee. (RoS pg 184-185) The goddess Chauntea aids the refugees by summoning a tsunami, washing away the lycanthropes, but Moray as a whole falls to the Black Blood of Malar. (RoS pg 190-191)</t>
  </si>
  <si>
    <t>(Mirtul, 'month of melting', RoS pg 57 )</t>
  </si>
  <si>
    <t>(*Note: The year of RoS is a pure guess of mine, but as the status quo of the Campaign Guide/ 1479 DR Year of the Ageless One is put aside it must be in or after that year. I suppose that the return of Malar to the Moonshaes might be interpreted as one of the first signs of the Sundering.)</t>
  </si>
  <si>
    <t>Nightal </t>
  </si>
  <si>
    <t>Waterdeep: The Vigilant Order, a cult dedicated to Asmodeus is destroyed and a dark ritual involving several ritual murders is prevented from succeeding. Master Talus, an archmage from the House of Wonders is killed during the ritual and Sathariel, an angel of Asmodeus is slain by the deva Jinnaoth. (CoS)</t>
  </si>
  <si>
    <t>1481 DR Year of the Grinning Halfling (S:TC)/Thoughtless Suitor (FRPG4) </t>
  </si>
  <si>
    <t>Aglarond/Delthuntle: 'Grandfather' (of Assassins) Pericolo Topolino discovers the 'lichwreck', the resting place of the lich Ebonsoul. His protege Spider dives for the treasures, accidently freeing the lich. The next night Grandfather Topolino is slain by Ebonsoul and Spider flees for his life.</t>
  </si>
  <si>
    <t>1482 DR Year of the Narthex Murders </t>
  </si>
  <si>
    <t>Baldurs Gate: Duke Abdel Adrian of Baldur's Gate and son of Bhall is attacked by his last remaining sibling and as one slays the other, the god Bhall returns to the Realms in the body of the victor. One of the other three dukes of the city, Torlin Silvershield, becomes Chosen of Bhaal. (MiBG Adv. / SCAG pg.)</t>
  </si>
  <si>
    <t>(*Note: Torlin Silvershield was named the most likely candidate for being Chosen of Bhall in the adventure 'Dead in Thay'.)</t>
  </si>
  <si>
    <t>1483 DR Year of the Tasked Weasel </t>
  </si>
  <si>
    <t>Baldurs Gate: Ulder Ravengard, Blaze of the Flaming Fist and right hand of former Duke Abdel Adrian, takes Duke Adrians place in the Council of Four. (LoBG-ToD #4)</t>
  </si>
  <si>
    <t>(Note: In the comic Ravengard is asked 'how he is shouldering his new position (as Duke)' so it seems that he only recently took over the position. As he is holding 'court' within the Watch Citadel and wears Flaming Fist armor it seems that he inherited his former superiors duties as Marshall of the Flaming Fist as well.)</t>
  </si>
  <si>
    <t>1484 DR Year of the Awakend Sleepers </t>
  </si>
  <si>
    <t>The Sembian armies of Netheril march against the Dalelands. Archingdale is attacked and conquered. (S:TG pg. )</t>
  </si>
  <si>
    <t>Ches </t>
  </si>
  <si>
    <t>19th Ches The reborn Companions of the Hall are reunited with Drizzt on Kelvin's Cairn on the night of the Spring Equinox. Clerics of Lolth sense the anger of their goddess.(S:TC pg.372-373)(D:NotH pg.14&gt;)</t>
  </si>
  <si>
    <t>20th Ches Menzoberranzan: On the Festival of the Founding, House Baenre and Fey-Branche forge an alliance. An avatar of Lolth appears to show her approval. The alliance is sealed by the secret marriage of archmage Gromph Baenre with Minolin Fey, now Fey-Baenre.(D:NotH pg.53-63,98)</t>
  </si>
  <si>
    <t>Luskan: Jarlaxle is ordered back to Menzoberranzan by Matron Mother Quenthel Baenre, leaving Bregan Daerths dealings in Luskan in the hands of Beniago Baenre aka. High Captain Kurth of Ship Kurth. (D:NotH 107-109)</t>
  </si>
  <si>
    <t>Port Llast is attacked by a force of drow lead by Tiago Baenre, some citizens are take to Gauntlegrym/Q'Xorrlarin's mines as slaves. Only a few of the prisoners return later, having been freed by the Companions of the Hall. (D:NotH pg 126&gt;)</t>
  </si>
  <si>
    <t>Menzoberranzan: House Do'Urden is to be recreated on the orders of Lolth for the purpose of leading an army against the Silver Marches. House Xorlarrin leaves Menzoberranzan for it's new-founded sister-city of Q'Xorlarrin.(D:NotH pg. )</t>
  </si>
  <si>
    <t>Icewind Dale: The dwarves of Kelvin's Cairn are attacked by a host of drow under the command of Tiago Baenre and Ravel Xorlarrin. Although the Xorlarrin weapons master Jearth falls in the first assault of the dwarves, Dain Stokely Silverstream and his warriors are defeated and many are taken to Q'Xorrlarin as slaves. (D:NotH pg. 290-301)</t>
  </si>
  <si>
    <t>Luruar: The drow begin to darken the skies over the Silver Marches through the ritual of the Darkening, preparing the battlefield for their warriors. The drow plan to fight a proxy war, with the reborn House of Do'Urden leading forces of all drow noble houses and the orcs of Many-Arrows against the Silver Marches. (D:NotH pg.378-379)</t>
  </si>
  <si>
    <t>Dhalia, Drizzt's former lover and companion is named Matron Mother of House Do'urden, 8th House of Menzoberranzan. To'sun Armgo and his daughter Doum'wielle join House Do'Urden, with Tiago Baenre taking the position of the weapons master. (D:NotH pg.380)(D:RotK pg.5)</t>
  </si>
  <si>
    <t>Luruar: The drow trick giants to follow their banner by presenting them with three fake brothers of the giant's god Thrym as leaders.(D:RotK pg.9)</t>
  </si>
  <si>
    <t>Faerûn/Luruar: The chromatic dragons begin to gather a hoard to reach the Nine Hells. The drow of Menzoberranzan buy the loyalty of the white dragon Arauthator 'The Old White Death' and his children by promises of plunder in their war. (HotDQ Adv. / D:RotK pg. 10)</t>
  </si>
  <si>
    <t>(Note: The dragons actions seem to connected to the 'Hoard of the Dragon Queen' Adventure)</t>
  </si>
  <si>
    <t>Many-Arrows: The rather moderate royal line of Obould is eliminated due to drow intrigues. The bloodthirsty Warlord Hartusk becomes the new leader of the orcs and agrees to an alliance with the drow. Lorgru, son of the last Obould is sent into exile to the Spine of the World. (D:RotK pg.11-13, 336)</t>
  </si>
  <si>
    <t>Luruar: The drow under the banner of House Do'Urden lead an army of orcs, giants and white dragons against the cities of Luruar through the Upper Surbrin Valley, pressing Moonwood first, </t>
  </si>
  <si>
    <t>King Harnoth of Adbar, one of the newly crowned twin kings of Adbar, leads a dwarvish legion via the Underdark to aid besieged Felbarr and Mithril Hall. (D:RotK pg 18, 21)</t>
  </si>
  <si>
    <t>Luruar: Silverymoon, Sundabar and Nesmé as well as the dwarfholds of Adbar, Felbarr and Mithril Hall are besieged by the orc horde. </t>
  </si>
  <si>
    <t>Doum'wielle Do'Urden (Armgo), posing as an emissary of her mother Lady Sinnafein of Glimmerwood leads Twin King Bromm of Citadel Adbar, and his 200 dwarves into a trap. The king is slain by Tiago Baenre and his head is send to Dark Arrow Keep.(D:RotK pg.1, 41-42, 44-51, 335)</t>
  </si>
  <si>
    <t>6th of Eleint Luruar: Sundabar is conquered. King Firehelm is slain by Tiago Do'Urden (Baenre). Thousands of Sundabar's citizens are slain or enslaved. But many Sundabarans fled into the city's citadel and from there escaped into the Everfire Caverns. Sundabar is rebuilt as Hartusk Keep. The Horde plans to use Hartusk Keep to uphold the siege of Silverymoon over the winter month. (D:RotK pg 270-279, 335)</t>
  </si>
  <si>
    <t>Damara: Jarlaxle tries to secure the aid of the dragon sisters Tazmikella and Ilnezhara against the white dragons who fight for the drow in Luruar.(D:RotK pg. 288-290)</t>
  </si>
  <si>
    <t>Luruar: Nesmé is conquered by the Horde. The defenses of the riders of Nesmé are shattered by Tiago Do'Urden astride the white dragon Arauthator 'The Old White Death'.(D:RotK pg.345) Tiago and his wife Saribel Do'Urden (Xorlarrin) proclaim themselves as Duke and Duchess of Nesmé.(D:RotK pg.346) The Horde takes 600 prisoners of which Tiago orders the hardier half to be enslaved, while the other half is left to the 'mercies' of his underlings.(D:RotK pg.348)</t>
  </si>
  <si>
    <t>Luruar: The reborn King Bruenor Battlehammer and his companions reach besieged Mithril Hall and there reveals himself to his people. (D:RotK pg. 354)</t>
  </si>
  <si>
    <t>Sembia: Sembian villages suffer as in addition to the hardships of the ever gloomy, monster-infested sembian plainlands, ever more mercenaries are called upon by Sembia for it's war.(S:TG pg 62)</t>
  </si>
  <si>
    <t>Sembian forces block the road between Daerlun and Cormyr and are massed all along the borders of the Dalelands (S:TG pg 46/55)</t>
  </si>
  <si>
    <t>The Dales have already endured months of attacks by sembian forces. (S:TG pg 125)</t>
  </si>
  <si>
    <t>The sanctuary 'Abby of the Sword' within the Valley of the Rose is destroyed by minions of Mephistopheles, although only the Oracle Elden Corrinthal alone is killed, as he sent the remaining brothers away to Arabel. (S:TG 140/244)</t>
  </si>
  <si>
    <t>The god Mask returns into the Realms through his Chosen Riven. Shar's Cycle of Night is broken and the Ordulin-Maelstrom is closed. (S:TG pg 316)</t>
  </si>
  <si>
    <t>The Sakkors Enclave crashes into the ruins of Ordulin. The Netherese princes Brennus Tanthul and Rivalen Tanthul, Shar's Nightseer, are killed by the falling city. (S:TG pg 319)</t>
  </si>
  <si>
    <t>Although the shroud over Sembia remains, cracks begin to show in its gloom. (S:TG pg 323)</t>
  </si>
  <si>
    <t>Netheril: The High Prince orders the capture of the Chosen. (S:TG: pg.324)</t>
  </si>
  <si>
    <t>Ireabor: The Land is struck by an earthquake. (SCAG pg.)</t>
  </si>
  <si>
    <t>Amn: Locusts afflicted Amn. "...tales began to spread of individuals [...] so-called Chosen [...]</t>
  </si>
  <si>
    <t>at the root of the conflicts that grip the land..." (SCAG pg.)</t>
  </si>
  <si>
    <t>Baldurs Gate: A statue of Minsc 'the Beloved Ranger' and his miniature giant space hamster Boo, heroes from the time before the Spellplague, is transformed into the actual Minsk and Boo by a wild magic surge. (LoBG-ToD #1)</t>
  </si>
  <si>
    <t>Uktar</t>
  </si>
  <si>
    <t>11th Uktar ('Vengeance of the Iron Dwarf' begins, D:VotID pg.1 )</t>
  </si>
  <si>
    <t>1485 DR Year of the Iron Dwarf's Vengeance (LotCs Adv. pg 4 )</t>
  </si>
  <si>
    <t>'Tyranny of Dragons' begins</t>
  </si>
  <si>
    <t>(Note: According to information from the Adventurer's League the 'Tyranny of Dragons' arc takes place in 1489 DR and according to pg.10 of the TRoT Adv. the adventures take place 'after the Sundering'. But the novel 'Archmage' tells us, that Tiamat's gamble for power had already failed at the end of 1485DR. [See D: A pg. 2] Additionally the Adventure mentions Connerad Brawnanvil as ambassador of the dwarves to the 'Lord's Alliance', but Connerad dies in 'Archmage'/ 1486 DR. [See: D: A pg.282/ 356] The mentioning of Connerad stepping down as king (TRoT Adv. pg.15) is also wrong, as he is still king at the time of his death. [See D: A pg 282])</t>
  </si>
  <si>
    <t>Swordcoast: One of the three red dragon siblings who rule the island of Tuern is slain by adventurers who look for the Red Dragon Mask. Enraged the two remaining siblings terrorize their subjects, the islands barbaric inhabitants, before turning on each other. (ToD WC pg4)</t>
  </si>
  <si>
    <t>Waterdeep: Dragon attacks turned the Field Ward to ashes (E:DM pg.34) </t>
  </si>
  <si>
    <t>Well of Dragons: An army of unlikely allies, lead by heroes, thwart the machinations of the Cult of the Dragon and Red Wizards of Thay to free Tiamat from the Nine Hells and bring about an new age of dragons.(TRoT Adv.pg.88)</t>
  </si>
  <si>
    <t>(Note: Tyranny of Dragons / The Rise of Tiamat Adventure ends. As the year of the Tyranny of Dragons/ Rise of Tiamat adv.arc is difficult to place, but according to information gathered from the Salvatore novels, I placed them here.) </t>
  </si>
  <si>
    <t>Anauroch: The Bedine rebel. (SCAG pg.)</t>
  </si>
  <si>
    <t>Hammer </t>
  </si>
  <si>
    <t>Beginning of Hammer (D:VotID pg.85 )</t>
  </si>
  <si>
    <t>Around 17th of Hammer (D:VotID pg.87)</t>
  </si>
  <si>
    <t>Alturiak</t>
  </si>
  <si>
    <t>Ches</t>
  </si>
  <si>
    <t>Around 19th of Ches (D:VotID pg.160)</t>
  </si>
  <si>
    <t>Tarsakh</t>
  </si>
  <si>
    <t>Around 1st of Tarsakh (D:VotID pg.174)</t>
  </si>
  <si>
    <t>Mirtul</t>
  </si>
  <si>
    <t>Battle of Hilltop (D:VotID pg.221)</t>
  </si>
  <si>
    <t>Around 15th of Mirtul (D:VotID pg.221)</t>
  </si>
  <si>
    <t>Citadel Felbar is freed (D:VotID pg.227)</t>
  </si>
  <si>
    <t>18th of Mirtul Battle of Silver Arrows (D: VotID pg.230)</t>
  </si>
  <si>
    <t>Kythorn</t>
  </si>
  <si>
    <t>Dwarves take Dark Arrow Keep without a fight (D:VotID pg.328)</t>
  </si>
  <si>
    <t>Flamerule </t>
  </si>
  <si>
    <t>1st of Flamerule (D:VotID pg.330)</t>
  </si>
  <si>
    <t>2nd of Flamerule Battle of Everlund (D:VotID pg.334)</t>
  </si>
  <si>
    <t>6th of Flamerule (D:VotID pg.336)</t>
  </si>
  <si>
    <t>The remaing hordes of Many-Arrows are defeated when returning home to dark Arrow Keep find it occupied by the dwarves and their allies. King Bruenor slays Warlord Hartusk. ( D:VotID pg.336-339)</t>
  </si>
  <si>
    <t>Dark Arrow Keep is razed and it's wooden logs send down the Subrin river to be burned in the forges of Mithril Hall. King Bruenor doesn't reclaim the throne of Mithril Hall but instead asks his fellow dwarfkings to lend him fighters to free Gauntlegrym from the drow. ('Vengeance of the Iron Dwarf' ends, D:VotID pg.344-345 &amp; 'Archmage' begins D: A pg.23)</t>
  </si>
  <si>
    <t>Silver Marches: Heroes from Luruar stop Lolth from creating the Demonweave (WoDE Adv.)</t>
  </si>
  <si>
    <t>Sea of Fallen Stars: Autum The Great Rain begins. (Started Months ago, S:TR pg.323, SCAG pg 17)</t>
  </si>
  <si>
    <t>1486 DR Year of the Nether Mountain Scrolls </t>
  </si>
  <si>
    <t>26th Ches High Forest/Lost Peaks: Chosen prisoners of Netheril, aided by Harper agents, free themselves from their prison amid the Lost Peaks. (S:TA Pg.389)</t>
  </si>
  <si>
    <t>5th of Mirtul Fire in the Blood begins (BA III pg 1)</t>
  </si>
  <si>
    <t>Flamerule</t>
  </si>
  <si>
    <t>5th of Eleint: King Foril Obarskyr dies in his sleep. (BA III pg.252)</t>
  </si>
  <si>
    <t>Turmish: The Chosen of Lathander Stedd Whitehorn heals the mental deterioration of the Emerald Enclave's elven leader Lady Cindermoon, now Shadowmoon, longtime Chosen of Silvanus. (S:TR pg.254). Due to the Great Rain the holy island of Ilighôn is reborn and Turmish's capital Alaghôn becomes a port again. (S:TR pg. 263-264)</t>
  </si>
  <si>
    <t>The Turmish fleet battles an pirate armada under the command of Umberlee's Chosen, the undead pirate Evendure. The pirates are beaten and Evendur is apparently killed by the turmish pirate captain Anton Marivaldi.(S:TR pg.321)</t>
  </si>
  <si>
    <t>Sea of Fallen Stars: After months the 'Great Rain' comes to an end. The waters of the Sea of Fallen Stars have swollen so greatly, that it's shores now resemble something akin to the shoreline from before the Spellplague again. (S:TR pg 323/ S:TH pg. 180)</t>
  </si>
  <si>
    <t>Faerûn: The Earthmotes begin to drop from the sky (Note: In Uktar it is already many tendays ago)(S:TS pg. 243) The Earthmotes of the city of Airspur strangely resist this effect (SCAG pg.11)</t>
  </si>
  <si>
    <t>Marpenoth</t>
  </si>
  <si>
    <t>Uktar </t>
  </si>
  <si>
    <t>Cormyr: The shadow fiends of Wheloon escape their prison and march on Marsember. (S:TS pg.6)</t>
  </si>
  <si>
    <t>Myth Drannor: The elven city is under siege by the forces of Netheril. (S:TS pg.6)</t>
  </si>
  <si>
    <t>2nd Uktar Cormyr: The city of Marsember is sacked by the Shadovar. Grand Duke Farninger Seasilver wants to flee to Elversult but is slain by Prince Yder Tanthul of Netheril.(S:TS 1&gt;, 62)</t>
  </si>
  <si>
    <t>Vilhon Wilds/Reach: The river Arrabar is in slow flood as the Sea of Fallen Stars seeps back into the Vilhon Reach, only slowed by a line of earthmotes the goddess Chauntea had dropped across the valley, allowing her faithful time to bring in the harvest. (S:TS pg.155)</t>
  </si>
  <si>
    <t>Underchasm: The god Helm returns to the Realms due to the faith of his Chosen Kleef Kenric.(S:TS pg.264-266)Prince Yder Tanthul is slain in battle against Helm's Chosen Kleef Kenric. (S:TS pg.279) Lady Arietta Seasilver, Chosen of Siamorphe and her fellow Chosen convince the primodial Grumbar to remain in the Realms and block Shar's attempt to bring the Shadowfell into the Realms via the Underchasm. Joelle Emmeline, chosen of Sune sacrifices herself to seal the pact with Grumbar. The Underchasm is filled with earth in the process. Lady Seasilver, now Grand Duchess of Marsember and Kleef Kenric return home to Marsember. (S:TS pg.295)</t>
  </si>
  <si>
    <t>(*Note: The East Rift is probably not filled up, as the earth does not rise higher then Sadrak's Splinter, which lay on lower ground than the Rift before the Spellplague.)</t>
  </si>
  <si>
    <t>14th Uktar (BA III pg 435 )</t>
  </si>
  <si>
    <t>Cormyr: King Irvil Obarskyr of Cormyr dies (BA III pg 443)</t>
  </si>
  <si>
    <t>24th Uktar </t>
  </si>
  <si>
    <t>Cormyr: Shadowwalkers from the Hall of Shadows reinforce the Shadowvar army besieging Suzail. Suzails walls are briefly breached by the shades. Although the shadow warriors kill many not one of them is able to open the gates before being slain. (BA III pg 447)</t>
  </si>
  <si>
    <t>Cormyr: War wizards close the portal within the Forgotten Keep, cutting of Netheril's supplies in the region, breaking the siege of Arabel.(BA III pg 448)</t>
  </si>
  <si>
    <t>Festival of the Feast of the Moon </t>
  </si>
  <si>
    <t>Cormyr: At dawn the Army of the Western Marches rides down from Arabel, crushing what remains of Netheril's army at the walls of Suzail. Not a single soldier of the shadovar is spared. The siege of Suzail ends. It is expected that Marsember can now be quickly liberated between two cormyrean armies. (BA III pg 448)</t>
  </si>
  <si>
    <t>Nightal</t>
  </si>
  <si>
    <t>5th of Nightal </t>
  </si>
  <si>
    <t>Crown prince Baerovus abdicts the throne in favor of his sister Raedra Obarskyr, who is to be officially crowned in a tenday.</t>
  </si>
  <si>
    <t>(BA III : Fire in the Blood ends.)</t>
  </si>
  <si>
    <t>15th Nightal</t>
  </si>
  <si>
    <t>Cormyr: planed crowning of Queen Raedra Obarskyr</t>
  </si>
  <si>
    <t>Gauntlgrym: The dwarven forces claim victory in Gauntlgrym. King Connerad Brawnanvil of Mithril Hall is posthumously crowned 1st king of Gauntlgrym. King Emerus Warcrown dies while being proclaimed the 2nd king of Gauntlgrym. Shortly after on the day Bruenor Battlehammer is crowned 3rd king of Gauntlgrym. (D: A pg.356-357)</t>
  </si>
  <si>
    <t>('Archmage' ends)</t>
  </si>
  <si>
    <t>Tymanther: (Ashes of the Tyrant begins)</t>
  </si>
  <si>
    <t>26th Nightal </t>
  </si>
  <si>
    <t>Tymanther/ Unther: The untherite god Enlil answers to the dragonborn Dumuzi's plea for help and comes to the aid of Djerad Thymar. Gilgeam and Unther return to Toril. Gilgeam decides to reclaim his land from the dragonborn (BA IV pg.420-42, SCAG pg.13-14)</t>
  </si>
  <si>
    <t>Imaskar/Mulhorand: The old gods of Mulhorand manifest among their people and lead a rebellion against their Imaskari rulers, who flee to the Plains of Purple Dust or extraplanar safeholds. Unlike other Chosen, the mulhorandi manifestations of the gods remain to rule their people after the Sundering. (SCAG pg.12)</t>
  </si>
  <si>
    <t>Note: I assume that the gods of Mulhorand returned about the same time, the pantheon of Unther returned.</t>
  </si>
  <si>
    <t>1487 DR Year of the Rune Lords Triumphant (S:TH pg.9) </t>
  </si>
  <si>
    <t>Early Spring: Maestro begins( D: M pg.24)</t>
  </si>
  <si>
    <t>Spring and Summer</t>
  </si>
  <si>
    <t>Earthquakes and volcanic eruptions abound (as Abeir begins to separate from Toril) (S:TH pg.5)</t>
  </si>
  <si>
    <t>Stars fell reportedly from the sky, gods long thought dead walk the land and armies lead by Chosen clash everywhere (S:TH pg.7)</t>
  </si>
  <si>
    <t>The Island Kingdoms: ships claiming to be from Evermeet, Lantan and Nimbral sail into ports along the Sword Coast and the Shining South (SCAG pg.18)</t>
  </si>
  <si>
    <t>Chessenta: The capitol Luthcheq loses control over the realm and Chessenta becomes a collection of city-states bound by common culture and mutual defense. (SCAG pg.11)</t>
  </si>
  <si>
    <t>Note: year is pure guess</t>
  </si>
  <si>
    <t>The Shining South: Halruaa returns from Abeir to Toril (SCAG pg.10-11)</t>
  </si>
  <si>
    <t>(Note concerning 'Legacy of the Crystalshard': Although a note placed the Adventure in 1485DR, this makes little sense, as 'Archmage' states, that Dain Stokley Silverstream is only freed from drow slavery in Nightal 1486 DR (D: A pg.348) and the Hosttower of Luskan is about to be restored (D: A pg.360). )</t>
  </si>
  <si>
    <t>Luskan: The Arcane Brotherhood is revived in Luskan (LotCs Adv. pg.2)</t>
  </si>
  <si>
    <t>Elesias</t>
  </si>
  <si>
    <t>Icewind Dale: The People of Icewind Dale are threatened by the machinations of the Arcane Brotherhood, the wight of Akar Kessel and Hedrune the Ice Witch, Chosen of Auril. (LotCs Adv. pg.3)</t>
  </si>
  <si>
    <t>Eleint</t>
  </si>
  <si>
    <t>15th Eleint Icewind Dale: The dwarven community of Icewind Dale lead by Dain Stokely Silverstream is threatened to be torn apart due to the corrupting influence of the black ice, a legacy of the crystal shard. (LotCs Adv. pg.3)</t>
  </si>
  <si>
    <t>25th Eleint The Legacy of the Crystal Shard Adventure begins.(LotCs Adv. pg.4)</t>
  </si>
  <si>
    <t>28th Eleint Icewind Dale: Caer-Konig is raided by the pirate crew of the 'Howling Fiend' (LotCs Adv. pg.5)</t>
  </si>
  <si>
    <t>Highharvesttide: Icewind Dale: Stokely Silverstream and the dwarves loyal to him flee the dwarven valley.</t>
  </si>
  <si>
    <t>1st Marpenoth Icewind Dale: Dwarven zombies emerge from the mines below Kelvin's Cairn.</t>
  </si>
  <si>
    <t>Ship Rethnor from Luskan establishes a protection racket in Caer-Konig and Caer-Dineval.(LotCs Adv. pg.5/6)</t>
  </si>
  <si>
    <t>3rd Marpenoth Icewind Dale: The Pirates of the Howling Fiend attack Easthavn.(LotCs Adv. pg.6)</t>
  </si>
  <si>
    <t>10th Marpenoth Icewind Dale: Dain Stokley Silverstream and King Jarund Elkhardt declare war on Hedrune the Ice Witch.</t>
  </si>
  <si>
    <t>Early Marpenoth 'The Herald' Begins (S:TH pg 9)</t>
  </si>
  <si>
    <t>The groundshackings begin to ebb down. (S:TH pg)</t>
  </si>
  <si>
    <t>Nights grow longer.(S:TH pg.5)</t>
  </si>
  <si>
    <t>The shores of Cormyr are still flooded because of the Great Rain (S:TH pg 180)</t>
  </si>
  <si>
    <t>Telamont Tanthul becomes Chosen of Shar. Chosen of other gods are to be destroyed by Netheril. (S:TH pg.23-24) Telamont is finally feeling his age, contemplates of becoming a shadow-lich. (S:TH pg.26) Hadrhune is dead. Telamont forbade the use of resurrection and mind-magic as dead shades and other dead spellcasters spirits trapped in the Weave are trying to take over spell-users they were close to in life. (S:TH pg.29)</t>
  </si>
  <si>
    <t>9th Marpenoth </t>
  </si>
  <si>
    <t>Elminster enters Candlekeep to secretly look for writings of Khelben Arunsun on the Weave(S:TH pg 48)</t>
  </si>
  <si>
    <t>Netheres agents start slaying the baelnorn of Myth Drannor and draining the ancient elven magics.(S:TH pg.)</t>
  </si>
  <si>
    <t>12th Marpenoth </t>
  </si>
  <si>
    <t>Cormyr: Rumors that Myth Drannor and the Dales have fallen reach Suzail, but not everyone believes in them. (S:TH pg.178)</t>
  </si>
  <si>
    <t>Shade Enclave: The city of Shade itself is moved against Myth Drannor. (S:TH pg.312)</t>
  </si>
  <si>
    <t>The Battle for Candelkeep</t>
  </si>
  <si>
    <t>Netherese sleeper-agents among the monks of Candlekeep are activated and attack the other monks, only to discover that among these are agents of the Moonstars and Red Wizards. Laeral and Alustriel of the Seven Sisters are revealed to be among those monks. Elminster tricks the Netherese by posing as High Prince Tanthul. Elminster is convinced by Larloch to help him use the energies of Candlekeeps wards to strengthen the Weave.</t>
  </si>
  <si>
    <t>The wards of Candlekeep are destroyed, but their energies absorbed by Larloch. Larloch leaves for Myth Drannor with the betrayed Elminster, Laeral and Alustriel in pursuit. (S:TH pg.)</t>
  </si>
  <si>
    <t>After the fight Dove Falconhand appears to collect the surving Moonstar agents of Candlekeep and leads them into battle in Myth Drannor. (S:TH pg.)</t>
  </si>
  <si>
    <t>13th Marpenoth</t>
  </si>
  <si>
    <t>The Second Fall of Myth Drannor</t>
  </si>
  <si>
    <t>Larloch attacks the baelnorns and magics of Myth Drannor. (S:TH pg.)</t>
  </si>
  <si>
    <t>High Prince Tanthul and his arcanist begin the ward-drain ritual devised by Prince Drathan Tanthul to drain the Mythal of Myth Drannor. (S:TH pg.)</t>
  </si>
  <si>
    <t>Terrible monsters appear within the lines of the netherese mercenaries.(S:TH pg.280&gt;)</t>
  </si>
  <si>
    <t>Prince Vattick Tanthul of Netheril is killed by Dove Falconhand (S:TH pg)</t>
  </si>
  <si>
    <t>Dove Falconhand succumbs to her injuries after she called the baelnorns of Myth Drannors' tombs to defend the city. (S:TH pg316, 321,323,325)</t>
  </si>
  <si>
    <t>The Srinshee appears to defend Myth Drannor. (S:TH pg 246, 326-327)</t>
  </si>
  <si>
    <t>Prince Mattick Thantul, witnessing the power of the Srinshee, flees the fight of Myth Drannor (S:TH pg.328)</t>
  </si>
  <si>
    <t>As the baelnorn of Myth Drannor fight the mercenary army, the dead of Myth Drannor begin to sing.(S:TH pg 325, 329)</t>
  </si>
  <si>
    <t>Larloch shatters the minds of many of shade's finest arcanists, among them Prince Aglarel. (S:TH pg. 336-338)</t>
  </si>
  <si>
    <t>The Shrinshee orders the baelnorn to protect the 'Tree of Souls'. They form a magical shield around the tree, that even shields the tree from the later impact of the Shade Enclave. (FtR:TDaCF)</t>
  </si>
  <si>
    <t>The Srinshee sacrifices herself to wrest the magical energies from Larloch and High Prince Tanthul and strengthens the Weave with the power of the city's mythal and the wards of Candlekeep. (S:TH pg.348-349)</t>
  </si>
  <si>
    <t>Shade Enclave crashes onto Myth Drannor. Elminster ensures the death of High Prince Telamont Tanthul as the Shade Enclave crashes onto Myth Drannor. Elminster himself is saved by Mystra, who gained full control over the Weave again, stopping Shar from turning it into a new Shadowweave. (S:TH pg350-352)</t>
  </si>
  <si>
    <t>The last remaining defenders of the City of Song, among them Coronal Ilsevele Miritar and her consort Flar Starbrow, were rescued by the Srinshee and transported to Semberholme. (S:TH pg.352) The living elves temporarily abandon Myth Drannor. (FtR:TDaCF) </t>
  </si>
  <si>
    <t>Only few Shadovar survive the fall of their city, among them the sisters Manarlume and Lelavdra Tanthul and the arcanist Gwelt (S:TH pg. 353) who later form a secret society, collecting surviving Thulthantans within the 'Court of the Three', which is located within the least damaged ruins of the former Citadel of the Raven. They also plan to retake surving netherese cities. (FtR:TDaCF)</t>
  </si>
  <si>
    <t>Tabra, a female archmage and last apprentice of the netherese arcanist Ioulaum, who had been captured, tortured and disfigured by Telamont Tantul, is freed from stasis by the death of the High Prince. In revenge she sets out to destroy surviving Shadovar arcanists. (E:S pg.45)</t>
  </si>
  <si>
    <t>14th Marpenoth 'The Herald' Ends (S:TH pg)</t>
  </si>
  <si>
    <t>Vangerdhast is returned to human form by Mystra (S:TH pg.358)</t>
  </si>
  <si>
    <t>Abeir and Toril are apart again. The Sundering has ended. (S:TH pg.355)</t>
  </si>
  <si>
    <t>30th Marpenoth Waterdeep: the half-drow sorceress Lirdolin Lacûva of Dambrath begins to set up a timeline of the finale years of the Spellplague and the Time of the Sundering. (Non-Offical)</t>
  </si>
  <si>
    <t>1488 DR Year of Dwarvenkind Reborn </t>
  </si>
  <si>
    <t>Throughout much of Faerun, the winter of 1487 and 1488 lasted longer than any on record. The solstices and equinoxes had somehow drifted. Later seasons followed suit, with each starting and ending later than expected. (SCAG pg.18)</t>
  </si>
  <si>
    <t>Late Tarsakh (Spellstorm Begins)</t>
  </si>
  <si>
    <t>Cormyr/Suzail: The Dragon Rampant Club is burned to the ground after a wild spell duel between Manshoon and Shaaan the Serpent Queen. They fought over the mind of Lord Sardasper Halaunt who came to Suzail, offering to sell the legendary Lost Spell of the god Azuth. Lord Halaunt is left a drooling idiot and is returned to his home by his servants. (E:S pg.27)</t>
  </si>
  <si>
    <t>Cormyr: Drawn by rumors, that the legendary Lost Spell of the late god Azuth has been found several archmages meet at 'Oldspires', the home of Lord Sardasper Halaunt. The manor is curtained by a Spellstorm and the wizards find that they can't leave and that their magic is diminished by the storm. The archmages assembled are Elminster of Shadowdale, Manshoon (once of the Zhentarim), Malchor Harpel (once of Longsaddle and still of the returned Twilight Tower), Tabra, Maraunth Torr, Skouloun and Yusendre (two surviving Elders of Nimbral), Runemaster Calathlarra of the Twisted Rune, Shaaan the Serpent Queen, Alastra Hathwinter of the Harpers, Laragunt of Threskel and an unnamed Red Wizard. The later two, spooked by their loss of magical power flee back into the Spellstorm and are turned insane by it. (E:S pg.56-63). The 'negotiations' for the ownership of the Lost Spell that take place inside 'Oldspires' claim the lives of archmages Maraunth Torr, Skouloun and Yusendre of Nimbral, Runemaster Calathlarra, Shaaan the Serpent Queen and Alastra Hathwinter.</t>
  </si>
  <si>
    <t>(Spellstorm Ends)</t>
  </si>
  <si>
    <t>Luruar: The League of the Silver Marches disbands due to ill feelings among it members caused by failures during the war against the orcs. (SCAG pg. 18)</t>
  </si>
  <si>
    <t>Netheril: The remaining netherese settlements battle the Bedine. At a battle for the Memory Spire a hive of phaerimm is reawakend, who use their magics to drain life and magic from the lands below the spire.(SCAG pg.18)</t>
  </si>
  <si>
    <t>Sembia: Sembia dissolves into a collection of city-states. (SCAG pg. 18)</t>
  </si>
  <si>
    <t>1489 DR Year of the Warrior Princess </t>
  </si>
  <si>
    <t>Many of the wars begun in the Sundering come to a close. (SCAG pg.18)</t>
  </si>
  <si>
    <t>Following Flamerule, Vhaeraun and Eilistraee are separate deities with the same powers and portfolios they had before 1375, but a new understanding, respect, and even friendship for each other. Some of their followers still war with each other, but the two deities do not. Thus far, Eilistraee’s teachings after the Sundering are the same as before the Sundering. (Source ED)</t>
  </si>
  <si>
    <t>Eilistraee, the Dark Dancer is seen dancing and speaking to mortals up and down the Sword Coast (E:DM pg. 106)</t>
  </si>
  <si>
    <t>Waterdeep: Laeral Silverhand replaces Dagult Neverember as Open Lord of Waterdeep. (TRoT Adv. pg 14). Dagult, after losing Waterdeep, consolidates his power by concentrating his efforts as Lord-Protector of Neverwinter (TRoT Adv.pg. 15). Many nobles and guildmasters of the city are vying for the attention of or conspire against the new Open Lord Laeral Silverhand, while trying to use the transition to get rid of rivals This political chaos, that many of the city's residents consider 'business as usual', will still not be resolved in 1491 DR (PotA Adv. pg. 38)</t>
  </si>
  <si>
    <t>(Note: According to 'The Herald' Laeral spend most of her time searching for clues about Khelbens work concerning the Weave at Candlekeep. So her appearance in the Tiamat adventure is wrong assuming my corrections concerning the date of that adventure derived from the dates taken from the Salvatore novels are correct. As the adventure was placed within this year I placed Laeral's appearance as Open Lord here.)</t>
  </si>
  <si>
    <t>1490 DR Year of the Star Walker's Return </t>
  </si>
  <si>
    <t>Dessarin Valley: Cultist of the Elemental Eye try to add Nurvureem, the 'Dark Lady' of Rundeth Manor, to their ranks, but the 'drow dragon' declines the offer by killing most of the cult's envoys. (PotA Adv. pg.36, 179-180) (Note: several months before the adventure begins)</t>
  </si>
  <si>
    <t>Waterdeep: Laeral Silverhand gatheres enough support to restore noble titles and property to noble families who lost them through misfortune or folly and takes them from those who bought them, like the Wild Lords (Du 190) and foreign agents. (SCAG pg. 57) </t>
  </si>
  <si>
    <t>1491 DR Year of the Scarlet Witch </t>
  </si>
  <si>
    <t>The woodelf Morgwais, called the 'Red Lady' or 'Lady of the Wood', seeks to unite the disparate elftribes of the High Forest through the Caerilcarn (Council of the Wood) to resurrect the ancient kingdom of Eaerlann. In 1491 DR first steps have been taken by allying various elven settlements. (PotA Adv. pg.16)</t>
  </si>
  <si>
    <t>(Note: 'Princes of the Apocalypse'Adv. begins) (PotA Adv. pg.19)</t>
  </si>
  <si>
    <t>(Note 'Princes of the Apocalypse'Adv. Ends)</t>
  </si>
  <si>
    <t>( Note: 'Death Masks' begins) (E: DM, pg.15)</t>
  </si>
  <si>
    <t>Waterdeep: A plague chases most residents from Downshadoe and the Warrens (SCAG pg 55, E:DM pg 86)</t>
  </si>
  <si>
    <t>Lord Mirt the Moneylender returns to Waterdeep after over a century. (E:DM pg.7)</t>
  </si>
  <si>
    <t>The floating shanty-town district Mistshore burns (E: DM, pg.22) and the harbor is returned to it's original function (SCAG pg.55, E:DM pg.). The Melairshield (CW pg.20) seems to be damaged, as houses collapse into Downshadow Digging below the city without permission is declared illegal. (SCAG pg. 55, E:DM pg.72-73)</t>
  </si>
  <si>
    <t>Cloud Giants lead by a giant named Burrult visit Waterdeep in their cloud castle in search of Princess Irie, daughter of storm giant king Skyvald (E:DM pg.59) </t>
  </si>
  <si>
    <t>(Note: probably foreshadowing the events of 'The Storm King's Thunder'-Adventure)</t>
  </si>
  <si>
    <t>Open Lord Silverhand orders to restore the Guard, Watch, Navy and it's Griffon Cavalry to it's original functions. But Laeral doesn't want to refound Force Grey just yet. (SCAG pg 55, E:DM pg. 64, 144-146)</t>
  </si>
  <si>
    <t>Masked Lord Braethan Cazondur's tries to become ruler of Waterdeep. His bid for power claims the lives of several of his fellow Masked Lords as well as those of about a dozen guildmasters. During his fight with Open Lord Laeral Silverhand, Cazondur is slain by his own allies, after those received orders from their master, the Xanathar to stop the Masked Lord, whose ambitions didn't sit well with the crimelord's goals. (E:DM pg.370-371)</t>
  </si>
  <si>
    <t>( Note: 'Death Masks' ends)</t>
  </si>
  <si>
    <t>1492 DR Year of Three Ships Sailing</t>
  </si>
  <si>
    <t>1493 DR Year of the Purple Dragons</t>
  </si>
  <si>
    <t>Building owned by the dragon Jalanvaloss - see Dragon#243.</t>
  </si>
  <si>
    <t>Flagon Dragon Inn
Corner of Tharleon Street, Three Stories high, stone dragons at the base of the walls are all gouting fire, two dragon helmed guards at the door. Caters more to the less-than-noble class. BT19 A modest neighborhood pub renowned for its zzar (Waterdhavian mulled wine) and talyths (a palm-sized cracker with a thin slice of sausage on top, and a mixture of cheese, herbs, mashed root vegetables and other ingredients whose recipe is a house secret) (Northern Swords Street) The local tavern for most of Northern Swords Street, it's not unusual to find apprentices from Blackstaff Tower, a priest or two from the Spires of Morning and a couple of local craftsmen and other workers from around the neighborhood in here on any given night. 
Provender
• Stew in bread bowl: 4cp
• Roast, greens &amp; fresh bread: 7cp
• Ale: 3cp/tankard
• Cider: 4cp/tankard
• Wine (Good): 5cp/tallglass
• Zzar or Wine (Fine): 1sp/tallglass
Services
None
Staff
• Khorvis Manders, bartender &amp; owner (hm)</t>
  </si>
  <si>
    <t>Festhall, well lit windows, BT20, 
visited by gurdsmen (Bors and Kalen) DS49,88-89
Sanchel, dwarf madam of the Sirene DS89Layout
[edit]First Floor
Theater
Backstage
Workshop
Costumes &amp; Props
Perendel's quarters
Star quarters/patrons' lounge
[edit]Second Floor
Catwalks above stage
Performers rooms
Lounge
Festhall, well lit windows, BT20, 
visited by gurdsmen DS49,88-89
Sanchel, dwarf madam of the Sirene DS89</t>
  </si>
  <si>
    <t>Corner of Fish and Snail Streets (DS14)
Two-story tavern, on the site of the former Sea Knight tavern (which collapsed in 1425 DR due to spellplague or mage-duel)
Connects Waterdeep and Downshadow (DS 15)
 The Knight ‘n Shadow is a two story tavern in Dock Ward (near the intersection of Fish Street and Snail Street). The tavern is shabby and populated by criminals and others who wish to hide their business. The two burly half-orc bouncers must be either bribed (25 gp per PC), impressed that the PC would not be out of place (for example, spellscarred, rogues, orcs, gnolls, shadar-kai, or drow), or Intimidated DC 21 before allowing access to the lower level of the tavern. A rickety set of stairs through a sloped tunnel leads to the lower level of the tavern. From here the PCs can enter Downshadow via rope lift manned by a spellscarred half-orc. Tip well for smooth trip.
WATE1-6</t>
  </si>
  <si>
    <t xml:space="preserve"> 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t>
  </si>
  <si>
    <t xml:space="preserve"> Found on the corner of Candle Lane and Slut Street, this ramshackle assembly of wood amazes all by not fallen down. The tavern is crowded and dimly lit. The tables and chairs are bolted down. In the front left hand side of the room, a small group is playing darts WATE1-1</t>
  </si>
  <si>
    <t xml:space="preserve"> A festhall, Jard le Karn, proprietor of the festhall, is a relative newcomer to the city. His festhall has been open six months and has been very successful, considering it sticks to entertainment and dining (no gambling).
The Club uses local and traveling entertainers. Originally a warehouse, the main floor includes three different entertainment halls, a spacious entry hall, a cloak room, a series of privies and a kitchen. A veritable warren of access corridors allows waiters and entertainers to move between the rooms unobserved. The second floor
offers private rooms for dinner and entertainment, accessible by Club members or for a one-time fee. WATE1-2
Seala, hostess, female half elf, 
Kar, host, male half-elf, 
Sigrud, waitress, Jester’s Room, female human
Hector waiter, Bard’s Theater, male human</t>
  </si>
  <si>
    <t>Inn of the Dripping Dagger (Dagger’s Rest)</t>
  </si>
  <si>
    <t xml:space="preserve"> The old inn stands on the east side of High Road. Was formerly know as the Inn of the Dripping Dagger The walls of the inn are fieldstone at street level and timber for three upper floors. The owner of the inn, a former adventurer named Tessele Swiftwater, employs an extensive staff of waitresses, kitchen staff, chambermaids, hostlers and a minotaur bouncer named Thoat. 
The food is tasty and plentiful. Notable are pan-fried lout (a local small brown fish) and baked shalass (a local trout-like fish). Notable drinks include Moonshae almond brandy, elverquisst (the exotic drink of many elves), and a famed Waterdeep wine, zzar, which is fiery orange with a distinctive almond scent. They do have rooms available WATE1-1</t>
  </si>
  <si>
    <t xml:space="preserve"> The Moonstars are a noble family and faithful followers of Selune. Once prestigious, the family has suffered various hardships over the years. Much of the family has left Waterdeep. Recent activity indicates that Stedd Moonstar is making plans to restore the family’s wealth and standing in the city. 
House Moonstar’s primary sources of income are running caravans, exploration, and cartography. 
WATE2-2
Lord Stedd Moonstar WATE1-1</t>
  </si>
  <si>
    <t>Lady Branathleira Estelmer (was attacked, her head split and her wits suffered grievously, she is not expected to survive (E:DM 20). In 1479 -  dissolved; some property to House Ralnarth
Morgan Estelmer currently resides in Mistshore. He is an old, bitter human wizard who drove himself mad trying to restore his house back to power. Now voices gibber in his mind, making focusing on any complicated spellcasting difficult. WATE2-1</t>
  </si>
  <si>
    <t>Orsar Rondreval Sambrast, the fattest elf Waterdeep has ever seen, being rounder than most ale-kegs but only a head taller. Had a (rumoured) brief career as a rogue. SAY13</t>
  </si>
  <si>
    <t>Ezender Drayth was recently murdered by agents of the traitorous Masked Lord Cazondur (E:DM pg. 270, 289, ) </t>
  </si>
  <si>
    <t xml:space="preserve">Warden of the Watch </t>
  </si>
  <si>
    <t>Kalen Dren</t>
  </si>
  <si>
    <t>Vigilant guardsman and Araezras chief aide. Has strange, colourless eyes.
Sickly, wears glasses and a ring bearing the sigil of Helm. Currently missing, after his secret identy ‘Shadowbane’ was compromised (See Folk of Waterdeep)</t>
  </si>
  <si>
    <t>BT</t>
  </si>
  <si>
    <t>Lady Ilira Nathalan, Midnight hair, eyes of pure gold without iris or pupil, a moonelf (DS170-171)
has Dethek/dwarven runes tattooed across her collarbone, 'Gargan vathkelke kaugathal', vathkel- meaning 'lost' (DS173-174). Actually the script seems to be Gol-Kaa, the language of the goliaths, that also uses Dethek. And the inscription seems to be the the name of Fox-at-Twilight's goliath friend 'Gargan the Dispossed' in it's native tongue. 
Shared a deep friendship with Lorien Dawnbringer. Her death lead to the discovery of Iliras secret. Currently suspected to be a shade spy and in hiding, due to false news spread by Fayne the Trickster.
Ilira wears a star sapphire pendant looped around her her left wrist DS166 
Spellscarred: Her touch burns living flesh. Her shadow is/can become a separate entity, probably the remains of her former goliath-companion. 
Ilira killed Fayne’s mother Cythara Nathalan in a duel. 
**Probably the former adventuress Fox-at-Twilight, who took the family name of her dead friend Yldar Nathalan (Cythara’s brother) as her own.
**Probably writes the 'Silver Fox'-books under the name Arita (elvish:'silver fox').
** might her star sapphire pendant be ‘Erevan’s Shroud’?</t>
  </si>
  <si>
    <t>Shadowbane (Kalen Dren)</t>
  </si>
  <si>
    <t>DS1-6
Wears Grey cloak DS24 black armour and sword sheet. Magic boots DS99
A Paladin, has healing touch and protection. Prays to the Threefold God of the Church of the Eye (a heresy revering Tyr-torm and Helm as a single entity, it's first crusaders recruited from the ranks of the Night Masks of Westgate to confront the thieves guilds vampiric masters). His teacher, the half-elf Levia, used spells to heal. DS99
Spell-scared: Kalen seems to be of sickly health, but is resistant to pain and has toughend flesh, but his body will increasingly lose feeling and perish eventually. DS98
Myrin transfered some Life-energy into him, allowing him 'to live a little longer' DS309
He inherited his sword 'Vindicator' from the famous knight Gedrin Shadowbane, shortly before Gedrin died in Luskan.DS98/Short-story Shadowbane 
Gedrin himself received the blade after he awoke from a dream about the duell between Helm and Tyr, Vindicator being Helm's sword from the dream. DS98
**Speculation: It might be possible, that Vindicator holds a small part of Helm's divine essence. Maybe it would be possible to ressurect Helm with the blades help?</t>
  </si>
  <si>
    <t>Myrin</t>
  </si>
  <si>
    <t>Spellscared girl, when active her body is coverd in blue glowing runes and her hair seems to be blue fire, not beautiful, but terrible, death embodied DS102
Myrin is barely more then a girl and litle more than bone and skin DS102
Deeply tanned skin, blue eyes DS102
Myrin was already present when Lady Ilira battled Fayne's mother Cythara, almost 100 years in the past and Ilira was looking for her back then. DS253/256
Fayne is afraid that she might run into an archmage or plaguechanged and 'absorbe something to powerful to control' DS257
** Speculation: Maybe Fayne's joke about 'Myrin being a goddess' (DS258) will prove to prophetic? Maybe she is the 'seed' a new Mystra was supposed to born from? Lilten mentioned something about a great mad mage from Waterdeep, who wanted to stop the Spellplague (Halaster)DS216. Maybe Myrin was 'made' by Halaster to absorbe the Weave?
Fayne remembers, that 'the girl wreathed in blue flames flickered into being just as Faynes mothers magic burned her from the inside out'(DS242). That could either mean, that Myrin was created by Fayne's act of magic or that her mother's magic, concealling Myrin from Ilira, failed that moment.</t>
  </si>
  <si>
    <t>Fayne the Trickster</t>
  </si>
  <si>
    <t>Often appears as a half-elf girl, writes her exploits under the alias of Satin Rutshear for the Mocking Minstrel (a caustic, sarcastic and widely read broadsheet) DS 22-23, other alter egos inclued: Lueth, which means ‘Riddle’ in elven, a half-elf boy and Charl(atan) a red haired girl). Fayne (who has in her natural form) also at one point called herself "Rien" which means "trick" in Elvish (DS 236) and "Ellyne" ("sorrow"DS239), which appears to be her actual name (as Lilten calls her that at the end of the novel DS 307, and the voice that tried to stop her from using her mother's wand on Ilira DS255).
Fayne is also the one who caused Kolatch to have purple hair and beard (by magic) and when Talantress Roaringhorn was caught in a compromising/public scandal, it was Fayne, using her shapeshifting abilities to become a very handsome and kinky hunk of a man, which was then outed in the Minstrel (again, by Fayne, writing as Satin Rutshear). This is what Fayne does professionally--mischief and scandal--she's sort of a political/social catspaw you hire to cause your opponents grief. 
In her true form she has pale skin, bright red hair, gleaming eyes of silver, long elf-ears, delicate features, sharp teeth, a scar on her cheek(caused by the bolt that killed her mother DS255), leathery wings and a long tail tipped with a spade-shaped ridge of bone. DS 304 (Probably a fey’ri).
** Speculation: Fayne's mother Cythara might not be dead at all, as Cellica recognized her in terror(when Fayne took her mother's form) as the 'golden elf lady with the eyes of darkness' who was part of the demon cult that held Cellica as a slave in Luskan. Cythara had three succubus servants, who occasionally took her place, so the Cythara Ilira killed could have been an imposter. Or someone else took Cythara's form (maybe Lilten's 'old friend'?)</t>
  </si>
  <si>
    <t>Lilten the Turncloak</t>
  </si>
  <si>
    <t>Golden skinned, eyed and haired elf DS20/303/306
Patron and (adoptive?) father of Fayne, Also called Lilianviaten (master fate spinner) and ‘Last Heir’ DS306
Fayne suspects, that he might be a Masked Lord DS303
Once served Erevan Ilesere as high-priest, but abandoned his faith in favour of Beshaba.DS307
His personal seal is a silver shooting star surrounded by a ring of tiny flames. DS21
He plays a game of 'wits' with an 'old friend' who covets a 'plaything' (probably Myrin), so Lilten planned to obtain it himself. DS215
** Speculation: Lilten himself might be a fey’ri (Last Heir of his house), the demonlord Grazz’t (the cult Fayne’s mother had joined, or the god Erevan Ilesere himself (due to his personal sigil, which is somewhat similar to the gods symbol and the connection to Fox-at-Twilight/Lady Ilira)He might also be the person Fox-at-Twilight called ‘Uncle Nemesis’.</t>
  </si>
  <si>
    <t xml:space="preserve">Kirenkirsalai </t>
  </si>
  <si>
    <t xml:space="preserve">A ‘shadowman’ with black eyes who is looking for ‘a child’ for over 80 years. A child (his foe) Gedrin Shadowbane promised him to deliver over 80 years ago (GS)
His sword is a long thin blade composed of pure midnight (GS)
** might be Lilten’s ‘old friend’ 
** Kirenkirsalai’s true name starts with ‘Ne-‘ (GS) Maybe he is Neveren Darkdance? Neveren was a Nightmask operative from Westgate, the same group Gedrin Shadowbane recruited his first followers from. Neveren was also an onetime ally of Fox-at-Twilight and a shadowdancer (explaining his movements in the shadow ). Maybe he’s also a vampire (explaining his long life and the fact, that he could turn Gedrin’s wife Sivgena into a ‘creature’ Gedrin had to destroy).
** Kirenkirsalai might be no man at all, as he said ‘you men are all alike’ as if it didn’t include himself (GS) might be a disguise of Cythara Nathalan or the person who took her form and headed the demon cult in Luskan. Both have shadowy black eyes. But then again Kirenkirsalai considers himself a higher being.
** Neveren Darkdance might have joined forces with Cythara Nathalan to regain possession of ‘Erevan’s Shroud’ and the rapier 'Neveren’s Betrayal' from Fox-at-Twilight. 
</t>
  </si>
  <si>
    <t>Ravencourt</t>
  </si>
  <si>
    <t>Mouth of Scarlet’s Well Street</t>
  </si>
  <si>
    <t>Vorgan Drulth</t>
  </si>
  <si>
    <t>(BT 266, Lord’s Champion, the bodyguard of the Open Lord Neverember, giant bulldog of a man, wear’s many weapons on his person, among them metal sleeves over his index fingers, both shaped like claws.</t>
  </si>
  <si>
    <t>Olimbur Dardulph </t>
  </si>
  <si>
    <t xml:space="preserve">Volo’s fat and cigar-chewing publisher. Publisher of Broadsheets. A journalist even in the face of dire danger. SAY1, 3
</t>
  </si>
  <si>
    <t>Lord Bones</t>
  </si>
  <si>
    <t>Crime-Lord, visits seedy festhalls. An intelligent undead formed by a conglomerate of crawling claws and dretches. SAY4-5
** a plaguechanged creature?</t>
  </si>
  <si>
    <t>The Bandoun Family</t>
  </si>
  <si>
    <t>Matriarch Kalandra, who is addicted to shape-changing potions SAY6,19</t>
  </si>
  <si>
    <t>Haramond Bandoun, a lich, SAY6</t>
  </si>
  <si>
    <t>Emily Bandoun, Bandouns’s much younger sister who trails around after him all the time—and wears magical boots that could “jump” her through walls and closed doors and any other sort of obstacle intended to keep her out. She never says anything. She just sits and watches with her huge dark eyes, and listenes. </t>
  </si>
  <si>
    <t xml:space="preserve">Verity Morninglady </t>
  </si>
  <si>
    <t>Dragonborn pirate captain in the employment of the lich Haramond Bandoun. She always growls, if she remembes to, because she thinks pirates should growl, and because she was a dragonborn. She wears a cursed magical girdle —not entirely by choice; because of the curse – which not only grants an armorlike protection, but also kept her figure breathtakingly buxom…and as short as a halfling child. Verity regards the world through lowered eyelids, looking perpetually bored, because she has a lazy eye and preferred that not all the Realms knew that. She also had a purple peg leg because the skin of the gigantic red dragon she’d once slain had faded to a fetching purple hue, because as a matter of style a pirate captain should have a peg leg, and because the dragon had helpfully removed her own right leg at the knee during their fight to the death. She worked with Haramond Bandoun because an obsessed lich was perhaps the most powerful but biddable creature she could think of for getting her whatever she wanted in Waterdeep, so long as his obsessions remained unfulfilled. SAY6</t>
  </si>
  <si>
    <t xml:space="preserve"> Young ladies of ambitious families, 
being taught how to wash and groom themselves, 
how to develop a fashion sense and how to keep 
a wardrobe looking fresh (including washing and 
sewing for repairs), etiquette and carriage (how to 
walk, sit, and hold one’s hands), how to write polite 
messages, how to politely and with dignity encour-
age or discourage social entreaties, dancing, and 
the right thing to say in difficult situations.
Secret Clientele: Men who need to impersonate 
women, and nobles about to appear in drag at a 
revel, who desire to learn how to look and act like 
a lady of quality.</t>
  </si>
  <si>
    <t>Gordryn Haeront of Waterdeep</t>
  </si>
  <si>
    <t>Adventurers Quarter</t>
  </si>
  <si>
    <t>See also: AG p. 36-64, and SC 1-16.</t>
  </si>
  <si>
    <t>AQ1 Business: Essimuths Equipment</t>
  </si>
  <si>
    <t>2-story Class C building</t>
  </si>
  <si>
    <t>CG p. 94; WW p. 28, 64, 68.</t>
  </si>
  <si>
    <t>AQ2 Row House: Temple of Good Cheer</t>
  </si>
  <si>
    <t>3-story Class C building</t>
  </si>
  <si>
    <t>CG p. 100; WW p. 68.</t>
  </si>
  <si>
    <t>AQ3 Row House: Madame Garahs Boarding House</t>
  </si>
  <si>
    <t>2-story Class B building</t>
  </si>
  <si>
    <t>CG p. 100.</t>
  </si>
  <si>
    <t>AQ4 Business: Amranis Laundry</t>
  </si>
  <si>
    <t>1-story Class C building</t>
  </si>
  <si>
    <t>AQ5 Business: Piatrans Clothiers</t>
  </si>
  <si>
    <t>AQ6 House: Home of Rokkek Ingerr</t>
  </si>
  <si>
    <t>AQ7 Business: Hemmerems Stables</t>
  </si>
  <si>
    <t>4 1- and 2-story Class B buildings</t>
  </si>
  <si>
    <t>AQ8 Wizards Tower: Kolat Towers</t>
  </si>
  <si>
    <t>2 4+-story Class B buildings</t>
  </si>
  <si>
    <t>Known as Thriftowers or Collapse Towers.</t>
  </si>
  <si>
    <t>CG p. 34, 53, 87, 88-91, 94-96, 100,108; WW</t>
  </si>
  <si>
    <t>p. 20.</t>
  </si>
  <si>
    <t>AQ9 City Building: Watch Guardpost</t>
  </si>
  <si>
    <t>2-story Class B Building</t>
  </si>
  <si>
    <t>A Q 1 0 Home/Business: The Garrulous Grocer</t>
  </si>
  <si>
    <t>3 1-, 2-, and 3-story Class B &amp; C buildings</t>
  </si>
  <si>
    <t>Known as Jalbuck Tower. CG p. 53, 70, 81.</t>
  </si>
  <si>
    <t>AQ11 Business: Krabbellor Silversmiths</t>
  </si>
  <si>
    <t>A Q 1 2 Business: Larans Cartographers</t>
  </si>
  <si>
    <t>WW p. 9.</t>
  </si>
  <si>
    <t>AQ13 Business: Waukeens Wares</t>
  </si>
  <si>
    <t>2-story Class D building</t>
  </si>
  <si>
    <t>WW p. 37, 86, 96.</t>
  </si>
  <si>
    <t>AQ14 Inn: The Safehaven Inn</t>
  </si>
  <si>
    <t>3-story Class B building</t>
  </si>
  <si>
    <t>CG p. 94, 98; WW p. 19, 65, 68.</t>
  </si>
  <si>
    <t>AQ15 Warehouse: Ingerr &amp; Ingerr Warehouses</t>
  </si>
  <si>
    <t>2-story Class C Building</t>
  </si>
  <si>
    <t>A Q 1 6 Tavern: The Beer Golem</t>
  </si>
  <si>
    <t>AQ17 Noble villa: Phaulkonmere</t>
  </si>
  <si>
    <t>2- and 3-story Class A buildings</t>
  </si>
  <si>
    <t>CG 33, 34; WW p. 87.</t>
  </si>
  <si>
    <t>A Q l 8 Business: The Daily Trumpet Building</t>
  </si>
  <si>
    <t>A Q 1 9 Temple/House: Helms Hall</t>
  </si>
  <si>
    <t>AQ20 Tavern: Tymoras Blessing</t>
  </si>
  <si>
    <t>1-story Class D building</t>
  </si>
  <si>
    <t>(D20) Roll</t>
  </si>
  <si>
    <t>2-12 Land Lampreys</t>
  </si>
  <si>
    <t>1 Mimic</t>
  </si>
  <si>
    <t>1-6 Skeletons</t>
  </si>
  <si>
    <t>5-20 Rot Grubs (in carrion)</t>
  </si>
  <si>
    <t>1 Otyugh</t>
  </si>
  <si>
    <t>1-4 Jackalweres</t>
  </si>
  <si>
    <t>4-16 Wild Dogs</t>
  </si>
  <si>
    <t>4-24 Wererats</t>
  </si>
  <si>
    <t>5-50 Giant Rats</t>
  </si>
  <si>
    <t>2-24 Giant Centipedes</t>
  </si>
  <si>
    <t>2-20 Animal Skeletons</t>
  </si>
  <si>
    <t>1-12 Huge Spiders</t>
  </si>
  <si>
    <t>1-2 Nyth</t>
  </si>
  <si>
    <t>1-4 Leucrotta</t>
  </si>
  <si>
    <t>1 Shambling Mound</t>
  </si>
  <si>
    <t>2-12 Poisonous Frogs</t>
  </si>
  <si>
    <t>1-12 Zombies (or 2-8 Sea Zombies)</t>
  </si>
  <si>
    <t>1 Neo-Otyugh</t>
  </si>
  <si>
    <t>1 Catoblepas</t>
  </si>
  <si>
    <t>Special Encounter: DM's choice</t>
  </si>
  <si>
    <t>Buildings</t>
  </si>
  <si>
    <t>Cost</t>
  </si>
  <si>
    <t>Simple house</t>
  </si>
  <si>
    <t>1,000 gp</t>
  </si>
  <si>
    <t>Grand house</t>
  </si>
  <si>
    <t>5,000 gp</t>
  </si>
  <si>
    <t>Mansion</t>
  </si>
  <si>
    <t>100,000 gp</t>
  </si>
  <si>
    <t>Tower</t>
  </si>
  <si>
    <t>50,000 gp</t>
  </si>
  <si>
    <t>Keep</t>
  </si>
  <si>
    <t>150,000 gp</t>
  </si>
  <si>
    <t>500,000 gp</t>
  </si>
  <si>
    <t>Huge castle</t>
  </si>
  <si>
    <t>1,000,000 gp</t>
  </si>
  <si>
    <t>Moat with bridge</t>
  </si>
  <si>
    <t>Simple House: This one-to three-room house is made of wood and has a thatched roof. </t>
  </si>
  <si>
    <t>Grand House: This four to ten-room house is made of wood and has a thatched roof. </t>
  </si>
  <si>
    <t>Mansion: This ten- to twenty-room residence has two or three stories and is made of wood and brick. It has a slate roof. </t>
  </si>
  <si>
    <t>Tower: This round or square, three-level tower is made of stone. </t>
  </si>
  <si>
    <t>Keep: This fortified stone building has fifteen to twenty-five rooms. </t>
  </si>
  <si>
    <t>Castle: A castle is a keep surrounded by a 15-foot stone wall with four towers. The wall is 10 feet thick. </t>
  </si>
  <si>
    <t>Huge Castle: A huge castle is a particularly large keep with numerous associated buildings (stables, forge, granaries, and so on) and an elaborate 20-foot-high wall that creates bailey and courtyard areas. The wall has six towers and is 10 feet thick. </t>
  </si>
  <si>
    <t>Moat with Bridge: The moat is 15 feet deep and 30 feet wide. The bridge may be a wooden drawbridge or a permanent stone structure.</t>
  </si>
  <si>
    <t>Aurora's Catalog</t>
  </si>
  <si>
    <t>Rangers' Field</t>
  </si>
  <si>
    <t>Animal Call (specify creature)</t>
  </si>
  <si>
    <t>Leash - dire wolf</t>
  </si>
  <si>
    <t>Leash - medium dog</t>
  </si>
  <si>
    <t>5 sp</t>
  </si>
  <si>
    <t>Leash - small dog</t>
  </si>
  <si>
    <t>4 sp</t>
  </si>
  <si>
    <t>Leash - wolf</t>
  </si>
  <si>
    <t>6 sp</t>
  </si>
  <si>
    <t>Lobster trap</t>
  </si>
  <si>
    <t>3 lb.</t>
  </si>
  <si>
    <t>Mallet, Cording</t>
  </si>
  <si>
    <t>25 lb.</t>
  </si>
  <si>
    <t>Provision Bag</t>
  </si>
  <si>
    <t>Rope Ladder (special order, price pr 4' section)</t>
  </si>
  <si>
    <t>Saw, Folding</t>
  </si>
  <si>
    <t>Sleigh, Body</t>
  </si>
  <si>
    <t>8 lb.</t>
  </si>
  <si>
    <t>Target, 1' diameter</t>
  </si>
  <si>
    <t>3 sp</t>
  </si>
  <si>
    <t>Target, 2' diameter</t>
  </si>
  <si>
    <t>Target, pivoting</t>
  </si>
  <si>
    <t>Tree Bed</t>
  </si>
  <si>
    <t>Tree Bed with cover</t>
  </si>
  <si>
    <t>9 lb.</t>
  </si>
  <si>
    <t>Leash - cat</t>
  </si>
  <si>
    <t>2 sp</t>
  </si>
  <si>
    <t>Hunting Trap - Live small</t>
  </si>
  <si>
    <t>Axe, full size woodman's</t>
  </si>
  <si>
    <t>6 lb.</t>
  </si>
  <si>
    <t>Backpack (Equipment) Frame</t>
  </si>
  <si>
    <t>5 lb.</t>
  </si>
  <si>
    <t>Cage, fowler - Bamboo</t>
  </si>
  <si>
    <t>Cage, fowler - Brass</t>
  </si>
  <si>
    <t>Dagger Boots</t>
  </si>
  <si>
    <t>Eel trap</t>
  </si>
  <si>
    <t>Field Glass</t>
  </si>
  <si>
    <t>Fishing Tackle</t>
  </si>
  <si>
    <t>Fowlers' Snare (large)</t>
  </si>
  <si>
    <t>Fowlers' Snare (small)</t>
  </si>
  <si>
    <t>Hatchet, woodman's</t>
  </si>
  <si>
    <t>2 gp</t>
  </si>
  <si>
    <t>Hunting knives (set of 5)</t>
  </si>
  <si>
    <t>Hunting Trap - lethal</t>
  </si>
  <si>
    <t>15 lb.</t>
  </si>
  <si>
    <t>Hunting Trap - Live large</t>
  </si>
  <si>
    <t>Hunting Trap - Live medium</t>
  </si>
  <si>
    <t>Tree Seat</t>
  </si>
  <si>
    <t>Items ordered generally arrive at the Outlet in two to three days.</t>
  </si>
  <si>
    <t>Rogues' Corner</t>
  </si>
  <si>
    <t>Wired Cane, Oak</t>
  </si>
  <si>
    <t>Silk Bodysuit</t>
  </si>
  <si>
    <t>Silent Shoes</t>
  </si>
  <si>
    <t>Rosin</t>
  </si>
  <si>
    <t>Rope Set</t>
  </si>
  <si>
    <t>Poison (fake death)</t>
  </si>
  <si>
    <t>Pebbles w roller pockets</t>
  </si>
  <si>
    <t>Mini-Blade</t>
  </si>
  <si>
    <t>Mask, basic black</t>
  </si>
  <si>
    <t>Marbles (bag of 100)</t>
  </si>
  <si>
    <t>Sleep Gas, large</t>
  </si>
  <si>
    <t>Sleep Gas, man-size</t>
  </si>
  <si>
    <t>Wired Cane, Ivory</t>
  </si>
  <si>
    <t>Wired Cane, Bronze</t>
  </si>
  <si>
    <t>Weapon Black</t>
  </si>
  <si>
    <t>Thieving Helmet</t>
  </si>
  <si>
    <t>Thief Powder</t>
  </si>
  <si>
    <t>Tar Makeup</t>
  </si>
  <si>
    <t>Spider Poles</t>
  </si>
  <si>
    <t>Snaptraps (100)</t>
  </si>
  <si>
    <t>Sleep Gas, small</t>
  </si>
  <si>
    <t>Lockpicks</t>
  </si>
  <si>
    <t>Liniment</t>
  </si>
  <si>
    <t>Keymaking Set</t>
  </si>
  <si>
    <t>Disappearing Ink, Red</t>
  </si>
  <si>
    <t>Disappearing Ink, Black</t>
  </si>
  <si>
    <t>Dice, weighted</t>
  </si>
  <si>
    <t>Climbing Irons</t>
  </si>
  <si>
    <t>Clamp Gauntlets &amp; Chisel Boots</t>
  </si>
  <si>
    <t>Card Deck, marked</t>
  </si>
  <si>
    <t>Caltrops</t>
  </si>
  <si>
    <t>Bladeboots</t>
  </si>
  <si>
    <t>2 lb.</t>
  </si>
  <si>
    <t>Bamsmack</t>
  </si>
  <si>
    <t>Earblade</t>
  </si>
  <si>
    <t>Hinge-Removing Set</t>
  </si>
  <si>
    <t>Hacksaw, superior</t>
  </si>
  <si>
    <t>Hacksaw, common</t>
  </si>
  <si>
    <t>Gnomish Cloak, small</t>
  </si>
  <si>
    <t>Gnomish Cloak, large</t>
  </si>
  <si>
    <t>Glass Cutter</t>
  </si>
  <si>
    <t>Gigwhorl</t>
  </si>
  <si>
    <t>Garotte</t>
  </si>
  <si>
    <t>File</t>
  </si>
  <si>
    <t>Aniseed (vial)</t>
  </si>
  <si>
    <t>Bards' Emporium</t>
  </si>
  <si>
    <t>Bladder (5)</t>
  </si>
  <si>
    <t>Common Strings: Bandore</t>
  </si>
  <si>
    <t>Common Strings: Cittern</t>
  </si>
  <si>
    <t>Common Strings: Dulcimer, Full-size</t>
  </si>
  <si>
    <t>Common Strings: Dulcimer, Half-size</t>
  </si>
  <si>
    <t>Common Strings: Lute, Chitaroone</t>
  </si>
  <si>
    <t>Common Strings: Lute, Common</t>
  </si>
  <si>
    <t>Common Strings: Lute, Mandora</t>
  </si>
  <si>
    <t>Common Strings: Lute, Theorbo</t>
  </si>
  <si>
    <t>Common Strings: Mandolin</t>
  </si>
  <si>
    <t>Common Strings: Psaltery, Square</t>
  </si>
  <si>
    <t>Common Strings: Psaltery, Triangular</t>
  </si>
  <si>
    <t>Common Strings: Yarting</t>
  </si>
  <si>
    <t>Common Strings: Zither</t>
  </si>
  <si>
    <t>Elite Strings: Harp, full-scale wood</t>
  </si>
  <si>
    <t>Elite Strings: Harp, half-scale silver</t>
  </si>
  <si>
    <t>Elite Strings: Harp, half-scale wood</t>
  </si>
  <si>
    <t>Elite Strings: Harp, quarter-scale silver</t>
  </si>
  <si>
    <t>Elite Strings: Harp, quarter-scale wood</t>
  </si>
  <si>
    <t>Elite Strings: Harpsichord</t>
  </si>
  <si>
    <t>Elite Strings: Lyre</t>
  </si>
  <si>
    <t>Elite Strings: Rebec</t>
  </si>
  <si>
    <t>Elite Strings: Viol</t>
  </si>
  <si>
    <t>Elite Strings: Violin, low-price</t>
  </si>
  <si>
    <t>Elite Strings: Violin, masters quality</t>
  </si>
  <si>
    <t>Jester Clothing, belled collar</t>
  </si>
  <si>
    <t>Jester Clothing, belled hat</t>
  </si>
  <si>
    <t>Jester Clothing, bright stockings</t>
  </si>
  <si>
    <t>Jester Clothing, buffoonish shoes</t>
  </si>
  <si>
    <t>Jester Clothing, bunchy pantaloons</t>
  </si>
  <si>
    <t>Jester Clothing, satin shirt</t>
  </si>
  <si>
    <t>Jester Clothing, set</t>
  </si>
  <si>
    <t>Jester Clothing, white gloves</t>
  </si>
  <si>
    <t>Jugglables, bean-bags</t>
  </si>
  <si>
    <t>Jugglables, brass stars</t>
  </si>
  <si>
    <t>Jugglables, clubs</t>
  </si>
  <si>
    <t>Jugglables, juggling knives</t>
  </si>
  <si>
    <t>Jugglables, leather balls</t>
  </si>
  <si>
    <t>Jugglables, wooden plates</t>
  </si>
  <si>
    <t>Ladder of Elminster, 10 ft.</t>
  </si>
  <si>
    <t>Ladder of Elminster, 5 ft.</t>
  </si>
  <si>
    <t>Ladder of Elminster, 8 ft.</t>
  </si>
  <si>
    <t>Leaping Lever</t>
  </si>
  <si>
    <t>Makeup</t>
  </si>
  <si>
    <t>Marionette: Bard</t>
  </si>
  <si>
    <t>Marionette: Crone</t>
  </si>
  <si>
    <t>Marionette: Cutpurse</t>
  </si>
  <si>
    <t>Marionette: Farmer</t>
  </si>
  <si>
    <t>Marionette: Herdsman</t>
  </si>
  <si>
    <t>Marionette: King</t>
  </si>
  <si>
    <t>Marionette: Mage</t>
  </si>
  <si>
    <t>Marionette: Maiden</t>
  </si>
  <si>
    <t>Marionette: Merchant</t>
  </si>
  <si>
    <t>Marionette: Mother</t>
  </si>
  <si>
    <t>Marionette: Nobleman</t>
  </si>
  <si>
    <t>Marionette: Orc</t>
  </si>
  <si>
    <t>Marionette: Peasant</t>
  </si>
  <si>
    <t>Marionette: Priest</t>
  </si>
  <si>
    <t>Marionette: Prince</t>
  </si>
  <si>
    <t>Marionette: Princess</t>
  </si>
  <si>
    <t>Marionette: Queen</t>
  </si>
  <si>
    <t>Marionette: Skeleton</t>
  </si>
  <si>
    <t>Marionette: Slave</t>
  </si>
  <si>
    <t>Marionette: Soldier</t>
  </si>
  <si>
    <t>Mask,</t>
  </si>
  <si>
    <t>Mask, bear</t>
  </si>
  <si>
    <t>Mask, black pantomime</t>
  </si>
  <si>
    <t>Mask, cat</t>
  </si>
  <si>
    <t>Mask, death</t>
  </si>
  <si>
    <t>Mask, disease</t>
  </si>
  <si>
    <t>Mask, dog</t>
  </si>
  <si>
    <t>Mask, fate</t>
  </si>
  <si>
    <t>Mask, ghost</t>
  </si>
  <si>
    <t>Mask, hawk</t>
  </si>
  <si>
    <t>Mask, king</t>
  </si>
  <si>
    <t>Mask, melancholy</t>
  </si>
  <si>
    <t>Mask, mercant</t>
  </si>
  <si>
    <t>Mask, mouse</t>
  </si>
  <si>
    <t>Mask, noble</t>
  </si>
  <si>
    <t>Mask, orc</t>
  </si>
  <si>
    <t>Mask, peasant</t>
  </si>
  <si>
    <t>Mask, queen</t>
  </si>
  <si>
    <t>Mask, rage</t>
  </si>
  <si>
    <t>Mask, slave</t>
  </si>
  <si>
    <t>Mask, snake</t>
  </si>
  <si>
    <t>Mask, traditional comedy</t>
  </si>
  <si>
    <t>Mask, traditional tragedy</t>
  </si>
  <si>
    <t>Mask, trickster</t>
  </si>
  <si>
    <t>Percussion: Chimes, full rack</t>
  </si>
  <si>
    <t>Percussion: Chimes, hand held set</t>
  </si>
  <si>
    <t>Percussion: Hand-Drum</t>
  </si>
  <si>
    <t>Percussion: Rattle, large</t>
  </si>
  <si>
    <t>Percussion: Rattle, moderate</t>
  </si>
  <si>
    <t>Percussion: Rattle, small</t>
  </si>
  <si>
    <t>Percussion: Tantan</t>
  </si>
  <si>
    <t>Percussion: Tocken</t>
  </si>
  <si>
    <t>Percussion: Wargong</t>
  </si>
  <si>
    <t>Plate Spinner, 8 inch spinner pins (ea)</t>
  </si>
  <si>
    <t>Plate Spinner, plates (ea)</t>
  </si>
  <si>
    <t>Plate Spinner, stand</t>
  </si>
  <si>
    <t>Prestidigitation: Flowering Rod</t>
  </si>
  <si>
    <t>Prestidigitation: Foldable Cane</t>
  </si>
  <si>
    <t>Prestidigitation: Hollow-topped hat</t>
  </si>
  <si>
    <t>Prestidigitation: Marked Cards</t>
  </si>
  <si>
    <t>Prestidigitation: Pocketed Scarf</t>
  </si>
  <si>
    <t>Prestidigitation: Retractable Knife</t>
  </si>
  <si>
    <t>Prestidigitation: Strung cards</t>
  </si>
  <si>
    <t>Puppet: Bard</t>
  </si>
  <si>
    <t>Puppet: Crone</t>
  </si>
  <si>
    <t>Puppet: Cutpurse</t>
  </si>
  <si>
    <t>Puppet: Farmer</t>
  </si>
  <si>
    <t>Puppet: Herdsman</t>
  </si>
  <si>
    <t>Puppet: King</t>
  </si>
  <si>
    <t>Puppet: Mage</t>
  </si>
  <si>
    <t>Puppet: Maiden</t>
  </si>
  <si>
    <t>Puppet: Merchant</t>
  </si>
  <si>
    <t>Puppet: Mother</t>
  </si>
  <si>
    <t>Puppet: Nobleman</t>
  </si>
  <si>
    <t>Puppet: Orc</t>
  </si>
  <si>
    <t>Puppet: Peasant</t>
  </si>
  <si>
    <t>Puppet: Priest</t>
  </si>
  <si>
    <t>Puppet: Prince</t>
  </si>
  <si>
    <t>Puppet: Princess</t>
  </si>
  <si>
    <t>Puppet: Queen</t>
  </si>
  <si>
    <t>Puppet: Skeleton</t>
  </si>
  <si>
    <t>Puppet: Slave</t>
  </si>
  <si>
    <t>Puppet: Soldier</t>
  </si>
  <si>
    <t>Puppet; Silk Dragon</t>
  </si>
  <si>
    <t>Smoker</t>
  </si>
  <si>
    <t>Speaking Horn, foldable leather</t>
  </si>
  <si>
    <t>Speaking Horn, rigid birchwood</t>
  </si>
  <si>
    <t>Stilts, complex - 1 ft.</t>
  </si>
  <si>
    <t>Stilts, complex - 12 ft.</t>
  </si>
  <si>
    <t>Stilts, complex - 2 ft.</t>
  </si>
  <si>
    <t>Stilts, complex - 20 ft.</t>
  </si>
  <si>
    <t>Stilts, complex - 4 ft.</t>
  </si>
  <si>
    <t>Stilts, complex - 8 ft.</t>
  </si>
  <si>
    <t>Stilts, simple - 1 ft.</t>
  </si>
  <si>
    <t>Stilts, simple - 12 ft.</t>
  </si>
  <si>
    <t>Stilts, simple - 2 ft.</t>
  </si>
  <si>
    <t>Stilts, simple - 20 ft.</t>
  </si>
  <si>
    <t>Stilts, simple - 4 ft.</t>
  </si>
  <si>
    <t>Stilts, simple - 8 ft.</t>
  </si>
  <si>
    <t>Tightrope</t>
  </si>
  <si>
    <t>Walking Ball</t>
  </si>
  <si>
    <t>Winds: Birdpipe</t>
  </si>
  <si>
    <t>Winds: Fanfare Horn</t>
  </si>
  <si>
    <t>Winds: Glaur, brass</t>
  </si>
  <si>
    <t>Winds: Glaur, electrum</t>
  </si>
  <si>
    <t>Winds: Glaur, silver</t>
  </si>
  <si>
    <t>Winds: Shawm</t>
  </si>
  <si>
    <t>Winds: Shorthorn</t>
  </si>
  <si>
    <t>Winds: Songhorn</t>
  </si>
  <si>
    <t>Winds: Thelarr</t>
  </si>
  <si>
    <t>Winds: Thelarr, complete set</t>
  </si>
  <si>
    <t>Winds: Trumpet, common</t>
  </si>
  <si>
    <t>Winds: Zulkoon</t>
  </si>
  <si>
    <t>ITEMS</t>
  </si>
  <si>
    <t>Altar Candle - 1 ft.</t>
  </si>
  <si>
    <t>Altar Candle - 12 hr standard</t>
  </si>
  <si>
    <t>Altar Candle - 12 hr standard, inscribed</t>
  </si>
  <si>
    <t>Altar Candle - 2 ft.</t>
  </si>
  <si>
    <t>Altar Candle - 3 ft.</t>
  </si>
  <si>
    <t>Altar Candle - 4 ft.</t>
  </si>
  <si>
    <t>Altar Candle - 5 ft.</t>
  </si>
  <si>
    <t>Altar Candle - 6 ft.</t>
  </si>
  <si>
    <t>Altar Candle - 8 hour vigil</t>
  </si>
  <si>
    <t>Altar Case, Granite</t>
  </si>
  <si>
    <t>40 lb.</t>
  </si>
  <si>
    <t>Altar Case, Spruce</t>
  </si>
  <si>
    <t>Altar Cloth dyed add:</t>
  </si>
  <si>
    <t>Altar Cloth, Gold Brocade</t>
  </si>
  <si>
    <t>Altar Cloth, Linen</t>
  </si>
  <si>
    <t>Altar Cloth, Silk</t>
  </si>
  <si>
    <t>Altar Cloth, Traveling</t>
  </si>
  <si>
    <t>Altar Cloth, Velvet</t>
  </si>
  <si>
    <t>Aspergill, Gold</t>
  </si>
  <si>
    <t>Aspergill, Silver</t>
  </si>
  <si>
    <t>Brazier, Field - bronze</t>
  </si>
  <si>
    <t>Brazier, Field - silver</t>
  </si>
  <si>
    <t>Brazier, Large - bronze</t>
  </si>
  <si>
    <t>Brazier, Large - gold</t>
  </si>
  <si>
    <t>Brazier, Large - silver</t>
  </si>
  <si>
    <t>Brazier, Medium - bronze</t>
  </si>
  <si>
    <t>Brazier, Medium - gold</t>
  </si>
  <si>
    <t>Brazier, Medium - silver</t>
  </si>
  <si>
    <t>Candelabra, 12 candle - silver</t>
  </si>
  <si>
    <t>Candelabra, 6 candle - gold</t>
  </si>
  <si>
    <t>Candelabra, 6 candle - silver</t>
  </si>
  <si>
    <t>Candelabra,12 candle - gold</t>
  </si>
  <si>
    <t>Candlestick, 1 ft., gold</t>
  </si>
  <si>
    <t>Candlestick, glass hooded, gold</t>
  </si>
  <si>
    <t>Candlestick, glass hooded, silver</t>
  </si>
  <si>
    <t>Candlestick, handheld, gold</t>
  </si>
  <si>
    <t>Candlestick, handheld, silver</t>
  </si>
  <si>
    <t>Censer, brass</t>
  </si>
  <si>
    <t>Censer, gold</t>
  </si>
  <si>
    <t>Censer, silver</t>
  </si>
  <si>
    <t>Holy Symbol, bronze</t>
  </si>
  <si>
    <t>Holy Symbol, gold</t>
  </si>
  <si>
    <t>Holy Symbol, silver</t>
  </si>
  <si>
    <t>Incense (12 sticks or cones) - Air</t>
  </si>
  <si>
    <t>Incense (12 sticks or cones) - Chance</t>
  </si>
  <si>
    <t>Incense (12 sticks or cones) - Charisma</t>
  </si>
  <si>
    <t>Incense (12 sticks or cones) - Constitution</t>
  </si>
  <si>
    <t>Incense (12 sticks or cones) - Dexterity</t>
  </si>
  <si>
    <t>Incense (12 sticks or cones) - Divination</t>
  </si>
  <si>
    <t>Incense (12 sticks or cones) - Dream</t>
  </si>
  <si>
    <t>Incense (12 sticks or cones) - Earth</t>
  </si>
  <si>
    <t>Incense (12 sticks or cones) - Fire</t>
  </si>
  <si>
    <t>Incense (12 sticks or cones) - General</t>
  </si>
  <si>
    <t>Incense (12 sticks or cones) - Healing</t>
  </si>
  <si>
    <t>Incense (12 sticks or cones) - Honors</t>
  </si>
  <si>
    <t>Incense (12 sticks or cones) - Intelligence</t>
  </si>
  <si>
    <t>Incense (12 sticks or cones) - Love</t>
  </si>
  <si>
    <t>Incense (12 sticks or cones) - Lycanthropy</t>
  </si>
  <si>
    <t>Incense (12 sticks or cones) - Protection</t>
  </si>
  <si>
    <t>Incense (12 sticks or cones) - Psionic</t>
  </si>
  <si>
    <t>Incense (12 sticks or cones) - Purification</t>
  </si>
  <si>
    <t>Incense (12 sticks or cones) - Rain</t>
  </si>
  <si>
    <t>Incense (12 sticks or cones) - Strength</t>
  </si>
  <si>
    <t>Incense (12 sticks or cones) - Study</t>
  </si>
  <si>
    <t>Incense (12 sticks or cones) - Temple</t>
  </si>
  <si>
    <t>Incense (12 sticks or cones) - Vision</t>
  </si>
  <si>
    <t>Incense (12 sticks or cones) - Water</t>
  </si>
  <si>
    <t>Incense (12 sticks or cones) - Wisdom</t>
  </si>
  <si>
    <t>Razor and Cap</t>
  </si>
  <si>
    <t>SPELL COMPONENTS</t>
  </si>
  <si>
    <t>METALS</t>
  </si>
  <si>
    <t>Brass, cylinder</t>
  </si>
  <si>
    <t>6 oz</t>
  </si>
  <si>
    <t>Brass, dust</t>
  </si>
  <si>
    <t>4 oz</t>
  </si>
  <si>
    <t>Bronze die</t>
  </si>
  <si>
    <t>3 oz</t>
  </si>
  <si>
    <t>Gold, bell*</t>
  </si>
  <si>
    <t>Gold, caltrops*</t>
  </si>
  <si>
    <t>2 oz</t>
  </si>
  <si>
    <t>Gold, chunk*</t>
  </si>
  <si>
    <t>1 oz</t>
  </si>
  <si>
    <t>Gold, dust*</t>
  </si>
  <si>
    <t>Gold, tissue*</t>
  </si>
  <si>
    <t>5 in sq</t>
  </si>
  <si>
    <t>Gold, wire*</t>
  </si>
  <si>
    <t>1 ft</t>
  </si>
  <si>
    <t>Graphite, chunk</t>
  </si>
  <si>
    <t>Graphite, powder</t>
  </si>
  <si>
    <t>Iron, chunk</t>
  </si>
  <si>
    <t>5 oz</t>
  </si>
  <si>
    <t>Iron, coin</t>
  </si>
  <si>
    <t>Iron, cube</t>
  </si>
  <si>
    <t>1 in</t>
  </si>
  <si>
    <t>Iron, strip</t>
  </si>
  <si>
    <t>5 sq in</t>
  </si>
  <si>
    <t>Lead, ball</t>
  </si>
  <si>
    <t>Lead, chunk</t>
  </si>
  <si>
    <t>Mercury</t>
  </si>
  <si>
    <t>Platinum, chunk</t>
  </si>
  <si>
    <t>Platinum, coin</t>
  </si>
  <si>
    <t>Platinum, die</t>
  </si>
  <si>
    <t>1/2 in</t>
  </si>
  <si>
    <t>Platinum, mirror</t>
  </si>
  <si>
    <t>3 in sq</t>
  </si>
  <si>
    <t>Platinum, tissue</t>
  </si>
  <si>
    <t>1 in sq</t>
  </si>
  <si>
    <t>Platinum, wire</t>
  </si>
  <si>
    <t>1ft</t>
  </si>
  <si>
    <t>Silver, chunk</t>
  </si>
  <si>
    <t>Silver, die</t>
  </si>
  <si>
    <t>Silver, mirror</t>
  </si>
  <si>
    <t>2 in sq</t>
  </si>
  <si>
    <t>Silver, wire</t>
  </si>
  <si>
    <t>Steel, chunk</t>
  </si>
  <si>
    <t>Steel, cube</t>
  </si>
  <si>
    <t>Steel, sheet</t>
  </si>
  <si>
    <t>1 ft sq</t>
  </si>
  <si>
    <t>LIQUIDS**</t>
  </si>
  <si>
    <t>Alcohol</t>
  </si>
  <si>
    <t>Hickory oil</t>
  </si>
  <si>
    <t>1 gal</t>
  </si>
  <si>
    <t>Ink (black)</t>
  </si>
  <si>
    <t>Molasses</t>
  </si>
  <si>
    <t>12 oz</t>
  </si>
  <si>
    <t>Rainwater</t>
  </si>
  <si>
    <t>Walnut oil</t>
  </si>
  <si>
    <t>MINERALS</t>
  </si>
  <si>
    <t>Charcoal</t>
  </si>
  <si>
    <t>1 lb</t>
  </si>
  <si>
    <t>Clay</t>
  </si>
  <si>
    <t>Diamond</t>
  </si>
  <si>
    <t>1/8 ct</t>
  </si>
  <si>
    <t>Emerald</t>
  </si>
  <si>
    <t>Feldspar (chunk), aventurine</t>
  </si>
  <si>
    <t>Feldspar (chunk), common</t>
  </si>
  <si>
    <t>Glass, beads</t>
  </si>
  <si>
    <t>Glass, marbles</t>
  </si>
  <si>
    <t>Lodestone</t>
  </si>
  <si>
    <t>Marble (chunk), black</t>
  </si>
  <si>
    <t>Marble (chunk), purbeck</t>
  </si>
  <si>
    <t>Mortar, powder</t>
  </si>
  <si>
    <t>Obsidian, chunk</t>
  </si>
  <si>
    <t>Obsidian, cylinder</t>
  </si>
  <si>
    <t>1x1 in</t>
  </si>
  <si>
    <t>Obsidian, sphere</t>
  </si>
  <si>
    <t>Phosphorus</t>
  </si>
  <si>
    <t>Quartz, clear chunk</t>
  </si>
  <si>
    <t>1 ct</t>
  </si>
  <si>
    <t>Quartz, other chunk</t>
  </si>
  <si>
    <t>Quartz, powder</t>
  </si>
  <si>
    <t>Ruby</t>
  </si>
  <si>
    <t>Salt, block</t>
  </si>
  <si>
    <t>Salt, granular</t>
  </si>
  <si>
    <t>5 lb</t>
  </si>
  <si>
    <t>Sapphire</t>
  </si>
  <si>
    <t>Stalactite, shards</t>
  </si>
  <si>
    <t>Stalactite, tiny</t>
  </si>
  <si>
    <t>1/2 lb</t>
  </si>
  <si>
    <t>Sulfur</t>
  </si>
  <si>
    <t>Volcanic ash</t>
  </si>
  <si>
    <t>ANIMAL PRODUCTS</t>
  </si>
  <si>
    <t>Bees' wings</t>
  </si>
  <si>
    <t>6 pr</t>
  </si>
  <si>
    <t>Bladder, balloon</t>
  </si>
  <si>
    <t>Child's hair</t>
  </si>
  <si>
    <t>20 St</t>
  </si>
  <si>
    <t>Eelskin</t>
  </si>
  <si>
    <t>4 in sq</t>
  </si>
  <si>
    <t>Eggshell, shards</t>
  </si>
  <si>
    <t>Eggshell, whole empty</t>
  </si>
  <si>
    <t>Fat, bovine</t>
  </si>
  <si>
    <t>Feathers, chicken tail</t>
  </si>
  <si>
    <t>Feathers, eagle</t>
  </si>
  <si>
    <t>Feathers, hawk</t>
  </si>
  <si>
    <t>Feathers, vulture tail</t>
  </si>
  <si>
    <t>Fish scale</t>
  </si>
  <si>
    <t>Fleece</t>
  </si>
  <si>
    <t>Frog's leg, dried</t>
  </si>
  <si>
    <t>Leather thong</t>
  </si>
  <si>
    <t>5 in</t>
  </si>
  <si>
    <t>Lime</t>
  </si>
  <si>
    <t>Mouse whisker</t>
  </si>
  <si>
    <t>12 sm</t>
  </si>
  <si>
    <t>Octopus tentacle, dried</t>
  </si>
  <si>
    <t>12 sm.</t>
  </si>
  <si>
    <t>Ox sinew</t>
  </si>
  <si>
    <t>Rat whisker</t>
  </si>
  <si>
    <t>12 md</t>
  </si>
  <si>
    <t>Seashell, shards</t>
  </si>
  <si>
    <t>Seashell, whole</t>
  </si>
  <si>
    <t>1 md</t>
  </si>
  <si>
    <t>Skunk, hair</t>
  </si>
  <si>
    <t>Skunk, pelt</t>
  </si>
  <si>
    <t>Snake, scales</t>
  </si>
  <si>
    <t>Snake, skin</t>
  </si>
  <si>
    <t>Vellum</t>
  </si>
  <si>
    <t>Wax, white</t>
  </si>
  <si>
    <t>Wax, common</t>
  </si>
  <si>
    <t>PLANT PRODUCTS</t>
  </si>
  <si>
    <t>Acorns</t>
  </si>
  <si>
    <t>10 lg</t>
  </si>
  <si>
    <t>Amaryllis, blossom, dry</t>
  </si>
  <si>
    <t>Amaryllis, bulb, common</t>
  </si>
  <si>
    <t>1 lg</t>
  </si>
  <si>
    <t>Amaryllis, bulb, hypoxis</t>
  </si>
  <si>
    <t>Amaryllis, stalks, dry</t>
  </si>
  <si>
    <t>Apple blossom, petal</t>
  </si>
  <si>
    <t>Aster seed</t>
  </si>
  <si>
    <t>Camphor resin</t>
  </si>
  <si>
    <t>Coffee beans</t>
  </si>
  <si>
    <t>Cork balls</t>
  </si>
  <si>
    <t>5 sm</t>
  </si>
  <si>
    <t>Corn</t>
  </si>
  <si>
    <t>Cotton mesh, coarse</t>
  </si>
  <si>
    <t>Cotton mesh, fine</t>
  </si>
  <si>
    <t>Felt, white</t>
  </si>
  <si>
    <t>Foxfire fungus</t>
  </si>
  <si>
    <t>Garlic bud</t>
  </si>
  <si>
    <t>Holly, berries</t>
  </si>
  <si>
    <t>Holly, sprig</t>
  </si>
  <si>
    <t>Leaves, oak</t>
  </si>
  <si>
    <t>Leaves, raspberry</t>
  </si>
  <si>
    <t>Leaves, ash</t>
  </si>
  <si>
    <t>Leaves, shamrock</t>
  </si>
  <si>
    <t>Leaves, stinging nettle</t>
  </si>
  <si>
    <t>Leaves, sumac</t>
  </si>
  <si>
    <t>Leaves, yew</t>
  </si>
  <si>
    <t>Leek, crushed</t>
  </si>
  <si>
    <t>Linen cloth</t>
  </si>
  <si>
    <t>Linen cloth, gold wefted</t>
  </si>
  <si>
    <t>Lotus blossom</t>
  </si>
  <si>
    <t>Marigold flowers, dry crushed</t>
  </si>
  <si>
    <t>Mayz</t>
  </si>
  <si>
    <t>1 lb.</t>
  </si>
  <si>
    <t>Moonseed</t>
  </si>
  <si>
    <t>Nut shells</t>
  </si>
  <si>
    <t>Oak bark</t>
  </si>
  <si>
    <t>Oatgrain</t>
  </si>
  <si>
    <t>Pepper</t>
  </si>
  <si>
    <t>4oz</t>
  </si>
  <si>
    <t>Pillow ticking</t>
  </si>
  <si>
    <t>Pine, bark</t>
  </si>
  <si>
    <t>Pine, cones</t>
  </si>
  <si>
    <t>6 lg</t>
  </si>
  <si>
    <t>Pine, needles</t>
  </si>
  <si>
    <t>Pine, sprig</t>
  </si>
  <si>
    <t>Rose, leaf</t>
  </si>
  <si>
    <t>Rose, petals</t>
  </si>
  <si>
    <t>Sugar, cube</t>
  </si>
  <si>
    <t>Sugar, granular</t>
  </si>
  <si>
    <t>Thistledown</t>
  </si>
  <si>
    <t>Thorns</t>
  </si>
  <si>
    <t>5 sprigs</t>
  </si>
  <si>
    <t>Tree sap</t>
  </si>
  <si>
    <t>Willow bark</t>
  </si>
  <si>
    <t>AROMATICS AND SPICES</t>
  </si>
  <si>
    <t>Aloeswood, chips</t>
  </si>
  <si>
    <t>6 oz.</t>
  </si>
  <si>
    <t>Ambergris</t>
  </si>
  <si>
    <t>Basil</t>
  </si>
  <si>
    <t>Benzoin</t>
  </si>
  <si>
    <t>Betony</t>
  </si>
  <si>
    <t>Calamus</t>
  </si>
  <si>
    <t>Camphor</t>
  </si>
  <si>
    <t>Cassia</t>
  </si>
  <si>
    <t>Citronella</t>
  </si>
  <si>
    <t>Civet</t>
  </si>
  <si>
    <t>Clove</t>
  </si>
  <si>
    <t>Elemi</t>
  </si>
  <si>
    <t>Frankincense</t>
  </si>
  <si>
    <t>Galbanum</t>
  </si>
  <si>
    <t>Jasmine oil</t>
  </si>
  <si>
    <t>Lavender buds</t>
  </si>
  <si>
    <t>4 sm</t>
  </si>
  <si>
    <t>Magnolia, dry</t>
  </si>
  <si>
    <t>4 md</t>
  </si>
  <si>
    <t>Musk</t>
  </si>
  <si>
    <t>Myrrh</t>
  </si>
  <si>
    <t>Onycha</t>
  </si>
  <si>
    <t>Orchid, dry</t>
  </si>
  <si>
    <t>Patchouli, dry</t>
  </si>
  <si>
    <t>Putchuk</t>
  </si>
  <si>
    <t>Rosewater</t>
  </si>
  <si>
    <t>Sandalwood oil, red</t>
  </si>
  <si>
    <t>2oz</t>
  </si>
  <si>
    <t>Sandalwood oil, white</t>
  </si>
  <si>
    <t>Snuffing Bell</t>
  </si>
  <si>
    <t>4 lb.</t>
  </si>
  <si>
    <t>Storax</t>
  </si>
  <si>
    <t>** Add to these items the cost of the appropriate-sized jar.</t>
  </si>
  <si>
    <t>Priests' Alcove</t>
  </si>
  <si>
    <t>Wizards' Laboratory</t>
  </si>
  <si>
    <t>Alembic</t>
  </si>
  <si>
    <t>Apron, canvas</t>
  </si>
  <si>
    <t>Apron, Leather</t>
  </si>
  <si>
    <t>Armillary</t>
  </si>
  <si>
    <t>Astrolabe, bronze</t>
  </si>
  <si>
    <t>Bag, flour sack size</t>
  </si>
  <si>
    <t>Bag, grain bag size</t>
  </si>
  <si>
    <t>Bag, hand size</t>
  </si>
  <si>
    <t>Bag, loaf size</t>
  </si>
  <si>
    <t>Bag, tea size</t>
  </si>
  <si>
    <t>Bag, water-proof leather - flour sack size</t>
  </si>
  <si>
    <t>Bag, water-proof leather - grain bag size</t>
  </si>
  <si>
    <t>Bag, water-proof leather - hand size</t>
  </si>
  <si>
    <t>Bag, water-proof leather - loaf size</t>
  </si>
  <si>
    <t>Bag, water-proof leather - tea size</t>
  </si>
  <si>
    <t>Balance</t>
  </si>
  <si>
    <t>Bellows, Large</t>
  </si>
  <si>
    <t>Bellows, small</t>
  </si>
  <si>
    <t>Brazier, small bronze</t>
  </si>
  <si>
    <t>Burette</t>
  </si>
  <si>
    <t>Burner (wax slab)</t>
  </si>
  <si>
    <t>Candle, common taper - black</t>
  </si>
  <si>
    <t>Candle, common taper - red</t>
  </si>
  <si>
    <t>Candle, common taper - uncolored</t>
  </si>
  <si>
    <t>Candle, common taper - yellow</t>
  </si>
  <si>
    <t>Candle, incense - black</t>
  </si>
  <si>
    <t>Candle, incense - red</t>
  </si>
  <si>
    <t>Candle, incense - uncolored</t>
  </si>
  <si>
    <t>Candle, incense - yellow</t>
  </si>
  <si>
    <t>Candle, timekeeping - black</t>
  </si>
  <si>
    <t>Candle, timekeeping - red</t>
  </si>
  <si>
    <t>Candle, timekeeping - uncolored</t>
  </si>
  <si>
    <t>Candle, timekeeping - yellow</t>
  </si>
  <si>
    <t>Candle, vial heater - black</t>
  </si>
  <si>
    <t>Candle, vial heater - red</t>
  </si>
  <si>
    <t>Candle, vial heater - uncolored</t>
  </si>
  <si>
    <t>Candle, vial heater - yellow</t>
  </si>
  <si>
    <t>Centrifuge</t>
  </si>
  <si>
    <t>Chalk, 12</t>
  </si>
  <si>
    <t>Chalk, red</t>
  </si>
  <si>
    <t>Chalk, red, 12</t>
  </si>
  <si>
    <t>Chalk, stick</t>
  </si>
  <si>
    <t>Chalk, yellow</t>
  </si>
  <si>
    <t>Chalk, yellow, 12</t>
  </si>
  <si>
    <t>pr lb.</t>
  </si>
  <si>
    <t>Coal, anthracite</t>
  </si>
  <si>
    <t>Coal, bituminous</t>
  </si>
  <si>
    <t>per 20 lb.</t>
  </si>
  <si>
    <t>Cork for connecting tubing</t>
  </si>
  <si>
    <t>Corks, drilled for tubing</t>
  </si>
  <si>
    <t>Corks, whole</t>
  </si>
  <si>
    <t>Dissection Instruments</t>
  </si>
  <si>
    <t>set</t>
  </si>
  <si>
    <t>Distilling Coil</t>
  </si>
  <si>
    <t>Easel</t>
  </si>
  <si>
    <t>Files</t>
  </si>
  <si>
    <t>Filter, gauze</t>
  </si>
  <si>
    <t>pr sq ft.</t>
  </si>
  <si>
    <t>Filter, linen screen</t>
  </si>
  <si>
    <t>Filter, straw mesh</t>
  </si>
  <si>
    <t>Glass beaker, large</t>
  </si>
  <si>
    <t>Glass beaker, medium</t>
  </si>
  <si>
    <t>Glass beaker, small</t>
  </si>
  <si>
    <t>Glass Rod, large</t>
  </si>
  <si>
    <t>Glass Rod, medium</t>
  </si>
  <si>
    <t>Glass Rod, small</t>
  </si>
  <si>
    <t>Glass tubing (2 ft length)</t>
  </si>
  <si>
    <t>Gloves, canvas</t>
  </si>
  <si>
    <t>Gloves, steel reinforced</t>
  </si>
  <si>
    <t>Heat mat</t>
  </si>
  <si>
    <t>Heat mat, fibrous crystal</t>
  </si>
  <si>
    <t>Ice</t>
  </si>
  <si>
    <t>Ice Chest</t>
  </si>
  <si>
    <t>Jar, 12 oz.</t>
  </si>
  <si>
    <t>Jar, 6 oz.</t>
  </si>
  <si>
    <t>Jar, five gallon</t>
  </si>
  <si>
    <t>Jar, gallon</t>
  </si>
  <si>
    <t>Jar, half-gallon</t>
  </si>
  <si>
    <t>Jar, quart</t>
  </si>
  <si>
    <t>Jar, ten gallon</t>
  </si>
  <si>
    <t>Kiln</t>
  </si>
  <si>
    <t>Magnet, 1"x1"</t>
  </si>
  <si>
    <t>Magnet, 2"x2"</t>
  </si>
  <si>
    <t>Magnet, 3"x3"</t>
  </si>
  <si>
    <t>Magnifying lens</t>
  </si>
  <si>
    <t>Monocle</t>
  </si>
  <si>
    <t>Mortar &amp; Pestle, 4 oz</t>
  </si>
  <si>
    <t>Mortar &amp; Pestle, 6 oz</t>
  </si>
  <si>
    <t>Oven</t>
  </si>
  <si>
    <t>Papyrus Pad (25 sheets)</t>
  </si>
  <si>
    <t>Quern</t>
  </si>
  <si>
    <t>Rack, cushioned beaker</t>
  </si>
  <si>
    <t>Rack, heating</t>
  </si>
  <si>
    <t>Rack, wooden vial</t>
  </si>
  <si>
    <t>Retort, 12 oz.</t>
  </si>
  <si>
    <t>Retort, 3 oz.</t>
  </si>
  <si>
    <t>Retort, 5 oz.</t>
  </si>
  <si>
    <t>Retort, quart</t>
  </si>
  <si>
    <t>Rhubarb, leaf</t>
  </si>
  <si>
    <t>1 lg.</t>
  </si>
  <si>
    <t>Shortened legs on table (special order)</t>
  </si>
  <si>
    <t>Slate, 1' square</t>
  </si>
  <si>
    <t>Slate, 4'x6' wall size</t>
  </si>
  <si>
    <t>Sparker</t>
  </si>
  <si>
    <t>Sponge, large</t>
  </si>
  <si>
    <t>Sponge, medium</t>
  </si>
  <si>
    <t>Sponge, small</t>
  </si>
  <si>
    <t>Storage Cabinet, complete</t>
  </si>
  <si>
    <t>String in red, black or yellow, add:</t>
  </si>
  <si>
    <t>per 50 ft.</t>
  </si>
  <si>
    <t>String, flax</t>
  </si>
  <si>
    <t>50 ft.</t>
  </si>
  <si>
    <t>String, Maztican fiber</t>
  </si>
  <si>
    <t>Table w black granite top</t>
  </si>
  <si>
    <t>Time Glass, five minute</t>
  </si>
  <si>
    <t>Time Glass, half minute</t>
  </si>
  <si>
    <t>Time Glass, hour</t>
  </si>
  <si>
    <t>Time Glass, minute</t>
  </si>
  <si>
    <t>Time Glass, ten minute</t>
  </si>
  <si>
    <t>Time Glass, two hour</t>
  </si>
  <si>
    <t>Tongs, large</t>
  </si>
  <si>
    <t>Tongs, small</t>
  </si>
  <si>
    <t>Vent</t>
  </si>
  <si>
    <t>Water Reservoir, 25 gallon</t>
  </si>
  <si>
    <t>Water Reservoir, 50 gallon</t>
  </si>
  <si>
    <t>Water Reservoir, standard 20 gal.</t>
  </si>
  <si>
    <t>Filter, silken screen</t>
  </si>
  <si>
    <t>Bronze, disk</t>
  </si>
  <si>
    <t>Copper, square</t>
  </si>
  <si>
    <t>2 in</t>
  </si>
  <si>
    <t>Copper, wire</t>
  </si>
  <si>
    <t>Gold, needles</t>
  </si>
  <si>
    <t>Gold, powder</t>
  </si>
  <si>
    <t>1 in cu</t>
  </si>
  <si>
    <t>Iron, powder</t>
  </si>
  <si>
    <t>Iron, rod</t>
  </si>
  <si>
    <t>Lead chunk</t>
  </si>
  <si>
    <t>1 in cu.</t>
  </si>
  <si>
    <t>Mica, chipped</t>
  </si>
  <si>
    <t>Mica, ground</t>
  </si>
  <si>
    <t>Silver, pin</t>
  </si>
  <si>
    <t>Silver, powder</t>
  </si>
  <si>
    <t>Steel sheet</t>
  </si>
  <si>
    <t>Tin square</t>
  </si>
  <si>
    <t>Zinc square</t>
  </si>
  <si>
    <t>Acid</t>
  </si>
  <si>
    <t>Attar of roses</t>
  </si>
  <si>
    <t>Oil, flammable</t>
  </si>
  <si>
    <t>Oil, nonflammable</t>
  </si>
  <si>
    <t>Oil, spiced</t>
  </si>
  <si>
    <t>Oil, sweet</t>
  </si>
  <si>
    <t>Vinegar</t>
  </si>
  <si>
    <t>Water, distilled</t>
  </si>
  <si>
    <t>Agate</t>
  </si>
  <si>
    <t>Alkaline salt</t>
  </si>
  <si>
    <t>Alum</t>
  </si>
  <si>
    <t>Amber, block</t>
  </si>
  <si>
    <t>Amber, powder</t>
  </si>
  <si>
    <t>Amber, rod</t>
  </si>
  <si>
    <t>6 in</t>
  </si>
  <si>
    <t>Bitumen</t>
  </si>
  <si>
    <t>12 oz.</t>
  </si>
  <si>
    <t>Blue vitriol</t>
  </si>
  <si>
    <t>Borax, paste</t>
  </si>
  <si>
    <t>Borax, stone</t>
  </si>
  <si>
    <t>Bromine salt</t>
  </si>
  <si>
    <t>Carbon, amorphous</t>
  </si>
  <si>
    <t>Carbon, graphitic</t>
  </si>
  <si>
    <t>Clay, fired spheres</t>
  </si>
  <si>
    <t>Clay, raw</t>
  </si>
  <si>
    <t>Coal (anthracite), chunk</t>
  </si>
  <si>
    <t>Coal (anthracite), dust</t>
  </si>
  <si>
    <t>Crystal, bead/marble</t>
  </si>
  <si>
    <t>Crystal, rod</t>
  </si>
  <si>
    <t>1 ft.</t>
  </si>
  <si>
    <t>Crystal, sphere</t>
  </si>
  <si>
    <t>Crystal, square</t>
  </si>
  <si>
    <t>Flint</t>
  </si>
  <si>
    <t>Glass, bead</t>
  </si>
  <si>
    <t>Glass, cone</t>
  </si>
  <si>
    <t>Glass, rod</t>
  </si>
  <si>
    <t>Glass, sheet</t>
  </si>
  <si>
    <t>1 ft sq.</t>
  </si>
  <si>
    <t>Glass, sphere</t>
  </si>
  <si>
    <t>Granite, block</t>
  </si>
  <si>
    <t>Granite, dust</t>
  </si>
  <si>
    <t>Gypsum</t>
  </si>
  <si>
    <t>8 oz</t>
  </si>
  <si>
    <t>Iron pyrite</t>
  </si>
  <si>
    <t>Lime powder</t>
  </si>
  <si>
    <t>Litharge</t>
  </si>
  <si>
    <t>Mineral, prisms</t>
  </si>
  <si>
    <t>3 in</t>
  </si>
  <si>
    <t>Mineral, spheres</t>
  </si>
  <si>
    <t>4 in</t>
  </si>
  <si>
    <t>Nitre</t>
  </si>
  <si>
    <t>Nitre salt</t>
  </si>
  <si>
    <t>Phosphorous</t>
  </si>
  <si>
    <t>Pitch</t>
  </si>
  <si>
    <t>1 qt</t>
  </si>
  <si>
    <t>Quartz, clear rough</t>
  </si>
  <si>
    <t>Quartz, other rough</t>
  </si>
  <si>
    <t>Sand, fine</t>
  </si>
  <si>
    <t>10 lb.</t>
  </si>
  <si>
    <t>Soot</t>
  </si>
  <si>
    <t>Talc</t>
  </si>
  <si>
    <t>Turquoise, polished</t>
  </si>
  <si>
    <t>Turquoise, unpolished</t>
  </si>
  <si>
    <t>Bat fur</t>
  </si>
  <si>
    <t>Bat guano</t>
  </si>
  <si>
    <t>Beeswax</t>
  </si>
  <si>
    <t>Blood (bovine)</t>
  </si>
  <si>
    <t>Bone (bovine), chunks</t>
  </si>
  <si>
    <t>Bone (bovine), powdered</t>
  </si>
  <si>
    <t>Cocoon, butterfly</t>
  </si>
  <si>
    <t>Cocoon, moth</t>
  </si>
  <si>
    <t>Cocoon, wasp</t>
  </si>
  <si>
    <t>Coral chunk</t>
  </si>
  <si>
    <t>Feather, eagle</t>
  </si>
  <si>
    <t>Feather, owl</t>
  </si>
  <si>
    <t>Feather, white</t>
  </si>
  <si>
    <t>Feather, wing</t>
  </si>
  <si>
    <t>Firefly (dead)</t>
  </si>
  <si>
    <t>6 in sq</t>
  </si>
  <si>
    <t>Glowworm, tails</t>
  </si>
  <si>
    <t>Glowworm, whole (dead)</t>
  </si>
  <si>
    <t>Hair, ape</t>
  </si>
  <si>
    <t>20 st</t>
  </si>
  <si>
    <t>Hair, bear</t>
  </si>
  <si>
    <t>Hair, camel</t>
  </si>
  <si>
    <t>Hair, drafthorse</t>
  </si>
  <si>
    <t>Hair, ox</t>
  </si>
  <si>
    <t>Hair, war horse</t>
  </si>
  <si>
    <t>Honeycomb</t>
  </si>
  <si>
    <t>Insectoid legs, centipede</t>
  </si>
  <si>
    <t>Insectoid legs, grasshop. hind</t>
  </si>
  <si>
    <t>Insectoid legs, millipede</t>
  </si>
  <si>
    <t>Insectoid legs, spider</t>
  </si>
  <si>
    <t>Leather strips</t>
  </si>
  <si>
    <t>Milk fat (solid)</t>
  </si>
  <si>
    <t>Ox hoof, powder</t>
  </si>
  <si>
    <t>Pork rind</t>
  </si>
  <si>
    <t>Python bile</t>
  </si>
  <si>
    <t>Silkworm eggs</t>
  </si>
  <si>
    <t>Snake scale</t>
  </si>
  <si>
    <t>Sponge</t>
  </si>
  <si>
    <t>Tallow</t>
  </si>
  <si>
    <t>Tortoise shell</t>
  </si>
  <si>
    <t>1 Ig</t>
  </si>
  <si>
    <t>Wax</t>
  </si>
  <si>
    <t>1 sq yd</t>
  </si>
  <si>
    <t>VEGETABLE PRODUCTS</t>
  </si>
  <si>
    <t>Arsenic</t>
  </si>
  <si>
    <t>Asafoetida</t>
  </si>
  <si>
    <t>Bark, apple</t>
  </si>
  <si>
    <t>Bark, ash</t>
  </si>
  <si>
    <t>Bark, beech</t>
  </si>
  <si>
    <t>Bark, cherry</t>
  </si>
  <si>
    <t>Bark, elm</t>
  </si>
  <si>
    <t>Bark, maple</t>
  </si>
  <si>
    <t>Bark, oak</t>
  </si>
  <si>
    <t>Bark, pine</t>
  </si>
  <si>
    <t>Bark, spruce</t>
  </si>
  <si>
    <t>Bark, sumac</t>
  </si>
  <si>
    <t>6 ox</t>
  </si>
  <si>
    <t>Bark, walnut</t>
  </si>
  <si>
    <t>Burrs</t>
  </si>
  <si>
    <t>Cardamom</t>
  </si>
  <si>
    <t>Carrot (dried)</t>
  </si>
  <si>
    <t>Cassia, bark</t>
  </si>
  <si>
    <t>Cassia, buds</t>
  </si>
  <si>
    <t>2 spgs</t>
  </si>
  <si>
    <t>Castor beans</t>
  </si>
  <si>
    <t>Citric acid</t>
  </si>
  <si>
    <t>Corn extract, (powder)</t>
  </si>
  <si>
    <t>Fern frond</t>
  </si>
  <si>
    <t>Flower</t>
  </si>
  <si>
    <t>Garlic clove</t>
  </si>
  <si>
    <t>Ginger</t>
  </si>
  <si>
    <t>Ginseng</t>
  </si>
  <si>
    <t>Gum arabic</t>
  </si>
  <si>
    <t>Incense (stick)</t>
  </si>
  <si>
    <t>Leaves, poison ivy</t>
  </si>
  <si>
    <t>Leaves, poison oak</t>
  </si>
  <si>
    <t>6 Ig</t>
  </si>
  <si>
    <t>Leaves, poison sumac</t>
  </si>
  <si>
    <t>Leaves, rhubarb</t>
  </si>
  <si>
    <t>Leaves, rose</t>
  </si>
  <si>
    <t>15 med.</t>
  </si>
  <si>
    <t>Leaves, skunk cabbage</t>
  </si>
  <si>
    <t>1 head</t>
  </si>
  <si>
    <t>Leeks (ground)</t>
  </si>
  <si>
    <t>Legume seeds</t>
  </si>
  <si>
    <t>Licorice root</t>
  </si>
  <si>
    <t>Lotus, flower</t>
  </si>
  <si>
    <t>Lotus, root</t>
  </si>
  <si>
    <t>Moss, green</t>
  </si>
  <si>
    <t>Moss, phosphorescent</t>
  </si>
  <si>
    <t>Mushroom, spores</t>
  </si>
  <si>
    <t>Nutmeg</t>
  </si>
  <si>
    <t>Peach pits</t>
  </si>
  <si>
    <t>3 Ig</t>
  </si>
  <si>
    <t>Peas, dried</t>
  </si>
  <si>
    <t>Peas, powdered</t>
  </si>
  <si>
    <t>Pine tar</t>
  </si>
  <si>
    <t>Realgar</t>
  </si>
  <si>
    <t>Reed stalks</t>
  </si>
  <si>
    <t>Resin</t>
  </si>
  <si>
    <t>Rhubarb, root</t>
  </si>
  <si>
    <t>Rose petals</t>
  </si>
  <si>
    <t>Saffron (ground)</t>
  </si>
  <si>
    <t>Seaweed (dry)</t>
  </si>
  <si>
    <t>8 oz.</t>
  </si>
  <si>
    <t>Sesame seeds</t>
  </si>
  <si>
    <t>Shallot bulb</t>
  </si>
  <si>
    <t>Soda ash</t>
  </si>
  <si>
    <t>Stargrass</t>
  </si>
  <si>
    <t>Straw</t>
  </si>
  <si>
    <t>Tacamahac</t>
  </si>
  <si>
    <t>Tumeric</t>
  </si>
  <si>
    <t>Wolfsbane</t>
  </si>
  <si>
    <t>Wynchwood</t>
  </si>
  <si>
    <t>Yam</t>
  </si>
  <si>
    <t>Zedoary</t>
  </si>
  <si>
    <t>Mushroom, whole</t>
  </si>
  <si>
    <t>12 lg</t>
  </si>
  <si>
    <t>Laborers' List</t>
  </si>
  <si>
    <t>Farmer:</t>
  </si>
  <si>
    <t>Billhook</t>
  </si>
  <si>
    <t>Carriage harness, four horses</t>
  </si>
  <si>
    <t>Carriage harness, one horse</t>
  </si>
  <si>
    <t>Carriage harness, two horses</t>
  </si>
  <si>
    <t>Claw pole</t>
  </si>
  <si>
    <t>Hand Spade</t>
  </si>
  <si>
    <t>Hoe, iron head</t>
  </si>
  <si>
    <t>Hoe, steel</t>
  </si>
  <si>
    <t>Mallet, 20 lb.</t>
  </si>
  <si>
    <t>20 lb.</t>
  </si>
  <si>
    <t>Mallet, 30 lb.</t>
  </si>
  <si>
    <t>30 lb.</t>
  </si>
  <si>
    <t>Oxen yoke, new style, one</t>
  </si>
  <si>
    <t>Oxen yoke, new style, two</t>
  </si>
  <si>
    <t>Oxen yoke, one</t>
  </si>
  <si>
    <t>Oxen yoke, two</t>
  </si>
  <si>
    <t>Pick, steel</t>
  </si>
  <si>
    <t>Pitchfork, four pronged steel</t>
  </si>
  <si>
    <t>Pitchfork, maple</t>
  </si>
  <si>
    <t>Plow harness, one horse or ox</t>
  </si>
  <si>
    <t>Plow harness, two horses or oxen</t>
  </si>
  <si>
    <t>Plow, large</t>
  </si>
  <si>
    <t>Plow, small</t>
  </si>
  <si>
    <t>Rake, bamboo</t>
  </si>
  <si>
    <t>Rake, twig</t>
  </si>
  <si>
    <t>Reaver</t>
  </si>
  <si>
    <t>Scythe</t>
  </si>
  <si>
    <t>Scythe, blade</t>
  </si>
  <si>
    <t>Scythe, complete</t>
  </si>
  <si>
    <t>Scythe, handle</t>
  </si>
  <si>
    <t>Seed-sower, leather</t>
  </si>
  <si>
    <t>Seed-sower, woven basket</t>
  </si>
  <si>
    <t>Shovel, coal</t>
  </si>
  <si>
    <t>Shovel, gardening</t>
  </si>
  <si>
    <t>Shovel, postholer</t>
  </si>
  <si>
    <t>Shovel, snow</t>
  </si>
  <si>
    <t>Sickle</t>
  </si>
  <si>
    <t>Sieve</t>
  </si>
  <si>
    <t>Sieve screen, grain type</t>
  </si>
  <si>
    <t>Sieve screen, pebble type</t>
  </si>
  <si>
    <t>Sieve screen, sand type</t>
  </si>
  <si>
    <t>Weeding Claw</t>
  </si>
  <si>
    <t>Wheelbarrow</t>
  </si>
  <si>
    <t>Winnowing Flail</t>
  </si>
  <si>
    <t>Joiners/Stonemasons</t>
  </si>
  <si>
    <t>Auger, 6-inch</t>
  </si>
  <si>
    <t>Awl, 3-inch</t>
  </si>
  <si>
    <t>Bolts, 8", coarse or fine thread</t>
  </si>
  <si>
    <t>Bow Drill Set</t>
  </si>
  <si>
    <t>Chisel set, Mithral</t>
  </si>
  <si>
    <t>Chisel set, steel</t>
  </si>
  <si>
    <t>Clamp, 16"</t>
  </si>
  <si>
    <t>Clamp, 4"</t>
  </si>
  <si>
    <t>Clamp, 8"</t>
  </si>
  <si>
    <t>Drill bit, nail</t>
  </si>
  <si>
    <t>Drill bit, nail - Mithral</t>
  </si>
  <si>
    <t>Drill bit, needle</t>
  </si>
  <si>
    <t>Drill bit, needle - Mithral</t>
  </si>
  <si>
    <t>Drill bit, peg</t>
  </si>
  <si>
    <t>Drill bit, peg - Mithral</t>
  </si>
  <si>
    <t>Drill bit, spike</t>
  </si>
  <si>
    <t>Drill bit, spike - Mithral</t>
  </si>
  <si>
    <t>Hammer, chisel</t>
  </si>
  <si>
    <t>Hammer, claw</t>
  </si>
  <si>
    <t>Hammer, spike</t>
  </si>
  <si>
    <t>Hinge, gold - cabinet</t>
  </si>
  <si>
    <t>Hinge, gold - jewelry box</t>
  </si>
  <si>
    <t>Hinge, iron - barn</t>
  </si>
  <si>
    <t>Hinge, iron - cabinet</t>
  </si>
  <si>
    <t>Hinge, iron - door</t>
  </si>
  <si>
    <t>Hinge, iron - gate</t>
  </si>
  <si>
    <t>Hinge, iron - jewelry box</t>
  </si>
  <si>
    <t>Hinge, iron - massive door</t>
  </si>
  <si>
    <t>Hinge, silver - cabinet</t>
  </si>
  <si>
    <t>Hinge, silver - jewelry box</t>
  </si>
  <si>
    <t>Hinge, steel - barn</t>
  </si>
  <si>
    <t>Hinge, steel - cabinet</t>
  </si>
  <si>
    <t>Hinge, steel - door</t>
  </si>
  <si>
    <t>Hinge, steel - gate</t>
  </si>
  <si>
    <t>Hinge, steel - jewelry box</t>
  </si>
  <si>
    <t>Hooks for 10 or 20 ft. ladders</t>
  </si>
  <si>
    <t>Ladder, 10 ft.</t>
  </si>
  <si>
    <t>Ladder, 2 ft.</t>
  </si>
  <si>
    <t>Ladder, 20 ft.</t>
  </si>
  <si>
    <t>Ladder, 6 ft.</t>
  </si>
  <si>
    <t>Lathe</t>
  </si>
  <si>
    <t>Mallet, peg-setting</t>
  </si>
  <si>
    <t>Mallet, stone setting</t>
  </si>
  <si>
    <t>Mortar, dry</t>
  </si>
  <si>
    <t>Nails, Finishing 1"</t>
  </si>
  <si>
    <t>Nails, joiners 2"</t>
  </si>
  <si>
    <t>Nails, joiners 3"</t>
  </si>
  <si>
    <t>Nuts, coarse or fine thread</t>
  </si>
  <si>
    <t>Saw, common crosscut</t>
  </si>
  <si>
    <t>Saw, diamond-toothed stone hacksaw</t>
  </si>
  <si>
    <t>Saw, diamond-toothed stone jigsaw</t>
  </si>
  <si>
    <t>Saw, framed jigsaw</t>
  </si>
  <si>
    <t>Saw, two person logging</t>
  </si>
  <si>
    <t>Saw, two person ripsaw</t>
  </si>
  <si>
    <t>Spikes, 12"</t>
  </si>
  <si>
    <t>doz.</t>
  </si>
  <si>
    <t>Spikes, 6"</t>
  </si>
  <si>
    <t>Trowel, 10"</t>
  </si>
  <si>
    <t>Trowel, 5"</t>
  </si>
  <si>
    <t>Trowel, 7"</t>
  </si>
  <si>
    <t>Vice, table mounted 10"</t>
  </si>
  <si>
    <t>Wood glue</t>
  </si>
  <si>
    <t>Wood samples</t>
  </si>
  <si>
    <t>Wooden Peg stock, 1"</t>
  </si>
  <si>
    <t>pr ft.</t>
  </si>
  <si>
    <t>Wooden Peg stock, 1/2"</t>
  </si>
  <si>
    <t>Wooden Peg stock, 2"</t>
  </si>
  <si>
    <t>Anvil, 160 lb.</t>
  </si>
  <si>
    <t>Anvil, 70 lb.</t>
  </si>
  <si>
    <t>Armor Care Kit</t>
  </si>
  <si>
    <t>Bellows, large</t>
  </si>
  <si>
    <t>Forge, full</t>
  </si>
  <si>
    <t>120 lb.</t>
  </si>
  <si>
    <t>Forge, small</t>
  </si>
  <si>
    <t>Grindstone with stand</t>
  </si>
  <si>
    <t>Hammer, smithing</t>
  </si>
  <si>
    <t>Leather strop</t>
  </si>
  <si>
    <t>Plier, bending</t>
  </si>
  <si>
    <t>Plier, tooling</t>
  </si>
  <si>
    <t>Reservoir, 50 gal.</t>
  </si>
  <si>
    <t>Stone samples</t>
  </si>
  <si>
    <t>Tongs</t>
  </si>
  <si>
    <t>Tongs, long-handle</t>
  </si>
  <si>
    <t>Tongs, short-handle</t>
  </si>
  <si>
    <t>Metals:</t>
  </si>
  <si>
    <t>Brass, bar</t>
  </si>
  <si>
    <t>Brass, ingot</t>
  </si>
  <si>
    <t>Brass, sheet</t>
  </si>
  <si>
    <t>Brass, strip</t>
  </si>
  <si>
    <t>6 by 1in</t>
  </si>
  <si>
    <t>Brass, wire</t>
  </si>
  <si>
    <t>Bronze, bar</t>
  </si>
  <si>
    <t>Bronze, ingot</t>
  </si>
  <si>
    <t>Bronze, sheet</t>
  </si>
  <si>
    <t>16 in sq</t>
  </si>
  <si>
    <t>Bronze, strip</t>
  </si>
  <si>
    <t>4 by 2in</t>
  </si>
  <si>
    <t>Bronze, wire</t>
  </si>
  <si>
    <t>Copper, bar</t>
  </si>
  <si>
    <t>Copper, ingot</t>
  </si>
  <si>
    <t>7 lb.</t>
  </si>
  <si>
    <t>Copper, sheet</t>
  </si>
  <si>
    <t>Copper, strip</t>
  </si>
  <si>
    <t>8 x 1 in</t>
  </si>
  <si>
    <t>Gold, bar</t>
  </si>
  <si>
    <t>Gold, ingot</t>
  </si>
  <si>
    <t>3 lb</t>
  </si>
  <si>
    <t>Gold, sheet</t>
  </si>
  <si>
    <t>8 in sq.</t>
  </si>
  <si>
    <t>Gold, strip</t>
  </si>
  <si>
    <t>4 by 1 in</t>
  </si>
  <si>
    <t>Gold, wire</t>
  </si>
  <si>
    <t>Iron, bar</t>
  </si>
  <si>
    <t>Iron, ingot</t>
  </si>
  <si>
    <t>10 lb</t>
  </si>
  <si>
    <t>Iron, sheet</t>
  </si>
  <si>
    <t>10 by 1 in</t>
  </si>
  <si>
    <t>Iron, wire</t>
  </si>
  <si>
    <t>Lead, bar</t>
  </si>
  <si>
    <t>2 lb</t>
  </si>
  <si>
    <t>Lead, ingot</t>
  </si>
  <si>
    <t>Lead, sheet</t>
  </si>
  <si>
    <t>5 in sq.</t>
  </si>
  <si>
    <t>Lead, strip</t>
  </si>
  <si>
    <t>Lead, wire</t>
  </si>
  <si>
    <t>Mithral, bar</t>
  </si>
  <si>
    <t>1/4 lb</t>
  </si>
  <si>
    <t>Mithral, ingot</t>
  </si>
  <si>
    <t>21b</t>
  </si>
  <si>
    <t>Mithral, sheet</t>
  </si>
  <si>
    <t>Mithral, strip</t>
  </si>
  <si>
    <t>2 by 1 in</t>
  </si>
  <si>
    <t>Mithral, wire</t>
  </si>
  <si>
    <t>Platinum, bar</t>
  </si>
  <si>
    <t>1.4 lb.</t>
  </si>
  <si>
    <t>Platinum, ingot</t>
  </si>
  <si>
    <t>Platinum, sheet</t>
  </si>
  <si>
    <t>Platinum, strip</t>
  </si>
  <si>
    <t>Silver, bar</t>
  </si>
  <si>
    <t>1/21b</t>
  </si>
  <si>
    <t>Silver, ingot</t>
  </si>
  <si>
    <t>Silver, sheet</t>
  </si>
  <si>
    <t>Silver, strip</t>
  </si>
  <si>
    <t>6 by 1 in.</t>
  </si>
  <si>
    <t>Steel, bar</t>
  </si>
  <si>
    <t>Steel, ingot</t>
  </si>
  <si>
    <t>Steel, strip</t>
  </si>
  <si>
    <t>Steel, wire</t>
  </si>
  <si>
    <t>Tin, bar</t>
  </si>
  <si>
    <t>Tin, ingot</t>
  </si>
  <si>
    <t>Tin, sheet</t>
  </si>
  <si>
    <t>Tin, strip</t>
  </si>
  <si>
    <t>Tin, wire</t>
  </si>
  <si>
    <t>Molds:</t>
  </si>
  <si>
    <t>** all molds can be further carved out by purchaser to create raised designs.</t>
  </si>
  <si>
    <t>Arrow head</t>
  </si>
  <si>
    <t>Axe head</t>
  </si>
  <si>
    <t>Band (mail)</t>
  </si>
  <si>
    <t>Bar, prying</t>
  </si>
  <si>
    <t>Bit</t>
  </si>
  <si>
    <t>Bracelet, plain narrow - large</t>
  </si>
  <si>
    <t>Bracelet, plain narrow - medium</t>
  </si>
  <si>
    <t>Bracelet, plain narrow - small</t>
  </si>
  <si>
    <t>Bracelet, plain wide - large</t>
  </si>
  <si>
    <t>Bracelet, plain wide - medium</t>
  </si>
  <si>
    <t>Bracelet, plain wide - small</t>
  </si>
  <si>
    <t>Breastplate</t>
  </si>
  <si>
    <t>Buckle, belt</t>
  </si>
  <si>
    <t>Buckle, pack</t>
  </si>
  <si>
    <t>Buckle, saddle</t>
  </si>
  <si>
    <t>Buckler</t>
  </si>
  <si>
    <t>Flail rod</t>
  </si>
  <si>
    <t>Hammerhead, joiner</t>
  </si>
  <si>
    <t>Hammerhead, smithing</t>
  </si>
  <si>
    <t>Hoe</t>
  </si>
  <si>
    <t>Hook, billhook</t>
  </si>
  <si>
    <t>Hook, meat</t>
  </si>
  <si>
    <t>Horseshoe, draft</t>
  </si>
  <si>
    <t>Horseshoe, pony</t>
  </si>
  <si>
    <t>Horseshoe, riding</t>
  </si>
  <si>
    <t>Horseshoe, war</t>
  </si>
  <si>
    <t>Knife, butcher</t>
  </si>
  <si>
    <t>Knife, carving</t>
  </si>
  <si>
    <t>Knife, cleaver</t>
  </si>
  <si>
    <t>Knife, hunting</t>
  </si>
  <si>
    <t>Mace, ball</t>
  </si>
  <si>
    <t>Mace, cylinder</t>
  </si>
  <si>
    <t>Pick, military</t>
  </si>
  <si>
    <t>Pick, mining</t>
  </si>
  <si>
    <t>Pitchfork head</t>
  </si>
  <si>
    <t>Pliers</t>
  </si>
  <si>
    <t>Quarrel</t>
  </si>
  <si>
    <t>Rake</t>
  </si>
  <si>
    <t>Ring, plain narrow - large</t>
  </si>
  <si>
    <t>Ring, plain narrow - medium</t>
  </si>
  <si>
    <t>Ring, plain narrow - small</t>
  </si>
  <si>
    <t>Ring, plain wide - large</t>
  </si>
  <si>
    <t>Ring, plain wide - medium</t>
  </si>
  <si>
    <t>Ring, plain wide - small</t>
  </si>
  <si>
    <t>Scale (mail)</t>
  </si>
  <si>
    <t>Shears, branch</t>
  </si>
  <si>
    <t>Shears, cloth</t>
  </si>
  <si>
    <t>Shears, paper</t>
  </si>
  <si>
    <t>Shield</t>
  </si>
  <si>
    <t>Spade, coal</t>
  </si>
  <si>
    <t>Spade, planting</t>
  </si>
  <si>
    <t>Spade, trowel</t>
  </si>
  <si>
    <t>Spear head</t>
  </si>
  <si>
    <t>Splint(mail)</t>
  </si>
  <si>
    <t>Spur</t>
  </si>
  <si>
    <t>Sword, bastard (one hand)</t>
  </si>
  <si>
    <t>Sword, bastard (two hand)</t>
  </si>
  <si>
    <t>Sword, broad</t>
  </si>
  <si>
    <t>Sword, cutlass</t>
  </si>
  <si>
    <t>Sword, long</t>
  </si>
  <si>
    <t>Sword, rapier</t>
  </si>
  <si>
    <t>Sword, sabre</t>
  </si>
  <si>
    <t>Sword, short</t>
  </si>
  <si>
    <t>Sword, simitar</t>
  </si>
  <si>
    <t>Sword, two-handed</t>
  </si>
  <si>
    <t>Husbandman:</t>
  </si>
  <si>
    <t>Beehive</t>
  </si>
  <si>
    <t>Branding Iron, specify Thorass, Espruar or Dethek and character**</t>
  </si>
  <si>
    <t>Add personal crest**</t>
  </si>
  <si>
    <t>Butchering mallet</t>
  </si>
  <si>
    <t>Hat with silk netting</t>
  </si>
  <si>
    <t>Hunting Knife, folding - two blade</t>
  </si>
  <si>
    <t>Hunting Knife, trail</t>
  </si>
  <si>
    <t>Long razor, foldable</t>
  </si>
  <si>
    <t>Meat Hooks (set of 8)</t>
  </si>
  <si>
    <t>1 lb. ea.</t>
  </si>
  <si>
    <t>Shearing Pack</t>
  </si>
  <si>
    <t>Shepherd's Crook</t>
  </si>
  <si>
    <t>Skinning knife, 8-inch</t>
  </si>
  <si>
    <t>Trident</t>
  </si>
  <si>
    <t>Inn and Tavern</t>
  </si>
  <si>
    <t>Bedding:</t>
  </si>
  <si>
    <t>Blanket, double - flannel</t>
  </si>
  <si>
    <t>Blanket, double - wool</t>
  </si>
  <si>
    <t>Blanket, single - flannel</t>
  </si>
  <si>
    <t>Blanket, single - wool</t>
  </si>
  <si>
    <t>Comforter, linen - down</t>
  </si>
  <si>
    <t>Comforter, linen - flannel</t>
  </si>
  <si>
    <t>Comforter, linen - rag</t>
  </si>
  <si>
    <t>Comforter, linen - wool</t>
  </si>
  <si>
    <t>Coverlet</t>
  </si>
  <si>
    <t>Mattress, double - feather</t>
  </si>
  <si>
    <t>Mattress, double - rag</t>
  </si>
  <si>
    <t>Mattress, double - straw</t>
  </si>
  <si>
    <t>Mattress, single - feather</t>
  </si>
  <si>
    <t>Mattress, single - rag</t>
  </si>
  <si>
    <t>Mattress, single - straw</t>
  </si>
  <si>
    <t>Pillow, linen - feather</t>
  </si>
  <si>
    <t>Pillow, linen - rag</t>
  </si>
  <si>
    <t>Pillow, linen - straw</t>
  </si>
  <si>
    <t>Quilt, plain</t>
  </si>
  <si>
    <t>Sheet, double</t>
  </si>
  <si>
    <t>Sheet, single</t>
  </si>
  <si>
    <t>Cooking:</t>
  </si>
  <si>
    <t>Bowls, porcelain - boning</t>
  </si>
  <si>
    <t>Bowls, porcelain - mixing</t>
  </si>
  <si>
    <t>Bowls, porcelain - serving</t>
  </si>
  <si>
    <t>Bowls, porcelain - soup</t>
  </si>
  <si>
    <t>Bowls, wood - boning</t>
  </si>
  <si>
    <t>Bowls, wood - mixing</t>
  </si>
  <si>
    <t>Bowls, wood - serving</t>
  </si>
  <si>
    <t>Bowls, wood - soup</t>
  </si>
  <si>
    <t>Canister, birchbark - 10 oz</t>
  </si>
  <si>
    <t>Canister, birchbark - 12 oz</t>
  </si>
  <si>
    <t>Canister, birchbark - 16 oz</t>
  </si>
  <si>
    <t>Cauldron and tripod - 10 gal</t>
  </si>
  <si>
    <t>Cauldron and tripod - 30 gal</t>
  </si>
  <si>
    <t>Cauldron and tripod - 50 gal</t>
  </si>
  <si>
    <t>Chopping Table</t>
  </si>
  <si>
    <t>Corkscrew</t>
  </si>
  <si>
    <t>Crocks, stoneware - 10 oz</t>
  </si>
  <si>
    <t>Crocks, stoneware - 12 oz</t>
  </si>
  <si>
    <t>Crocks, stoneware - 16 oz</t>
  </si>
  <si>
    <t>Crocks, stoneware - 20 oz</t>
  </si>
  <si>
    <t>Crocks, stoneware - 8 oz</t>
  </si>
  <si>
    <t>Cutting Board</t>
  </si>
  <si>
    <t>Drinking Horn, common</t>
  </si>
  <si>
    <t>Drinking Horn, fine</t>
  </si>
  <si>
    <t>Fork, dinner - brass</t>
  </si>
  <si>
    <t>Fork, dinner - silver</t>
  </si>
  <si>
    <t>Fork, roast</t>
  </si>
  <si>
    <t>Icepick</t>
  </si>
  <si>
    <t>Jug, wood</t>
  </si>
  <si>
    <t>Knife, boning</t>
  </si>
  <si>
    <t>Knife, dinner - brass</t>
  </si>
  <si>
    <t>Knife, dinner - silver</t>
  </si>
  <si>
    <t>Knife, paring</t>
  </si>
  <si>
    <t>Knife, peeling</t>
  </si>
  <si>
    <t>Knife, steak</t>
  </si>
  <si>
    <t>Mug, brass</t>
  </si>
  <si>
    <t>Mug, glass</t>
  </si>
  <si>
    <t>Mug, pewter</t>
  </si>
  <si>
    <t>Pan, bread</t>
  </si>
  <si>
    <t>Pan, cake</t>
  </si>
  <si>
    <t>Pan, pie</t>
  </si>
  <si>
    <t>Pitcher, porcelain</t>
  </si>
  <si>
    <t>Pitcher, stoneware</t>
  </si>
  <si>
    <t>Pitcher, wood</t>
  </si>
  <si>
    <t>Plate, porcelain</t>
  </si>
  <si>
    <t>Plate, stoneware</t>
  </si>
  <si>
    <t>Plate, wood</t>
  </si>
  <si>
    <t>Platter, porcelain</t>
  </si>
  <si>
    <t>Platter, stoneware</t>
  </si>
  <si>
    <t>Platter, wood</t>
  </si>
  <si>
    <t>Roasting spit</t>
  </si>
  <si>
    <t>Spoon, dinner - brass</t>
  </si>
  <si>
    <t>Spoon, dinner - silver</t>
  </si>
  <si>
    <t>Spoon, ladle</t>
  </si>
  <si>
    <t>Spoon, soup - brass</t>
  </si>
  <si>
    <t>Spoon, soup - silver</t>
  </si>
  <si>
    <t>Spoon, stirring - wood</t>
  </si>
  <si>
    <t>Stein, brass</t>
  </si>
  <si>
    <t>Stein, pewter</t>
  </si>
  <si>
    <t>Stein, silver</t>
  </si>
  <si>
    <t>Stein, stoneware</t>
  </si>
  <si>
    <t>Tankard, brass</t>
  </si>
  <si>
    <t>Tankard, pewter</t>
  </si>
  <si>
    <t>Tankard, sliver</t>
  </si>
  <si>
    <t>Tea pot</t>
  </si>
  <si>
    <t>Wine glass, common</t>
  </si>
  <si>
    <t>Wine glass, crystal</t>
  </si>
  <si>
    <t>Cleaning:</t>
  </si>
  <si>
    <t>Broom</t>
  </si>
  <si>
    <t>Bucket, 5 gal - bronze</t>
  </si>
  <si>
    <t>Bucket, 5 gal - iron</t>
  </si>
  <si>
    <t>Bucket, 5 gal - leather</t>
  </si>
  <si>
    <t>Bucket, 5 gal - steel</t>
  </si>
  <si>
    <t>Bucket, 5 gal - wood</t>
  </si>
  <si>
    <t>Feather duster</t>
  </si>
  <si>
    <t>Mop</t>
  </si>
  <si>
    <t>per bar</t>
  </si>
  <si>
    <t>Washboard</t>
  </si>
  <si>
    <t>Scrivening Specialities:</t>
  </si>
  <si>
    <t>Book Lock - good**</t>
  </si>
  <si>
    <t>**Steel link strap for lockable book</t>
  </si>
  <si>
    <t>Book Safe - 1/4 cost of normal blank book</t>
  </si>
  <si>
    <t>Deluxe Pen package (32 nibs, 14 types)</t>
  </si>
  <si>
    <t>Ink vial</t>
  </si>
  <si>
    <t>Ink vial (case - 24)</t>
  </si>
  <si>
    <t>Mapcase, maple</t>
  </si>
  <si>
    <t>Mapcase, oak</t>
  </si>
  <si>
    <t>Map-making Kit</t>
  </si>
  <si>
    <t>Charcoal (set of 5)</t>
  </si>
  <si>
    <t>Gridded parchment refills (50 sheets)</t>
  </si>
  <si>
    <t>Pen nibs, metal (set of 5)</t>
  </si>
  <si>
    <t>Pen, quill (set of 50)</t>
  </si>
  <si>
    <t>Scrollcase</t>
  </si>
  <si>
    <t>Book Lock - fair**</t>
  </si>
  <si>
    <t>Book Lock - excellent**</t>
  </si>
  <si>
    <t>Blank Book (15x20) - 100 pages</t>
  </si>
  <si>
    <t>Blank Book (15x20) - 200 pages</t>
  </si>
  <si>
    <t>Blank Book (15x20) - 25 pages</t>
  </si>
  <si>
    <t>Blank Book (15x20) - 50 pages</t>
  </si>
  <si>
    <t>Blank Book (15x20) - 500 pages</t>
  </si>
  <si>
    <t>Blank Book (15x20) - 75 pages</t>
  </si>
  <si>
    <t>Blank Book (9x12) - 100 pages</t>
  </si>
  <si>
    <t>Blank Book (9x12) - 200 pages</t>
  </si>
  <si>
    <t>Blank Book (9x12) - 25 pages</t>
  </si>
  <si>
    <t>Book case, portable</t>
  </si>
  <si>
    <t>Felt bound Blank book +15%</t>
  </si>
  <si>
    <t>Cloth bound Blank book -5%</t>
  </si>
  <si>
    <t>Blank Book (9x12) - 75 pages</t>
  </si>
  <si>
    <t>Blank Book (9x12) - 500 pages</t>
  </si>
  <si>
    <t>Blank Book (9x12) - 50 pages</t>
  </si>
  <si>
    <t>Implements:</t>
  </si>
  <si>
    <t>slate pencil (10)</t>
  </si>
  <si>
    <t>Signet Stamp</t>
  </si>
  <si>
    <t>Sealing Wax</t>
  </si>
  <si>
    <t>Paint brush, small</t>
  </si>
  <si>
    <t>Paint brush, medium</t>
  </si>
  <si>
    <t>lead pencil (10)</t>
  </si>
  <si>
    <t>Inkwell</t>
  </si>
  <si>
    <t>inkstand</t>
  </si>
  <si>
    <t>Chalk stick (10)</t>
  </si>
  <si>
    <t>case, oak</t>
  </si>
  <si>
    <t>Paints:</t>
  </si>
  <si>
    <t>yellow, sulphur</t>
  </si>
  <si>
    <t>10 oz</t>
  </si>
  <si>
    <t>white lead</t>
  </si>
  <si>
    <t>vermillion</t>
  </si>
  <si>
    <t>red, lead</t>
  </si>
  <si>
    <t>red, iron</t>
  </si>
  <si>
    <t>purple</t>
  </si>
  <si>
    <t>ocher</t>
  </si>
  <si>
    <t>green, copper</t>
  </si>
  <si>
    <t>blue, copper</t>
  </si>
  <si>
    <t>blue, Calam.</t>
  </si>
  <si>
    <t>Surfaces:</t>
  </si>
  <si>
    <t>slate (5 in sq)</t>
  </si>
  <si>
    <t>scroll (8 ft)</t>
  </si>
  <si>
    <t>rice paper (8"x8" sheet)</t>
  </si>
  <si>
    <t>parchment (8"x8" sheet)</t>
  </si>
  <si>
    <t>papyrus (8"x8" sheet)</t>
  </si>
  <si>
    <t>paper (8"x8" sheet)</t>
  </si>
  <si>
    <t>bamboo (8"x8" sheet)</t>
  </si>
  <si>
    <t>vellum (8"x8" sheet)</t>
  </si>
  <si>
    <t>Storage Items</t>
  </si>
  <si>
    <t>Drum, 100 gal</t>
  </si>
  <si>
    <t>Jar, stoppered ceramic - 64 oz. (2 qt.)</t>
  </si>
  <si>
    <t>Jar, stoppered ceramic - 8 oz.</t>
  </si>
  <si>
    <t>Jar, stoppered ceramic - 32 oz (1 qt.)</t>
  </si>
  <si>
    <t>Jar, stoppered glass - 10 oz.</t>
  </si>
  <si>
    <t>Jar, stoppered glass - 12 oz.</t>
  </si>
  <si>
    <t>Jar, stoppered glass - 128 oz. (1 gal.)</t>
  </si>
  <si>
    <t>Jar, stoppered glass - 14 oz.</t>
  </si>
  <si>
    <t>Jar, stoppered glass - 16 oz.</t>
  </si>
  <si>
    <t>Jar, stoppered ceramic - 6 oz.</t>
  </si>
  <si>
    <t>Jar, stoppered ceramic - 4 oz.</t>
  </si>
  <si>
    <t>Jar, stoppered ceramic - 24 oz.</t>
  </si>
  <si>
    <t>Drum, 200 gal.</t>
  </si>
  <si>
    <t>Jar, stoppered ceramic - 10 oz.</t>
  </si>
  <si>
    <t>Jar, stoppered ceramic - 12 oz.</t>
  </si>
  <si>
    <t>Jar, stoppered ceramic - 128 oz. (1 gal.)</t>
  </si>
  <si>
    <t>Jar, stoppered ceramic - 14 oz.</t>
  </si>
  <si>
    <t>Jar, stoppered ceramic - 16 oz.</t>
  </si>
  <si>
    <t>Jar, stoppered ceramic - 2 oz.</t>
  </si>
  <si>
    <t>Jar, stoppered ceramic - 20 oz.</t>
  </si>
  <si>
    <t>Jar, stoppered glass - 2 oz.</t>
  </si>
  <si>
    <t>Jar, stoppered glass - 20 oz.</t>
  </si>
  <si>
    <t>Sack, flour</t>
  </si>
  <si>
    <t>Sack, knap</t>
  </si>
  <si>
    <t>Sack, pouch - leather</t>
  </si>
  <si>
    <t>Sack, purse</t>
  </si>
  <si>
    <t>Sack, saddle</t>
  </si>
  <si>
    <t>Sack, tubor</t>
  </si>
  <si>
    <t>Skin, oil</t>
  </si>
  <si>
    <t>Skin, water</t>
  </si>
  <si>
    <t>Sack, duffle</t>
  </si>
  <si>
    <t>Sack, ditty</t>
  </si>
  <si>
    <t>Keg, 30 gal.</t>
  </si>
  <si>
    <t>Jar, stoppered glass - 24 oz.</t>
  </si>
  <si>
    <t>Jar, stoppered glass - 4 oz.</t>
  </si>
  <si>
    <t>Jar, stoppered glass - 6 oz.</t>
  </si>
  <si>
    <t>Jar, stoppered glass - 64 oz. (2 qt.)</t>
  </si>
  <si>
    <t>Jar, stoppered glass - 8 oz.</t>
  </si>
  <si>
    <t>Jar, stoppered glass - 32 oz (1 qt.)</t>
  </si>
  <si>
    <t>Keg, 10 gal.</t>
  </si>
  <si>
    <t>Keg, 20 gal.</t>
  </si>
  <si>
    <t>Skin, wine</t>
  </si>
  <si>
    <t>Crate, small</t>
  </si>
  <si>
    <t>Barrel, 30 gal.</t>
  </si>
  <si>
    <t>Basket, Yhaunn - seed</t>
  </si>
  <si>
    <t>Basket, Yhaunn - snake</t>
  </si>
  <si>
    <t>Box, bread</t>
  </si>
  <si>
    <t>Box, jewelry - gold</t>
  </si>
  <si>
    <t>Box, jewelry - silver</t>
  </si>
  <si>
    <t>Box, jewelry - wood</t>
  </si>
  <si>
    <t>Box, prayer</t>
  </si>
  <si>
    <t>Box, snuff</t>
  </si>
  <si>
    <t>Basket, Yhaunn - picking</t>
  </si>
  <si>
    <t>Basket, Yhaunn - peck</t>
  </si>
  <si>
    <t>Basket, Yhaunn - laundry</t>
  </si>
  <si>
    <t>Barrel, 40 gal.</t>
  </si>
  <si>
    <t>Barrel, 50 gal.</t>
  </si>
  <si>
    <t>Barrel, 60 gal.</t>
  </si>
  <si>
    <t>Basket, Yhaunn - baby</t>
  </si>
  <si>
    <t>Basket, Yhaunn - bread</t>
  </si>
  <si>
    <t>Basket, Yhaunn - bushel</t>
  </si>
  <si>
    <t>Basket, Yhaunn - dog</t>
  </si>
  <si>
    <t>Basket, Yhaunn - egg</t>
  </si>
  <si>
    <t>Box, strong</t>
  </si>
  <si>
    <t>Box, tinder</t>
  </si>
  <si>
    <t>Casket, infant</t>
  </si>
  <si>
    <t>Chest, boot</t>
  </si>
  <si>
    <t>Chest, cedar</t>
  </si>
  <si>
    <t>Chest, clothing</t>
  </si>
  <si>
    <t>Chest, traveling</t>
  </si>
  <si>
    <t>Chest, treasure</t>
  </si>
  <si>
    <t>Crate, extra large</t>
  </si>
  <si>
    <t>Crate, large</t>
  </si>
  <si>
    <t>Casket, human</t>
  </si>
  <si>
    <t>Casket, half-orc</t>
  </si>
  <si>
    <t>Casket, halfling</t>
  </si>
  <si>
    <t>Bucket, 10 gal - iron</t>
  </si>
  <si>
    <t>Bucket, 10 gal - bronze</t>
  </si>
  <si>
    <t>Bucket, 10 gal - leather</t>
  </si>
  <si>
    <t>Bucket, 10 gal - steel</t>
  </si>
  <si>
    <t>Bucket, 10 gal - wood</t>
  </si>
  <si>
    <t>Casket, dwarf</t>
  </si>
  <si>
    <t>Casket, elf</t>
  </si>
  <si>
    <t>Casket, gnome</t>
  </si>
  <si>
    <t>Crate, medium</t>
  </si>
  <si>
    <t>Items ordered generally arrive at the Outlet in two to three days</t>
  </si>
  <si>
    <t>Tally Stick</t>
  </si>
  <si>
    <t>Paintbrush - 1/8"</t>
  </si>
  <si>
    <t>Paintbrush - 1/4"</t>
  </si>
  <si>
    <t>Paintbrush - 1/2"</t>
  </si>
  <si>
    <t>Paintbrush - 1/16"</t>
  </si>
  <si>
    <t>Paintbrush - 1"</t>
  </si>
  <si>
    <t>Lock, good quality mithral</t>
  </si>
  <si>
    <t>Lock, excellent quality adamantite</t>
  </si>
  <si>
    <t>Hemp rope (per 50') - 4" dia</t>
  </si>
  <si>
    <t>570 lb.</t>
  </si>
  <si>
    <t>Hemp rope (per 50') - 3/4" dia</t>
  </si>
  <si>
    <t>Hemp rope (per 50') - 3" dia</t>
  </si>
  <si>
    <t>320 lb.</t>
  </si>
  <si>
    <t>Hemp rope (per 50') - 2" dia</t>
  </si>
  <si>
    <t>142 lb.</t>
  </si>
  <si>
    <t>Hemp rope (per 50') - 1/4" dia</t>
  </si>
  <si>
    <t>Paintbrush - 2"</t>
  </si>
  <si>
    <t>Paintbrush - 3/4"</t>
  </si>
  <si>
    <t>Stocks, head/hand single</t>
  </si>
  <si>
    <t>Stocks, head/hand double</t>
  </si>
  <si>
    <t>Stocks, ankle single</t>
  </si>
  <si>
    <t>Stocks, ankle double</t>
  </si>
  <si>
    <t>Silk rope - 3/4" dia</t>
  </si>
  <si>
    <t>18 lb.</t>
  </si>
  <si>
    <t>Silk rope - 1/8" dia</t>
  </si>
  <si>
    <t>1.5 lb.</t>
  </si>
  <si>
    <t>Silk rope - 1/4" dia</t>
  </si>
  <si>
    <t>3.5 lb.</t>
  </si>
  <si>
    <t>Silk rope - 1/2" dia</t>
  </si>
  <si>
    <t>Silk rope - 1" dia</t>
  </si>
  <si>
    <t>Shackles</t>
  </si>
  <si>
    <t>Paintbrush - hairline</t>
  </si>
  <si>
    <t>Paintbrush - 4"</t>
  </si>
  <si>
    <t>Hemp rope (per 50') - 1/2" dia</t>
  </si>
  <si>
    <t>Hemp rope (per 50') - 1/16" dia</t>
  </si>
  <si>
    <t>1/3 lb.</t>
  </si>
  <si>
    <t>Hemp rope (per 50') - 1" dia</t>
  </si>
  <si>
    <t>36 lb.</t>
  </si>
  <si>
    <t>Chain, iron (pr 25 ft) - 2"</t>
  </si>
  <si>
    <t>210 lb.</t>
  </si>
  <si>
    <t>Chain, iron (pr 25 ft) - 1/8"</t>
  </si>
  <si>
    <t>Chain, iron (pr 25 ft) - 1/4"</t>
  </si>
  <si>
    <t>Chain, iron (pr 25 ft) - 1/2"</t>
  </si>
  <si>
    <t>Chain, iron (pr 25 ft) - 1"</t>
  </si>
  <si>
    <t>130 lb.</t>
  </si>
  <si>
    <t>Chain, gold (pr 25 ft) - 1/8"</t>
  </si>
  <si>
    <t>Chain, gold (pr 25 ft) - 1/4"</t>
  </si>
  <si>
    <t>Chain, gold (pr 25 ft) - 1/2"</t>
  </si>
  <si>
    <t>Block and Tackle, ton cap. (2 pulleys)</t>
  </si>
  <si>
    <t>Block and Tackle, 500 lb cap.</t>
  </si>
  <si>
    <t>Block and Tackle, 200 lb cap.</t>
  </si>
  <si>
    <t>Block and Tackle, 1000 lb cap.</t>
  </si>
  <si>
    <t>Chain, iron (pr 25 ft) - 3"</t>
  </si>
  <si>
    <t>400 lb.</t>
  </si>
  <si>
    <t>Chain, iron (pr 25 ft) - 3/4"</t>
  </si>
  <si>
    <t>98 lb.</t>
  </si>
  <si>
    <t>Chain, steel (pr 25 ft) - 4"</t>
  </si>
  <si>
    <t>700 lb.</t>
  </si>
  <si>
    <t>Chain, steel (pr 25 ft) - 3/4"</t>
  </si>
  <si>
    <t>Chain, steel (pr 25 ft) - 3"</t>
  </si>
  <si>
    <t>Chain, steel (pr 25 ft) - 2"</t>
  </si>
  <si>
    <t>Chain, steel (pr 25 ft) - 1/8"</t>
  </si>
  <si>
    <t>Chain, steel (pr 25 ft) - 1/4"</t>
  </si>
  <si>
    <t>Chain, steel (pr 25 ft) - 1/2"</t>
  </si>
  <si>
    <t>Chain, steel (pr 25 ft) - 1"</t>
  </si>
  <si>
    <t>Chain, silver (pr 25 ft) - 1/8"</t>
  </si>
  <si>
    <t>Chain, silver (pr 25 ft) - 1/4"</t>
  </si>
  <si>
    <t>Chain, silver (pr 25 ft) - 1/2"</t>
  </si>
  <si>
    <t>Chain, iron (pr 25 ft) - 4"</t>
  </si>
  <si>
    <t>Block and Tackle, 100 lb cap.</t>
  </si>
  <si>
    <t>Tailors' Corner</t>
  </si>
  <si>
    <t>Fabric (sq yd)</t>
  </si>
  <si>
    <t>Canvas</t>
  </si>
  <si>
    <t>Flannel wool</t>
  </si>
  <si>
    <t>light</t>
  </si>
  <si>
    <t>heavy</t>
  </si>
  <si>
    <t>medium</t>
  </si>
  <si>
    <t>Homespun</t>
  </si>
  <si>
    <t>Lace</t>
  </si>
  <si>
    <t>Linen, Daerlunian</t>
  </si>
  <si>
    <t>Maztican white</t>
  </si>
  <si>
    <t>Raw wool</t>
  </si>
  <si>
    <t>Sailcloth</t>
  </si>
  <si>
    <t>Silk</t>
  </si>
  <si>
    <t>Ticking</t>
  </si>
  <si>
    <t>mattress</t>
  </si>
  <si>
    <t>pillow</t>
  </si>
  <si>
    <t>Velvet</t>
  </si>
  <si>
    <t>Wool, Daerlunian</t>
  </si>
  <si>
    <t>Skins (1 hide)</t>
  </si>
  <si>
    <t>Bear</t>
  </si>
  <si>
    <t>Deer</t>
  </si>
  <si>
    <t>Fox, red</t>
  </si>
  <si>
    <t>Fox, white</t>
  </si>
  <si>
    <t>Horsehide</t>
  </si>
  <si>
    <t>Jaguar</t>
  </si>
  <si>
    <t>Leather</t>
  </si>
  <si>
    <t>Leopard</t>
  </si>
  <si>
    <t>Lion</t>
  </si>
  <si>
    <t>Marten</t>
  </si>
  <si>
    <t>Mink</t>
  </si>
  <si>
    <t>Panther</t>
  </si>
  <si>
    <t>Raccoon</t>
  </si>
  <si>
    <t>Sable, black</t>
  </si>
  <si>
    <t>Shark</t>
  </si>
  <si>
    <t>Sheep</t>
  </si>
  <si>
    <t>Squirrel</t>
  </si>
  <si>
    <t>Tiger</t>
  </si>
  <si>
    <t>Wolf</t>
  </si>
  <si>
    <t>Sewing/Weaving</t>
  </si>
  <si>
    <t>Basket</t>
  </si>
  <si>
    <t>Beads (10), glass</t>
  </si>
  <si>
    <t>Beads (10), gold</t>
  </si>
  <si>
    <t>Beads (10), ivory</t>
  </si>
  <si>
    <t>Beads (10), oak</t>
  </si>
  <si>
    <t>Beads (10), pine</t>
  </si>
  <si>
    <t>Bootlaces (2), 1'</t>
  </si>
  <si>
    <t>Bootlaces (2), 2'</t>
  </si>
  <si>
    <t>Buttons (10), large</t>
  </si>
  <si>
    <t>Buttons (10), medium</t>
  </si>
  <si>
    <t>Buttons (10), small</t>
  </si>
  <si>
    <t>Distaff</t>
  </si>
  <si>
    <t>Flax, raw (1 lb.)</t>
  </si>
  <si>
    <t>Grommet</t>
  </si>
  <si>
    <t>Hemp (1')</t>
  </si>
  <si>
    <t>Hook &amp; eye(l pr)</t>
  </si>
  <si>
    <t>Loom, 2 foot</t>
  </si>
  <si>
    <t>Loom, 4 foot</t>
  </si>
  <si>
    <t>Loom, 8 foot</t>
  </si>
  <si>
    <t>Needle case</t>
  </si>
  <si>
    <t>Needles (10)</t>
  </si>
  <si>
    <t>Pattern*</t>
  </si>
  <si>
    <t>apron</t>
  </si>
  <si>
    <t>bandolier</t>
  </si>
  <si>
    <t>breeches</t>
  </si>
  <si>
    <t>chemise</t>
  </si>
  <si>
    <t>cloak</t>
  </si>
  <si>
    <t>coif</t>
  </si>
  <si>
    <t>doublet</t>
  </si>
  <si>
    <t>gorget</t>
  </si>
  <si>
    <t>hood</t>
  </si>
  <si>
    <t>hose</t>
  </si>
  <si>
    <t>pantaloon</t>
  </si>
  <si>
    <t>safety belt</t>
  </si>
  <si>
    <t>shirt</t>
  </si>
  <si>
    <t>stocking</t>
  </si>
  <si>
    <t>surcoat</t>
  </si>
  <si>
    <t>tabard</t>
  </si>
  <si>
    <t>tunic</t>
  </si>
  <si>
    <t>* Specify size when ordering</t>
  </si>
  <si>
    <t>Pins(10)</t>
  </si>
  <si>
    <t>Scissor case</t>
  </si>
  <si>
    <t>Scissor sheath</t>
  </si>
  <si>
    <t>Scissors</t>
  </si>
  <si>
    <t>Spinning wheel</t>
  </si>
  <si>
    <t>Thimble</t>
  </si>
  <si>
    <t>Thread (100'), darning</t>
  </si>
  <si>
    <t>Thread (100'), embroidery</t>
  </si>
  <si>
    <t>Thread (100'), sewing</t>
  </si>
  <si>
    <t>Wool carders</t>
  </si>
  <si>
    <t>Yarn** (100')</t>
  </si>
  <si>
    <t>** Available in red, blue, yellow, green, brown gray, black, and white.</t>
  </si>
  <si>
    <t>Feathers, Eagle (10)</t>
  </si>
  <si>
    <t>Feathers, Hawk (10)</t>
  </si>
  <si>
    <t>Feathers, Ostrich (1)</t>
  </si>
  <si>
    <t>Feathers, Parrot (1)</t>
  </si>
  <si>
    <t>Feathers, Peacock (1)</t>
  </si>
  <si>
    <t>Feathers, Pheasant (5)</t>
  </si>
  <si>
    <t>Dyes (8 oz.)*, Blue, Calimshan</t>
  </si>
  <si>
    <t>Dyes (8 oz.)*, Blue, copper</t>
  </si>
  <si>
    <t>Dyes (8 oz.)*, Blue, ultramarine</t>
  </si>
  <si>
    <t>Dyes (8 oz.)*, Green, mollusk</t>
  </si>
  <si>
    <t>Dyes (8 oz.)*, Indigo</t>
  </si>
  <si>
    <t>Dyes (8 oz.)*, Ocher</t>
  </si>
  <si>
    <t>Dyes (8 oz.)*, Purple</t>
  </si>
  <si>
    <t>Dyes (8 oz.)*, Red, cochineal</t>
  </si>
  <si>
    <t>Dyes (8 oz.)*, Red, iron</t>
  </si>
  <si>
    <t>Dyes (8 oz.)*, Red, mollusk</t>
  </si>
  <si>
    <t>Dyes (8 oz.)*, Safflower</t>
  </si>
  <si>
    <t>Dyes (8 oz.)*, Vermilion</t>
  </si>
  <si>
    <t>Dyes (8 oz.)*, Yellow, sulfur</t>
  </si>
  <si>
    <t>* Will dye fabrics to buyer's specifications, allow 3 to 4 days.</t>
  </si>
  <si>
    <t>Clothes and Shoes</t>
  </si>
  <si>
    <t>*Dying to specification add</t>
  </si>
  <si>
    <t>jWith gold embroidery add:</t>
  </si>
  <si>
    <t>**With gold embroidery add:</t>
  </si>
  <si>
    <t>***Dying charge for red, blue or green. add:</t>
  </si>
  <si>
    <t>aDying charge: add</t>
  </si>
  <si>
    <t>bAdded embroidery. Add:</t>
  </si>
  <si>
    <t>dAdd options to silk. Add:</t>
  </si>
  <si>
    <t>cAdd options. Add:</t>
  </si>
  <si>
    <t>eAdd wire mesh lining. Add:</t>
  </si>
  <si>
    <t>eExtra embroidered or tooled letters. Add:</t>
  </si>
  <si>
    <t>fAdd fur lining. Add:</t>
  </si>
  <si>
    <t>hRetarring</t>
  </si>
  <si>
    <t>gAdd dagger sheath to boots. Add for each:</t>
  </si>
  <si>
    <t>iAdded attachments - Add:</t>
  </si>
  <si>
    <t>kFur Lining. Add:</t>
  </si>
  <si>
    <t>Underclothes</t>
  </si>
  <si>
    <t>Bustle, rear - large</t>
  </si>
  <si>
    <t>Bustle, rear - small</t>
  </si>
  <si>
    <t>Bustle, side - large</t>
  </si>
  <si>
    <t>Bustle, side - small</t>
  </si>
  <si>
    <t>Fullcloth - elf</t>
  </si>
  <si>
    <t>Fullcloth - gnome</t>
  </si>
  <si>
    <t>Fullcloth - halfling</t>
  </si>
  <si>
    <t>Fullcloth - human</t>
  </si>
  <si>
    <t>Hose supporter, leather*</t>
  </si>
  <si>
    <t>Hosiery, silk or velvet - elf</t>
  </si>
  <si>
    <t>Hosiery, silk or velvet - gnome</t>
  </si>
  <si>
    <t>Hosiery, silk or velvet - halfling</t>
  </si>
  <si>
    <t>Hosiery, silk or velvet - human</t>
  </si>
  <si>
    <t>Hosiery, wool or linen - elf</t>
  </si>
  <si>
    <t>Hosiery, wool or linen - gnome</t>
  </si>
  <si>
    <t>Hosiery, wool or linen - halfling</t>
  </si>
  <si>
    <t>Hosiery, wool or linen - human</t>
  </si>
  <si>
    <t>Loincloth, silk, velvet or leather - elf</t>
  </si>
  <si>
    <t>Loincloth, silk, velvet or leather - gnome</t>
  </si>
  <si>
    <t>Loincloth, silk, velvet or leather - halfling</t>
  </si>
  <si>
    <t>Loincloth, silk, velvet or leather - human</t>
  </si>
  <si>
    <t>Loincloth, wool, linen or cotton - elf</t>
  </si>
  <si>
    <t>Loincloth, wool, linen or cotton - gnome</t>
  </si>
  <si>
    <t>Loincloth, wool, linen or cotton - halfling</t>
  </si>
  <si>
    <t>Loincloth, wool, linen or cotton - human</t>
  </si>
  <si>
    <t>Lounging Robe - demihuman</t>
  </si>
  <si>
    <t>Lounging Robe - human</t>
  </si>
  <si>
    <t>Money Belt</t>
  </si>
  <si>
    <t>Nightshirt, demihuman</t>
  </si>
  <si>
    <t>Nightshirt, human</t>
  </si>
  <si>
    <t>Stockings, cotton, wool, flannel - demi human</t>
  </si>
  <si>
    <t>Stockings, cotton, wool, flannel - human</t>
  </si>
  <si>
    <t>Overclothes</t>
  </si>
  <si>
    <t>Breeches, linen - elf</t>
  </si>
  <si>
    <t>Breeches, linen - gnome or halfling</t>
  </si>
  <si>
    <t>Breeches, linen - human</t>
  </si>
  <si>
    <t>Breeches, sack cloth - elf</t>
  </si>
  <si>
    <t>Breeches, sack cloth - gnome or halfling</t>
  </si>
  <si>
    <t>Breeches, sack cloth - human</t>
  </si>
  <si>
    <t>Breeches, silk - elf</t>
  </si>
  <si>
    <t>Breeches, silk - gnome or halfling</t>
  </si>
  <si>
    <t>Breeches, silk - human</t>
  </si>
  <si>
    <t>Breeches, velvet - elf</t>
  </si>
  <si>
    <t>Breeches, velvet - gnome or halfling</t>
  </si>
  <si>
    <t>Breeches, velvet - human</t>
  </si>
  <si>
    <t>Breeches, woolen - elf</t>
  </si>
  <si>
    <t>Breeches, woolen - gnome or halfling</t>
  </si>
  <si>
    <t>Breeches, woolen - human</t>
  </si>
  <si>
    <t>Cannons, silk - elf</t>
  </si>
  <si>
    <t>Cannons, silk - gnome</t>
  </si>
  <si>
    <t>Cannons, silk - halfling</t>
  </si>
  <si>
    <t>Cannons, silk - human</t>
  </si>
  <si>
    <t>Cannons, velvet - elf</t>
  </si>
  <si>
    <t>Cannons, velvet - gnome</t>
  </si>
  <si>
    <t>Cannons, velvet - halfling</t>
  </si>
  <si>
    <t>Cannons, velvet - human</t>
  </si>
  <si>
    <t>Chemise, linen</t>
  </si>
  <si>
    <t>Chemise, Maztican cotton</t>
  </si>
  <si>
    <t>Chemise, sackcloth</t>
  </si>
  <si>
    <t>Chemise, silk</t>
  </si>
  <si>
    <t>Codpiece, bag - linenj</t>
  </si>
  <si>
    <t>Codpiece, bag - velvet or silkj</t>
  </si>
  <si>
    <t>Codpiece, flat - linenj</t>
  </si>
  <si>
    <t>Codpiece, flat - velvet or silkj</t>
  </si>
  <si>
    <t>Cote, linen, sleeveless** - elf</t>
  </si>
  <si>
    <t>Cote, linen, sleeveless** - gnome</t>
  </si>
  <si>
    <t>Cote, linen, sleeveless** - halfling</t>
  </si>
  <si>
    <t>Cote, linen, sleeveless** - human</t>
  </si>
  <si>
    <t>Cote, linen, sleeves** - elf</t>
  </si>
  <si>
    <t>Cote, linen, sleeves** - gnome</t>
  </si>
  <si>
    <t>Cote, linen, sleeves** - halfling</t>
  </si>
  <si>
    <t>Cote, linen, sleeves** - human</t>
  </si>
  <si>
    <t>Doublet, brocade*** - elf</t>
  </si>
  <si>
    <t>Doublet, brocade*** - gnome</t>
  </si>
  <si>
    <t>Doublet, brocade*** - halfling</t>
  </si>
  <si>
    <t>Doublet, brocade*** - human</t>
  </si>
  <si>
    <t>Doublet, linen*** - elf</t>
  </si>
  <si>
    <t>Doublet, linen*** - gnome</t>
  </si>
  <si>
    <t>Doublet, linen*** - halfling</t>
  </si>
  <si>
    <t>Doublet, linen*** - human</t>
  </si>
  <si>
    <t>Doublet, velvet or silk*** - elf</t>
  </si>
  <si>
    <t>Doublet, velvet or silk*** - gnome</t>
  </si>
  <si>
    <t>Doublet, velvet or silk*** - halfling</t>
  </si>
  <si>
    <t>Doublet, velvet or silk*** - human</t>
  </si>
  <si>
    <t>Dress, linen - elfa</t>
  </si>
  <si>
    <t>Dress, linen - gnomea</t>
  </si>
  <si>
    <t>Dress, linen - halflinga</t>
  </si>
  <si>
    <t>Dress, linen - human</t>
  </si>
  <si>
    <t>Dress, silk - elf</t>
  </si>
  <si>
    <t>Dress, silk - gnome</t>
  </si>
  <si>
    <t>Dress, silk - halfling</t>
  </si>
  <si>
    <t>Dress, silk - human</t>
  </si>
  <si>
    <t>Girdle</t>
  </si>
  <si>
    <t>Peltcote</t>
  </si>
  <si>
    <t>Outerclothes</t>
  </si>
  <si>
    <t>Belt, canvas</t>
  </si>
  <si>
    <t>Belt, canvas - with secret pouch</t>
  </si>
  <si>
    <t>Belt, gold braid</t>
  </si>
  <si>
    <t>Belt, harvesting</t>
  </si>
  <si>
    <t>Belt, leather</t>
  </si>
  <si>
    <t>Belt, leather - with secret pouch</t>
  </si>
  <si>
    <t>Belt, tool</t>
  </si>
  <si>
    <t>Belt, weapon belt</t>
  </si>
  <si>
    <t>Cloak, cold weather</t>
  </si>
  <si>
    <t>Cloak, formal</t>
  </si>
  <si>
    <t>Cloak, fur</t>
  </si>
  <si>
    <t>Cloak, special order starts at:</t>
  </si>
  <si>
    <t>Full Cape</t>
  </si>
  <si>
    <t>Gloves, archery</t>
  </si>
  <si>
    <t>Gloves, Evermeet</t>
  </si>
  <si>
    <t>Gloves, gauntlets</t>
  </si>
  <si>
    <t>Gloves, leather, fur lined</t>
  </si>
  <si>
    <t>Gloves, linen</t>
  </si>
  <si>
    <t>Gloves, silk</t>
  </si>
  <si>
    <t>Gloves, smithing</t>
  </si>
  <si>
    <t>Half-cape</t>
  </si>
  <si>
    <t>Hat or capk - fur</t>
  </si>
  <si>
    <t>Hat or cap - linen, wool, leatherk</t>
  </si>
  <si>
    <t>Hood, fur</t>
  </si>
  <si>
    <t>Hood, wool or linen</t>
  </si>
  <si>
    <t>Jerkin, leatherbc</t>
  </si>
  <si>
    <t>Jerkin, linenbc</t>
  </si>
  <si>
    <t>Jerkin, Maztican cottonbc</t>
  </si>
  <si>
    <t>Jerkin, quiltedbc</t>
  </si>
  <si>
    <t>Jerkin, silkbd</t>
  </si>
  <si>
    <t>Mittens</t>
  </si>
  <si>
    <t>Purse, leathere</t>
  </si>
  <si>
    <t>Purse, linene</t>
  </si>
  <si>
    <t>Robe, wool or linenf</t>
  </si>
  <si>
    <t>Robe, silkf</t>
  </si>
  <si>
    <t>Sash, linen</t>
  </si>
  <si>
    <t>Sash, silk</t>
  </si>
  <si>
    <t>Sash, wool</t>
  </si>
  <si>
    <t>Scarf/muffler - plain linen</t>
  </si>
  <si>
    <t>Scarf/muffler - patterned silk</t>
  </si>
  <si>
    <t>Scarf/muffler - plain wool</t>
  </si>
  <si>
    <t>Surcoat, linen</t>
  </si>
  <si>
    <t>Surcoat, quilted</t>
  </si>
  <si>
    <t>Suspenders, canvas</t>
  </si>
  <si>
    <t>Suspenders, leather</t>
  </si>
  <si>
    <t>Tabard, Qty 20 - 50. For each</t>
  </si>
  <si>
    <t>Tabard, Qty up to 20. For each</t>
  </si>
  <si>
    <t>Tabard, Qty200 or more. For each</t>
  </si>
  <si>
    <t>Tabard, Qty50 - 200. For each</t>
  </si>
  <si>
    <t>Toga, linen</t>
  </si>
  <si>
    <t>Toga, wool</t>
  </si>
  <si>
    <t>Turban or beret - furk</t>
  </si>
  <si>
    <t>Turban or beret - linen, wool, leatherk</t>
  </si>
  <si>
    <t>Footwear</t>
  </si>
  <si>
    <t>Dancing shoes</t>
  </si>
  <si>
    <t>Dwarf boots</t>
  </si>
  <si>
    <t>Elf Shoes</t>
  </si>
  <si>
    <t>High boots, hardg</t>
  </si>
  <si>
    <t>High boots, peltg</t>
  </si>
  <si>
    <t>High boots, softg</t>
  </si>
  <si>
    <t>Hip bootsh</t>
  </si>
  <si>
    <t>Low boots, hardg</t>
  </si>
  <si>
    <t>Low boots, peltg</t>
  </si>
  <si>
    <t>Low boots, softg</t>
  </si>
  <si>
    <t>Moccasins</t>
  </si>
  <si>
    <t>Orc-Spiker Bootsi</t>
  </si>
  <si>
    <t>Riding Boots</t>
  </si>
  <si>
    <t>Sandals</t>
  </si>
  <si>
    <t>Silk slippers</t>
  </si>
  <si>
    <t>Slippers, quilted linen</t>
  </si>
  <si>
    <t>Slippers, quilted silk</t>
  </si>
  <si>
    <t>Slippers, wool</t>
  </si>
  <si>
    <t>Snowshoes</t>
  </si>
  <si>
    <t>Tabi, silk</t>
  </si>
  <si>
    <t>Tabi, wool</t>
  </si>
  <si>
    <t>Boom's Garden</t>
  </si>
  <si>
    <t>Tailer</t>
  </si>
  <si>
    <t>Loin Guard - bronze</t>
  </si>
  <si>
    <t>Loin Cloth - wolf fur</t>
  </si>
  <si>
    <t>Loin Cloth - supple leather</t>
  </si>
  <si>
    <t>Loin Cloth - stiff leather</t>
  </si>
  <si>
    <t>Loin Cloth - scale mail</t>
  </si>
  <si>
    <t>Loin Cloth - plate mail</t>
  </si>
  <si>
    <t>Loin Cloth - chain mail</t>
  </si>
  <si>
    <t>Loin Cloth - bear fur</t>
  </si>
  <si>
    <t>Leggings - partial</t>
  </si>
  <si>
    <t>12 lb.</t>
  </si>
  <si>
    <t>Loin Guard - gold</t>
  </si>
  <si>
    <t>Loin Guard - iron</t>
  </si>
  <si>
    <t>Loin Guard - silver</t>
  </si>
  <si>
    <t>Swimwear, Drow</t>
  </si>
  <si>
    <t>Spiked Footings</t>
  </si>
  <si>
    <t>Skirt - leather</t>
  </si>
  <si>
    <t>Skirt - chain mail</t>
  </si>
  <si>
    <t>35 lb.</t>
  </si>
  <si>
    <t>Shoulder Plates - steel</t>
  </si>
  <si>
    <t>Shoulder Plates - silver</t>
  </si>
  <si>
    <t>Shoulder Plates - gold</t>
  </si>
  <si>
    <t>Shoulder Plates - bronze</t>
  </si>
  <si>
    <t>Loin Guard - steel</t>
  </si>
  <si>
    <t>Leggings - full chain</t>
  </si>
  <si>
    <t>Corset - scale mail</t>
  </si>
  <si>
    <t>14 lb.</t>
  </si>
  <si>
    <t>Bustenhalt, steel plate</t>
  </si>
  <si>
    <t>Bustenhalt, silver plate</t>
  </si>
  <si>
    <t>Bustenhalt, scale mail</t>
  </si>
  <si>
    <t>Bustenhalt, leather</t>
  </si>
  <si>
    <t>Bustenhalt, iron</t>
  </si>
  <si>
    <t>Bustenhalt, gold plate</t>
  </si>
  <si>
    <t>Bustenhalt, chain mail</t>
  </si>
  <si>
    <t>Bustenhalt, bronze plate</t>
  </si>
  <si>
    <t>Bustenhalt, bear fur</t>
  </si>
  <si>
    <t>Bustenhalt, studded leather</t>
  </si>
  <si>
    <t>Bustier - bronze</t>
  </si>
  <si>
    <t>Bustier - gold</t>
  </si>
  <si>
    <t>Corset - leather</t>
  </si>
  <si>
    <t>Corset - chain mail</t>
  </si>
  <si>
    <t>Collar</t>
  </si>
  <si>
    <t>Chemise - leather</t>
  </si>
  <si>
    <t>Chemise - lace mail</t>
  </si>
  <si>
    <t>Chemise - chain mail</t>
  </si>
  <si>
    <t>Bustier - steel</t>
  </si>
  <si>
    <t>Bustier - silver</t>
  </si>
  <si>
    <t>Bustier - iron</t>
  </si>
  <si>
    <t>Broadbelt</t>
  </si>
  <si>
    <t>Amber, polished - double strand necklace</t>
  </si>
  <si>
    <t>Fillet</t>
  </si>
  <si>
    <t>Glass beads</t>
  </si>
  <si>
    <t>bag</t>
  </si>
  <si>
    <t>Gorget</t>
  </si>
  <si>
    <t>Headband, men's</t>
  </si>
  <si>
    <t>Headband, women's</t>
  </si>
  <si>
    <t>Locket, bone</t>
  </si>
  <si>
    <t>Locket, jade</t>
  </si>
  <si>
    <t>Locket, rose quartz</t>
  </si>
  <si>
    <t>Locket, turquoise</t>
  </si>
  <si>
    <t>Pendant, blossoms</t>
  </si>
  <si>
    <t>Pendant, disk</t>
  </si>
  <si>
    <t>Pendant, dragon</t>
  </si>
  <si>
    <t>Ring, engraved</t>
  </si>
  <si>
    <t>Earrings, dove</t>
  </si>
  <si>
    <t>Brooch, silver</t>
  </si>
  <si>
    <t>Amber, polished - Earrings, cabochon</t>
  </si>
  <si>
    <t>Amber, polished - Earrings, faceted</t>
  </si>
  <si>
    <t>Amber, polished - hair comb, pair</t>
  </si>
  <si>
    <t>Amber, polished - hair comb, single</t>
  </si>
  <si>
    <t>Amber, polished - single strand necklace</t>
  </si>
  <si>
    <t>Arm bands, pair</t>
  </si>
  <si>
    <t>Beads, stone - belt</t>
  </si>
  <si>
    <t>Beads, stone - necklace</t>
  </si>
  <si>
    <t>Bracelet, gold</t>
  </si>
  <si>
    <t>Bracelet, gold cuff</t>
  </si>
  <si>
    <t>Bracelet, silver</t>
  </si>
  <si>
    <t>Bracelet, silver cuff</t>
  </si>
  <si>
    <t>Brooch, gold</t>
  </si>
  <si>
    <t>Torc</t>
  </si>
  <si>
    <t>Household Accoutrements</t>
  </si>
  <si>
    <t>Ornamental:</t>
  </si>
  <si>
    <t>Sundial, bronze</t>
  </si>
  <si>
    <t>Mirror, wall - 5'</t>
  </si>
  <si>
    <t>Statue, badger</t>
  </si>
  <si>
    <t>Statue, deer</t>
  </si>
  <si>
    <t>Statue, fox</t>
  </si>
  <si>
    <t>Statue, owl</t>
  </si>
  <si>
    <t>Statue, rabbit</t>
  </si>
  <si>
    <t>Statue, unicorn</t>
  </si>
  <si>
    <t>Sundial, marble</t>
  </si>
  <si>
    <t>Water Clock</t>
  </si>
  <si>
    <t>Mirror, wall - 3'</t>
  </si>
  <si>
    <t>Mirror, hand</t>
  </si>
  <si>
    <t>Bell pull, ornamental</t>
  </si>
  <si>
    <t>Box, lacquer</t>
  </si>
  <si>
    <t>Box, sandalwood</t>
  </si>
  <si>
    <t>Box, silk</t>
  </si>
  <si>
    <t>Candles, beeswax</t>
  </si>
  <si>
    <t>Candles, tallow</t>
  </si>
  <si>
    <t>Dinner bell, brass</t>
  </si>
  <si>
    <t>Dinner bell, silver</t>
  </si>
  <si>
    <t>Door Knocker, engraved</t>
  </si>
  <si>
    <t>Window Lace, special order only</t>
  </si>
  <si>
    <t>Personal Supplies</t>
  </si>
  <si>
    <t>Wig</t>
  </si>
  <si>
    <t>Snuff Box, silver</t>
  </si>
  <si>
    <t>Snuff Box, hardwood</t>
  </si>
  <si>
    <t>Snuff Box, gold</t>
  </si>
  <si>
    <t>Small gems - add</t>
  </si>
  <si>
    <t>silver handles - add</t>
  </si>
  <si>
    <t>Sachet: Shaar Scents</t>
  </si>
  <si>
    <t>Sachet: Moonsea</t>
  </si>
  <si>
    <t>Sachet: Far Payit Palm</t>
  </si>
  <si>
    <t>Sachet: Chessentan Lotus</t>
  </si>
  <si>
    <t>Snuff Box, steel</t>
  </si>
  <si>
    <t>Soap, lye</t>
  </si>
  <si>
    <t>Soap, mild</t>
  </si>
  <si>
    <t>Washcloth</t>
  </si>
  <si>
    <t>Towels, woolen bath</t>
  </si>
  <si>
    <t>Towels, Maztican cotton bath</t>
  </si>
  <si>
    <t>Towels, linen hand</t>
  </si>
  <si>
    <t>Toenail, Fingernail scissor set</t>
  </si>
  <si>
    <t>Soap, scented - Unicorn's Horn</t>
  </si>
  <si>
    <t>Soap, scented - Shining Sea</t>
  </si>
  <si>
    <t>Soap, scented - Moonshae Spring</t>
  </si>
  <si>
    <t>Soap, scented - Elven Wind</t>
  </si>
  <si>
    <t>Sachet: Celestial Seaweed</t>
  </si>
  <si>
    <t>Razor Kit</t>
  </si>
  <si>
    <t>platinum handle - add</t>
  </si>
  <si>
    <t>Handkerchief, linen</t>
  </si>
  <si>
    <t>Handkerchief, cotton</t>
  </si>
  <si>
    <t>gold handles - add</t>
  </si>
  <si>
    <t>decorative Mother-of-Pearl handles - add</t>
  </si>
  <si>
    <t>Decorative etching - add</t>
  </si>
  <si>
    <t>Brush and comb, tortoise shell</t>
  </si>
  <si>
    <t>Brush and comb, silver</t>
  </si>
  <si>
    <t>Brush and comb, hardwood</t>
  </si>
  <si>
    <t>Brush and comb, gold</t>
  </si>
  <si>
    <t>Handkerchief, silk</t>
  </si>
  <si>
    <t>Leather strap</t>
  </si>
  <si>
    <t>Perfume, fine, Mystara's Spell</t>
  </si>
  <si>
    <t>vial</t>
  </si>
  <si>
    <t>Perfume, very fine, Night Spice</t>
  </si>
  <si>
    <t>Perfume, very fine, Llira's Joy</t>
  </si>
  <si>
    <t>Perfume, very fine, Breath of Spring</t>
  </si>
  <si>
    <t>Perfume, simple, Mountain Breeze</t>
  </si>
  <si>
    <t>Perfume, simple, Jasmine Night</t>
  </si>
  <si>
    <t>Perfume, simple, Flowers</t>
  </si>
  <si>
    <t>Perfume, peerless, Sune's Fire</t>
  </si>
  <si>
    <t>Perfume, fine, Red Rose</t>
  </si>
  <si>
    <t>Perfume, fine, Ocean Mist</t>
  </si>
  <si>
    <t>Bath Oil</t>
  </si>
  <si>
    <t>1 pt.</t>
  </si>
  <si>
    <t>Illuminations</t>
  </si>
  <si>
    <t>Lamps:</t>
  </si>
  <si>
    <t>Warming lamp</t>
  </si>
  <si>
    <t>Oil, worked brass</t>
  </si>
  <si>
    <t>Oil, kiln-glazed pottery</t>
  </si>
  <si>
    <t>Oil, carved onyx</t>
  </si>
  <si>
    <t>Hurricane, silver</t>
  </si>
  <si>
    <t>Hurricane, copper</t>
  </si>
  <si>
    <t>Hurricane, brass</t>
  </si>
  <si>
    <t>Gnomish Firefly Lamp</t>
  </si>
  <si>
    <t>Chime Lamp</t>
  </si>
  <si>
    <t>Calishite, silver</t>
  </si>
  <si>
    <t>Calishite, gold - special order only</t>
  </si>
  <si>
    <t>Calishite, copper</t>
  </si>
  <si>
    <t>Calishite, brass</t>
  </si>
  <si>
    <t>Lanterns:</t>
  </si>
  <si>
    <t>Bullseye</t>
  </si>
  <si>
    <t>Fog-Cutter</t>
  </si>
  <si>
    <t>Hooded</t>
  </si>
  <si>
    <t>Infra-Lantern</t>
  </si>
  <si>
    <t>Self-Dousing</t>
  </si>
  <si>
    <t>Spelunker's Lantern</t>
  </si>
  <si>
    <t>Other Supplies:</t>
  </si>
  <si>
    <t>Wick, thin</t>
  </si>
  <si>
    <t>pr yrd.</t>
  </si>
  <si>
    <t>Lamp oil, exotic scented - frankinsense</t>
  </si>
  <si>
    <t>2 pt.</t>
  </si>
  <si>
    <t>Lamp oil, exotic scented - cinnamon</t>
  </si>
  <si>
    <t>Flint and Steel</t>
  </si>
  <si>
    <t>Candlestick, lathe-turned copper</t>
  </si>
  <si>
    <t>Candlestick, lathe-turned brass</t>
  </si>
  <si>
    <t>Candlestick, large wrought iron</t>
  </si>
  <si>
    <t>Candlestick, kiln-glazed pottery</t>
  </si>
  <si>
    <t>Candlestick, carved wood</t>
  </si>
  <si>
    <t>Lamp oil, exotic scented - lily of the valley</t>
  </si>
  <si>
    <t>Lamp oil, exotic scented - myrrh</t>
  </si>
  <si>
    <t>Wick, thick</t>
  </si>
  <si>
    <t>per 2 ft.</t>
  </si>
  <si>
    <t>ea.</t>
  </si>
  <si>
    <t>Tinderbox, flint and steel</t>
  </si>
  <si>
    <t>Lamp oil, exotic scented - violet</t>
  </si>
  <si>
    <t>Lamp oil, exotic scented - sandalwood</t>
  </si>
  <si>
    <t>Lamp oil, exotic scented - rose</t>
  </si>
  <si>
    <t>Lamp oil, exotic scented - pine</t>
  </si>
  <si>
    <t>Lamp oil, exotic scented - patchouli</t>
  </si>
  <si>
    <t>Candlestick, carved soapstone</t>
  </si>
  <si>
    <t>Candlestick, carved onyx</t>
  </si>
  <si>
    <t>Candlestick, carved carnelian</t>
  </si>
  <si>
    <t>Beeswax, scented - patchouli</t>
  </si>
  <si>
    <t>Beeswax, scented - oriental blend</t>
  </si>
  <si>
    <t>Beeswax, scented - myrrh</t>
  </si>
  <si>
    <t>Beeswax, scented - lily of the valley</t>
  </si>
  <si>
    <t>Beeswax, scented - frankincense</t>
  </si>
  <si>
    <t>Beeswax, scented - cinnamon</t>
  </si>
  <si>
    <t>Beeswax, scented - apple</t>
  </si>
  <si>
    <t>Beeswax, natural</t>
  </si>
  <si>
    <t>Beeswax, scented - peach</t>
  </si>
  <si>
    <t>Beeswax, scented - pine</t>
  </si>
  <si>
    <t>Candle, 1/2" diameter, tallow</t>
  </si>
  <si>
    <t>Candle, 1/2" diameter, beeswax</t>
  </si>
  <si>
    <t>Candle molds</t>
  </si>
  <si>
    <t>Beeswax, scented -vanilla</t>
  </si>
  <si>
    <t>Beeswax, scented - violet</t>
  </si>
  <si>
    <t>Beeswax, scented - sandalwood</t>
  </si>
  <si>
    <t>Beeswax, scented - rose</t>
  </si>
  <si>
    <t>Beeswax, colored</t>
  </si>
  <si>
    <t>Diversions</t>
  </si>
  <si>
    <t>Toys:</t>
  </si>
  <si>
    <t>Puppet - great Bard</t>
  </si>
  <si>
    <t>Puppet - Evil Red Wizard</t>
  </si>
  <si>
    <t>Puppet - Dragon</t>
  </si>
  <si>
    <t>Puppet - any 3</t>
  </si>
  <si>
    <t>Nesting Dolls, Races</t>
  </si>
  <si>
    <t>Nesting Dolls, Heroes and Rulers</t>
  </si>
  <si>
    <t>Nesting Dolls, Famous Wizards</t>
  </si>
  <si>
    <t>Nesting Dolls, Avatar</t>
  </si>
  <si>
    <t>Nesting Dolls, Adventurer's</t>
  </si>
  <si>
    <t>Marbles</t>
  </si>
  <si>
    <t>bag of 20</t>
  </si>
  <si>
    <t>Leather Ball - 4"</t>
  </si>
  <si>
    <t>Puppet - hero with sword</t>
  </si>
  <si>
    <t>Puppet - Heroine with sword</t>
  </si>
  <si>
    <t>Tops, mixed variety of 5</t>
  </si>
  <si>
    <t>Top, solid</t>
  </si>
  <si>
    <t>Top, singing</t>
  </si>
  <si>
    <t>Rocking Mounts - Unicorn</t>
  </si>
  <si>
    <t>Rocking Mounts - Sea Lion</t>
  </si>
  <si>
    <t>Rocking Mounts - Pegasus</t>
  </si>
  <si>
    <t>Rocking Mounts - Dragon (Specify color)</t>
  </si>
  <si>
    <t>Rocking Mounts - Destrier</t>
  </si>
  <si>
    <t>Puppet - Wizard</t>
  </si>
  <si>
    <t>Puppet - Trusty Halfling</t>
  </si>
  <si>
    <t>Puppet - King</t>
  </si>
  <si>
    <t>Leather Ball - 2"</t>
  </si>
  <si>
    <t>Kaleidoscope</t>
  </si>
  <si>
    <t>Dolls, Porcelain</t>
  </si>
  <si>
    <t>Cloth wrapped Ball - 12"</t>
  </si>
  <si>
    <t>Clockworks, set of 10</t>
  </si>
  <si>
    <t>Clockworks, 2" long</t>
  </si>
  <si>
    <t>Bow and Arrow Set, Play</t>
  </si>
  <si>
    <t>Animal Models - Unicorn</t>
  </si>
  <si>
    <t>5 lbs.</t>
  </si>
  <si>
    <t>Animal Models - Pegasus</t>
  </si>
  <si>
    <t>Animal Models - Pack Mule</t>
  </si>
  <si>
    <t>Animal Models - Horse</t>
  </si>
  <si>
    <t>Animal Models - Elephant</t>
  </si>
  <si>
    <t>Animal Models - Dragon</t>
  </si>
  <si>
    <t>Animal Models - Cow</t>
  </si>
  <si>
    <t>Dolls, Fabric - Priest</t>
  </si>
  <si>
    <t>Dolls, Fabric - Priestess</t>
  </si>
  <si>
    <t>Dolls, Fabric - Warrior</t>
  </si>
  <si>
    <t>Dolls, Fabric - Townswoman</t>
  </si>
  <si>
    <t>Dolls, Fabric - Townsman</t>
  </si>
  <si>
    <t>Dolls, Fabric - Special order</t>
  </si>
  <si>
    <t>Dolls, Fabric - Sorceress</t>
  </si>
  <si>
    <t>Dolls, Fabric - Sorcerer</t>
  </si>
  <si>
    <t>Dolls, Fabric - Rogue (male)</t>
  </si>
  <si>
    <t>Dolls, Fabric - Rogue (female)</t>
  </si>
  <si>
    <t>Dolls, Fabric - Princess</t>
  </si>
  <si>
    <t>Dolls, Fabric - Warrioress</t>
  </si>
  <si>
    <t>Games:</t>
  </si>
  <si>
    <t>Chess, avatar set</t>
  </si>
  <si>
    <t>Table Dice (Backgammon)</t>
  </si>
  <si>
    <t>Old Men's Bones, standard set</t>
  </si>
  <si>
    <t>Old Men's Bones, dragon bones</t>
  </si>
  <si>
    <t>Fighting Dolls, set of 2</t>
  </si>
  <si>
    <t>Draughts (checkers)</t>
  </si>
  <si>
    <t>Dice - 4, 6, 8, 12 and 20-sided, with leather cup</t>
  </si>
  <si>
    <t>Dice - 4 six-sided with leather cup</t>
  </si>
  <si>
    <t>Chess, traditional set</t>
  </si>
  <si>
    <t>Chess, horde set</t>
  </si>
  <si>
    <t>Talis Deck</t>
  </si>
  <si>
    <t>Auroras Larder</t>
  </si>
  <si>
    <t>Common Seasonings:</t>
  </si>
  <si>
    <t>Angelica</t>
  </si>
  <si>
    <t>oz.</t>
  </si>
  <si>
    <t>Anise</t>
  </si>
  <si>
    <t>Bergamot</t>
  </si>
  <si>
    <t>Borage</t>
  </si>
  <si>
    <t>Calendula</t>
  </si>
  <si>
    <t>Caraway</t>
  </si>
  <si>
    <t>Chervil</t>
  </si>
  <si>
    <t>Chives</t>
  </si>
  <si>
    <t>Clary</t>
  </si>
  <si>
    <t>Coriander</t>
  </si>
  <si>
    <t>Costmary</t>
  </si>
  <si>
    <t>Cumin</t>
  </si>
  <si>
    <t>Dillweed</t>
  </si>
  <si>
    <t>Faggot of sweet herbs</t>
  </si>
  <si>
    <t>Fennel seed</t>
  </si>
  <si>
    <t>Fenugreek</t>
  </si>
  <si>
    <t>Garlic</t>
  </si>
  <si>
    <t>Horehound</t>
  </si>
  <si>
    <t>Horseradish</t>
  </si>
  <si>
    <t>Hyssop</t>
  </si>
  <si>
    <t>Juniper</t>
  </si>
  <si>
    <t>Laurel</t>
  </si>
  <si>
    <t>Lemon balm</t>
  </si>
  <si>
    <t>Liquorice root</t>
  </si>
  <si>
    <t>Lovage</t>
  </si>
  <si>
    <t>Marigold</t>
  </si>
  <si>
    <t>Marjoram</t>
  </si>
  <si>
    <t>Mint</t>
  </si>
  <si>
    <t>Mustard seed</t>
  </si>
  <si>
    <t>Oregano</t>
  </si>
  <si>
    <t>Parsley</t>
  </si>
  <si>
    <t>Poppy seed</t>
  </si>
  <si>
    <t>Rose hips</t>
  </si>
  <si>
    <t>Rosemary</t>
  </si>
  <si>
    <t>Salt</t>
  </si>
  <si>
    <t>Savory, summer</t>
  </si>
  <si>
    <t>Savory, winter</t>
  </si>
  <si>
    <t>Sweet cicely</t>
  </si>
  <si>
    <t>Tarragon</t>
  </si>
  <si>
    <t>Thyme</t>
  </si>
  <si>
    <t>Woodruff</t>
  </si>
  <si>
    <t>Corns:</t>
  </si>
  <si>
    <t>Barley</t>
  </si>
  <si>
    <t>lb.</t>
  </si>
  <si>
    <t>Buckwheat</t>
  </si>
  <si>
    <t>Chick peas</t>
  </si>
  <si>
    <t>Lentils</t>
  </si>
  <si>
    <t>Millet</t>
  </si>
  <si>
    <t>Oats</t>
  </si>
  <si>
    <t>Rice</t>
  </si>
  <si>
    <t>Rye</t>
  </si>
  <si>
    <t>Wheat berries</t>
  </si>
  <si>
    <t>Flours:</t>
  </si>
  <si>
    <t>Wheat</t>
  </si>
  <si>
    <t>Dried Fruits/Vegetables:</t>
  </si>
  <si>
    <t>Apples</t>
  </si>
  <si>
    <t>Apricots</t>
  </si>
  <si>
    <t>Broadbeans</t>
  </si>
  <si>
    <t>Carrots</t>
  </si>
  <si>
    <t>Cherries</t>
  </si>
  <si>
    <t>Currants</t>
  </si>
  <si>
    <t>Dates, Imnescarian</t>
  </si>
  <si>
    <t>Dates, common</t>
  </si>
  <si>
    <t>Elderberries</t>
  </si>
  <si>
    <t>Figs, Black Thayvian</t>
  </si>
  <si>
    <t>Figs, Chessentan</t>
  </si>
  <si>
    <t>Green beans</t>
  </si>
  <si>
    <t>Green peas</t>
  </si>
  <si>
    <t>Mushrooms of Brost</t>
  </si>
  <si>
    <t>Onion rings</t>
  </si>
  <si>
    <t>Palintrike of Calimshan</t>
  </si>
  <si>
    <t>Peaches</t>
  </si>
  <si>
    <t>Pears</t>
  </si>
  <si>
    <t>Prunes</t>
  </si>
  <si>
    <t>Raisins, Black Selgauntan</t>
  </si>
  <si>
    <t>Raisins, Berdusk golden</t>
  </si>
  <si>
    <t>Raisins, Saerloonas</t>
  </si>
  <si>
    <t>Savories:</t>
  </si>
  <si>
    <t>Beetroot relish</t>
  </si>
  <si>
    <t>pt.</t>
  </si>
  <si>
    <t>Brandied fruits, Imnescar grapes</t>
  </si>
  <si>
    <t>Brandied fruits, mixed fruits</t>
  </si>
  <si>
    <t>Brandied fruits, raspberries</t>
  </si>
  <si>
    <t>Brandied fruits, spiced pears</t>
  </si>
  <si>
    <t>Brandied fruits, spiced plums</t>
  </si>
  <si>
    <t>Brandied fruits, strawberries</t>
  </si>
  <si>
    <t>Brandied fruits,cherries</t>
  </si>
  <si>
    <t>Candied, angelica</t>
  </si>
  <si>
    <t>Candied, apricots</t>
  </si>
  <si>
    <t>Candied, carrots</t>
  </si>
  <si>
    <t>Candied, cherries</t>
  </si>
  <si>
    <t>Candied, citron ftom Thay</t>
  </si>
  <si>
    <t>Candied, Crimmor pears</t>
  </si>
  <si>
    <t>Candied, honeyed ginger</t>
  </si>
  <si>
    <t>Candied, mint</t>
  </si>
  <si>
    <t>Candied, orange peel</t>
  </si>
  <si>
    <t>Candied, sugar-frosted rosemary</t>
  </si>
  <si>
    <t>Crystallized grapes</t>
  </si>
  <si>
    <t>Crystallized holly leaves</t>
  </si>
  <si>
    <t>Crystallized Marsember rose petals</t>
  </si>
  <si>
    <t>Crystallized violets</t>
  </si>
  <si>
    <t>Moonshae chestnuts in syrup</t>
  </si>
  <si>
    <t>Mustard</t>
  </si>
  <si>
    <t>Olives, Chessentan</t>
  </si>
  <si>
    <t>Olives, Shaarite green</t>
  </si>
  <si>
    <t>Pickled beets</t>
  </si>
  <si>
    <t>qt.</t>
  </si>
  <si>
    <t>Pickled capers</t>
  </si>
  <si>
    <t>Pickled cherries</t>
  </si>
  <si>
    <t>Pickled cornichons</t>
  </si>
  <si>
    <t>Pickled eggs</t>
  </si>
  <si>
    <t>Pickled garlic</t>
  </si>
  <si>
    <t>Pickled gherkins</t>
  </si>
  <si>
    <t>Pickled green beans</t>
  </si>
  <si>
    <t>Pickled mushrooms</t>
  </si>
  <si>
    <t>Pickled nasturtium seeds</t>
  </si>
  <si>
    <t>Pickled plums</t>
  </si>
  <si>
    <t>Pickled spiced pears</t>
  </si>
  <si>
    <t>Pickled sweet onions</t>
  </si>
  <si>
    <t>Pickled walnuts</t>
  </si>
  <si>
    <t>Sauerkraut</t>
  </si>
  <si>
    <t>Scented water, jasmine</t>
  </si>
  <si>
    <t>Scented water, lavender</t>
  </si>
  <si>
    <t>Scented water, orange</t>
  </si>
  <si>
    <t>Scented water, rose</t>
  </si>
  <si>
    <t>Vinegar, aged</t>
  </si>
  <si>
    <t>Vinegar, blackberry</t>
  </si>
  <si>
    <t>Vinegar, cider</t>
  </si>
  <si>
    <t>Vinegar, malt</t>
  </si>
  <si>
    <t>Vinegar, rose petal</t>
  </si>
  <si>
    <t>Vinegar, wine</t>
  </si>
  <si>
    <t>Nuts:</t>
  </si>
  <si>
    <t>Almonds</t>
  </si>
  <si>
    <t>Cashews</t>
  </si>
  <si>
    <t>Chestnuts</t>
  </si>
  <si>
    <t>Hazelnuts</t>
  </si>
  <si>
    <t>Pine nuts</t>
  </si>
  <si>
    <t>Pistachios</t>
  </si>
  <si>
    <t>Walnuts</t>
  </si>
  <si>
    <t>The Spice Cabinet:</t>
  </si>
  <si>
    <t>Cannella</t>
  </si>
  <si>
    <t>Cardamon</t>
  </si>
  <si>
    <t>Cinnamon</t>
  </si>
  <si>
    <t>Cloves</t>
  </si>
  <si>
    <t>Cubeb</t>
  </si>
  <si>
    <t>Galingale</t>
  </si>
  <si>
    <t>Ginger, colombine</t>
  </si>
  <si>
    <t>Ginger, string</t>
  </si>
  <si>
    <t>Mace</t>
  </si>
  <si>
    <t>Pepper, Durparian black</t>
  </si>
  <si>
    <t>Pepper, Malatran</t>
  </si>
  <si>
    <t>Pepper, Marsembian</t>
  </si>
  <si>
    <t>Saffron</t>
  </si>
  <si>
    <t>Turmeric</t>
  </si>
  <si>
    <t>Oils:</t>
  </si>
  <si>
    <t>Almond oil</t>
  </si>
  <si>
    <t>gal.</t>
  </si>
  <si>
    <t>Hazelnut oil</t>
  </si>
  <si>
    <t>Mixed herb oil</t>
  </si>
  <si>
    <t>Olive oil</t>
  </si>
  <si>
    <t>Rapeseed oil</t>
  </si>
  <si>
    <t>Safflower oil</t>
  </si>
  <si>
    <t>Sesame oil</t>
  </si>
  <si>
    <t>Sunflower oil</t>
  </si>
  <si>
    <t>Sweeteners:</t>
  </si>
  <si>
    <t>Honey, parsley</t>
  </si>
  <si>
    <t>Honey, rose petal</t>
  </si>
  <si>
    <t>Honey, Sembian lavender</t>
  </si>
  <si>
    <t>Honey, Neverwinter</t>
  </si>
  <si>
    <t>Marzipan</t>
  </si>
  <si>
    <t>Sorghum</t>
  </si>
  <si>
    <t>Sugar, brown</t>
  </si>
  <si>
    <t>Sugar, lavender</t>
  </si>
  <si>
    <t>Sugar, lemon</t>
  </si>
  <si>
    <t>Sugar, loaf</t>
  </si>
  <si>
    <t>Sugar, mace</t>
  </si>
  <si>
    <t>Sugar, orange</t>
  </si>
  <si>
    <t>Sugar, powdered</t>
  </si>
  <si>
    <t>Sugar, raw</t>
  </si>
  <si>
    <t>Sugar, rose</t>
  </si>
  <si>
    <t>Sugar, violet</t>
  </si>
  <si>
    <t>Jams, Jellies, Curds, Marmalades, and Fruit Cheeses:</t>
  </si>
  <si>
    <t>Butters, pear</t>
  </si>
  <si>
    <t>Butters, apple</t>
  </si>
  <si>
    <t>Butters, blackberry</t>
  </si>
  <si>
    <t>Butters, quince</t>
  </si>
  <si>
    <t>Butters, rhubarb</t>
  </si>
  <si>
    <t>Butters, spiced crabapple</t>
  </si>
  <si>
    <t>Curds, blackberry</t>
  </si>
  <si>
    <t>Curds, honey</t>
  </si>
  <si>
    <t>Curds, lemon</t>
  </si>
  <si>
    <t>Curds, orange</t>
  </si>
  <si>
    <t>Fruit cheese, apple</t>
  </si>
  <si>
    <t>Fruit cheese, blackberry</t>
  </si>
  <si>
    <t>Fruit cheese, damson plum</t>
  </si>
  <si>
    <t>Fruit cheese, gooseberry</t>
  </si>
  <si>
    <t>Jam, apricot and almond</t>
  </si>
  <si>
    <t>Jam, barberry</t>
  </si>
  <si>
    <t>Jam, bramble</t>
  </si>
  <si>
    <t>Jam, elderberry</t>
  </si>
  <si>
    <t>Jam, gooseberry and elderflower</t>
  </si>
  <si>
    <t>Jam, greengage plum</t>
  </si>
  <si>
    <t>Jam, lingonberry</t>
  </si>
  <si>
    <t>Jam, rose petal</t>
  </si>
  <si>
    <t>Jam, strawberry</t>
  </si>
  <si>
    <t>Jelly, crabapple</t>
  </si>
  <si>
    <t>Jelly, basil</t>
  </si>
  <si>
    <t>Jelly, brambleberry</t>
  </si>
  <si>
    <t>Jelly, lemon</t>
  </si>
  <si>
    <t>Jelly, medlar</t>
  </si>
  <si>
    <t>Jelly, mint</t>
  </si>
  <si>
    <t>Jelly, rosemary</t>
  </si>
  <si>
    <t>Jelly, sage</t>
  </si>
  <si>
    <t>Jelly, wine</t>
  </si>
  <si>
    <t>Marmalade, ginger</t>
  </si>
  <si>
    <t>Marmalade, orange</t>
  </si>
  <si>
    <t>Marmalade, quince</t>
  </si>
  <si>
    <t>Preserves, cherry</t>
  </si>
  <si>
    <t>Preserves, raspberry</t>
  </si>
  <si>
    <t>Preserves, strawberry</t>
  </si>
  <si>
    <t>Durable Meat and Fish:</t>
  </si>
  <si>
    <t>Beef, corned</t>
  </si>
  <si>
    <t>Beef, dried</t>
  </si>
  <si>
    <t>Beef, jerked</t>
  </si>
  <si>
    <t>Beef, sausage</t>
  </si>
  <si>
    <t>Beef, smoked</t>
  </si>
  <si>
    <t>Buffalo, Maztican, jerked</t>
  </si>
  <si>
    <t>Buffalo, Maztican, dried</t>
  </si>
  <si>
    <t>Cod, salted</t>
  </si>
  <si>
    <t>Cod, smoked</t>
  </si>
  <si>
    <t>Herring, pickled</t>
  </si>
  <si>
    <t>Herring, salted</t>
  </si>
  <si>
    <t>Pork, bacon</t>
  </si>
  <si>
    <t>Pork, ham</t>
  </si>
  <si>
    <t>Pork, salted</t>
  </si>
  <si>
    <t>Pork, sausage</t>
  </si>
  <si>
    <t>Salmon, Damarite, salted</t>
  </si>
  <si>
    <t>Salmon, Damarite, smoked</t>
  </si>
  <si>
    <t>Sardines</t>
  </si>
  <si>
    <t>Tadjani</t>
  </si>
  <si>
    <t>Tantran finefish</t>
  </si>
  <si>
    <t>Breads</t>
  </si>
  <si>
    <t>Blackbread</t>
  </si>
  <si>
    <t>4 loaves</t>
  </si>
  <si>
    <t>Tarts ( dozen)</t>
  </si>
  <si>
    <t>Sourdough (2-lb. Loaf)</t>
  </si>
  <si>
    <t>Noodles, Soba</t>
  </si>
  <si>
    <t>Noodles, ramen</t>
  </si>
  <si>
    <t>Noodles, Kozakuran udon</t>
  </si>
  <si>
    <t>Noodles, Bean curd</t>
  </si>
  <si>
    <t>Hard-tack</t>
  </si>
  <si>
    <t>Gingerbread, with tin</t>
  </si>
  <si>
    <t>Fruitcake with tin</t>
  </si>
  <si>
    <t>loaf</t>
  </si>
  <si>
    <t>Elven Bread</t>
  </si>
  <si>
    <t>Crackers, savory</t>
  </si>
  <si>
    <t>3 doz.</t>
  </si>
  <si>
    <t>Crackers, pepper</t>
  </si>
  <si>
    <t>Crackers, onion</t>
  </si>
  <si>
    <t>Crackers, Gourmet pack (all 4 flavors)</t>
  </si>
  <si>
    <t>Crackers, garlic</t>
  </si>
  <si>
    <t>Tortilla</t>
  </si>
  <si>
    <t>2 doz.</t>
  </si>
  <si>
    <t>Cheese Shop</t>
  </si>
  <si>
    <t>Arabellan Cheddar, 1 lb wheel</t>
  </si>
  <si>
    <t>Nut Cheese, 2 lb. Wheel</t>
  </si>
  <si>
    <t>Pepper Cheese, 1 lb loaf</t>
  </si>
  <si>
    <t>Pepper Cheese, 100 lb. Whey</t>
  </si>
  <si>
    <t>Turmish Brick, 1 lb. Loaf</t>
  </si>
  <si>
    <t>Turmish Brick, 100 gp cubic whey</t>
  </si>
  <si>
    <t>Vilhon Blanc, 1 lb. Loaf</t>
  </si>
  <si>
    <t>Waterdhavian, 1 lb. Loaf</t>
  </si>
  <si>
    <t>Waterdhavian, 100 lb. Whey</t>
  </si>
  <si>
    <t>Yak Butter, 1 lb.</t>
  </si>
  <si>
    <t>Nut Cheese, 100 lb. Whey</t>
  </si>
  <si>
    <t>Mist Cheese, 1 lb. Loaf</t>
  </si>
  <si>
    <t>Luiren Spring Cheese, 1/2 lb loaf</t>
  </si>
  <si>
    <t>Arabellan Cheddar, 100 lb circular wheys</t>
  </si>
  <si>
    <t>Chessentan Lotus Cheese, 1 lb. Wheel</t>
  </si>
  <si>
    <t>Chessentan Lotus Cheese, Whey</t>
  </si>
  <si>
    <t>Damarite Red, 1 lb. Wheel</t>
  </si>
  <si>
    <t>Damarite Red, 50 lb. Whey</t>
  </si>
  <si>
    <t>Death Cheese</t>
  </si>
  <si>
    <t>Elturian Grey, 1 lb. Loaf</t>
  </si>
  <si>
    <t>Farmer's Cheese, 1 lb.</t>
  </si>
  <si>
    <t>Green Calishite, 1/2 lb. Loaf</t>
  </si>
  <si>
    <t>Yak Butter, 100 lb.</t>
  </si>
  <si>
    <t>Wines and Ales</t>
  </si>
  <si>
    <t>Ales and Beers:</t>
  </si>
  <si>
    <t>Bitter Black stout, barrel</t>
  </si>
  <si>
    <t>Bitter Black stout, butt</t>
  </si>
  <si>
    <t>Bitter Black stout, cask</t>
  </si>
  <si>
    <t>Bitter Black stout, hand keg</t>
  </si>
  <si>
    <t>Bitter Black stout, tun</t>
  </si>
  <si>
    <t>Dragon's Breath Beer, barrel</t>
  </si>
  <si>
    <t>Dragon's Breath Beer, butt</t>
  </si>
  <si>
    <t>Dragon's Breath Beer, cask</t>
  </si>
  <si>
    <t>Dragon's Breath Beer, hand keg</t>
  </si>
  <si>
    <t>Dragon's Breath Beer, tun</t>
  </si>
  <si>
    <t>Elminster's Choice, barrel</t>
  </si>
  <si>
    <t>Elminster's Choice, butt</t>
  </si>
  <si>
    <t>Elminster's Choice, cask</t>
  </si>
  <si>
    <t>Elminster's Choice, hand keg</t>
  </si>
  <si>
    <t>Elminster's Choice, tun</t>
  </si>
  <si>
    <t>Golden Sands Basic, barrel</t>
  </si>
  <si>
    <t>Golden Sands Basic, butt</t>
  </si>
  <si>
    <t>Golden Sands Basic, cask</t>
  </si>
  <si>
    <t>Golden Sands Basic, hand keg</t>
  </si>
  <si>
    <t>Golden Sands Basic, tun</t>
  </si>
  <si>
    <t>Golden Sands Gold, barrel</t>
  </si>
  <si>
    <t>Golden Sands Gold, butt</t>
  </si>
  <si>
    <t>Golden Sands Gold, cask</t>
  </si>
  <si>
    <t>Golden Sands Gold, hand keg</t>
  </si>
  <si>
    <t>Golden Sands Gold, tun</t>
  </si>
  <si>
    <t>Golden Sands Orange, barrel</t>
  </si>
  <si>
    <t>Golden Sands Orange, butt</t>
  </si>
  <si>
    <t>Golden Sands Orange, cask</t>
  </si>
  <si>
    <t>Golden Sands Orange, hand keg</t>
  </si>
  <si>
    <t>Golden Sands Orange, tun</t>
  </si>
  <si>
    <t>Iriaeboran North Brew, barrel</t>
  </si>
  <si>
    <t>Iriaeboran North Brew, butt</t>
  </si>
  <si>
    <t>Iriaeboran North Brew, cask</t>
  </si>
  <si>
    <t>Iriaeboran North Brew, hand keg</t>
  </si>
  <si>
    <t>Iriaeboran North Brew, tun</t>
  </si>
  <si>
    <t>Lurien's Best, barrel</t>
  </si>
  <si>
    <t>Lurien's Best, butt</t>
  </si>
  <si>
    <t>Lurien's Best, cask</t>
  </si>
  <si>
    <t>Lurien's Best, hand keg</t>
  </si>
  <si>
    <t>Lurien's Best, tun</t>
  </si>
  <si>
    <t>Old One Eye, barrel</t>
  </si>
  <si>
    <t>Old One Eye, butt</t>
  </si>
  <si>
    <t>Old One Eye, cask</t>
  </si>
  <si>
    <t>Old One Eye, hand keg</t>
  </si>
  <si>
    <t>Old One Eye, tun</t>
  </si>
  <si>
    <t>Purple Dragon (Suzale), barrel</t>
  </si>
  <si>
    <t>Purple Dragon (Suzale), butt</t>
  </si>
  <si>
    <t>Purple Dragon (Suzale), cask</t>
  </si>
  <si>
    <t>Purple Dragon (Suzale), hand keg</t>
  </si>
  <si>
    <t>Purple Dragon (Suzale), tun</t>
  </si>
  <si>
    <t>Shadowdark Ale, barrel</t>
  </si>
  <si>
    <t>Shadowdark Ale, butt</t>
  </si>
  <si>
    <t>Shadowdark Ale, cask</t>
  </si>
  <si>
    <t>Shadowdark Ale, hand keg</t>
  </si>
  <si>
    <t>Shadowdark Ale, tun</t>
  </si>
  <si>
    <t>Tanagyr's Stout, barrel</t>
  </si>
  <si>
    <t>Tanagyr's Stout, butt</t>
  </si>
  <si>
    <t>Tanagyr's Stout, cask</t>
  </si>
  <si>
    <t>Tanagyr's Stout, hand keg</t>
  </si>
  <si>
    <t>Tanagyr's Stout, tun</t>
  </si>
  <si>
    <t>Cider:</t>
  </si>
  <si>
    <t>Kneecracker, barrel</t>
  </si>
  <si>
    <t>Kneecracker, butt</t>
  </si>
  <si>
    <t>Kneecracker, cask</t>
  </si>
  <si>
    <t>Kneecracker, hand keg</t>
  </si>
  <si>
    <t>Kneecracker, tun</t>
  </si>
  <si>
    <t>Purple Hill Cider, barrel</t>
  </si>
  <si>
    <t>Purple Hill Cider, butt</t>
  </si>
  <si>
    <t>Purple Hill Cider, cask</t>
  </si>
  <si>
    <t>Purple Hill Cider, hand keg</t>
  </si>
  <si>
    <t>Purple Hill Cider, tun</t>
  </si>
  <si>
    <t>Vilhon Cider, barrel</t>
  </si>
  <si>
    <t>Vilhon Cider, butt</t>
  </si>
  <si>
    <t>Vilhon Cider, cask</t>
  </si>
  <si>
    <t>Vilhon Cider, hand keg</t>
  </si>
  <si>
    <t>Vilhon Cider, tun</t>
  </si>
  <si>
    <t>Wines:</t>
  </si>
  <si>
    <t>Arabellan Dry, barrel</t>
  </si>
  <si>
    <t>Arabellan Dry, butt</t>
  </si>
  <si>
    <t>Arabellan Dry, cask</t>
  </si>
  <si>
    <t>Arabellan Dry, tun</t>
  </si>
  <si>
    <t>Berduskan Dark, barrel</t>
  </si>
  <si>
    <t>Berduskan Dark, bottle</t>
  </si>
  <si>
    <t>Berduskan Dark, cask</t>
  </si>
  <si>
    <t>Berduskan Dark, hand keg</t>
  </si>
  <si>
    <t>Blood Wine, barrel</t>
  </si>
  <si>
    <t>Blood Wine, butt</t>
  </si>
  <si>
    <t>Blood Wine, cask</t>
  </si>
  <si>
    <t>Blood Wine, hand keg</t>
  </si>
  <si>
    <t>Blood Wine, tun</t>
  </si>
  <si>
    <t>Clarry, barrel</t>
  </si>
  <si>
    <t>Clarry, butt</t>
  </si>
  <si>
    <t>Clarry, cask</t>
  </si>
  <si>
    <t>Clarry, hand keg</t>
  </si>
  <si>
    <t>Clarry, tun</t>
  </si>
  <si>
    <t>Evermead, bottle</t>
  </si>
  <si>
    <t>Evermead, Hand keg</t>
  </si>
  <si>
    <t>Fire Wine, barrel</t>
  </si>
  <si>
    <t>Fire Wine, butt</t>
  </si>
  <si>
    <t>Fire Wine, cask</t>
  </si>
  <si>
    <t>Fire Wine, hand keg</t>
  </si>
  <si>
    <t>Fire Wine, tun</t>
  </si>
  <si>
    <t>Mead, barrel</t>
  </si>
  <si>
    <t>Mead, butt</t>
  </si>
  <si>
    <t>Mead, cask</t>
  </si>
  <si>
    <t>Mead, hand keg</t>
  </si>
  <si>
    <t>Saerloonian Glowfire, barrel</t>
  </si>
  <si>
    <t>Saerloonian Glowfire, butt</t>
  </si>
  <si>
    <t>Saerloonian Glowfire, cask</t>
  </si>
  <si>
    <t>Saerloonian Glowfire, hand keg</t>
  </si>
  <si>
    <t>Saerloonian Glowfire, tun</t>
  </si>
  <si>
    <t>Saerloonian Special Vat, barrel</t>
  </si>
  <si>
    <t>Saerloonian Special Vat, butt</t>
  </si>
  <si>
    <t>Saerloonian Special Vat, cask</t>
  </si>
  <si>
    <t>Saerloonian Special Vat, hand keg</t>
  </si>
  <si>
    <t>Saerloonian Special Vat, tun</t>
  </si>
  <si>
    <t>Saerloonian Topaz, barrel</t>
  </si>
  <si>
    <t>Saerloonian Topaz, butt</t>
  </si>
  <si>
    <t>Saerloonian Topaz, cask</t>
  </si>
  <si>
    <t>Saerloonian Topaz, hand keg</t>
  </si>
  <si>
    <t>Saerloonian Topaz, tun</t>
  </si>
  <si>
    <t>Undermountain Alurlyath, cask</t>
  </si>
  <si>
    <t>Undermountain Alurlyath, ceramic bottle</t>
  </si>
  <si>
    <t>Undermountain Alurlyath, hand keg</t>
  </si>
  <si>
    <t>Westgate Ruby, barrel</t>
  </si>
  <si>
    <t>Westgate Ruby, butt</t>
  </si>
  <si>
    <t>Westgate Ruby, cask</t>
  </si>
  <si>
    <t>Westgate Ruby, hand keg</t>
  </si>
  <si>
    <t>Westgate Ruby, tun</t>
  </si>
  <si>
    <t>Wine, spiced - anise or nutmeg, barrel</t>
  </si>
  <si>
    <t>Wine, spiced - anise or nutmeg, cask</t>
  </si>
  <si>
    <t>Wine, spiced - anise or nutmeg, hand keg</t>
  </si>
  <si>
    <t>Wine, spiced - clove, barrel</t>
  </si>
  <si>
    <t>Wine, spiced - clove, cask</t>
  </si>
  <si>
    <t>Wine, spiced - clove, hand keg</t>
  </si>
  <si>
    <t>Wine, spiced - raisin, fennel or cinnamon, barrel</t>
  </si>
  <si>
    <t>Wine, spiced - raisin, fennel or cinnamon, cask</t>
  </si>
  <si>
    <t>Wine, spiced - raisin, fennel or cinnamon, hand keg</t>
  </si>
  <si>
    <t>Wine, Table, barrel</t>
  </si>
  <si>
    <t>Wine, Table, butt</t>
  </si>
  <si>
    <t>Wine, Table, cask</t>
  </si>
  <si>
    <t>Wine, Table, hand keg</t>
  </si>
  <si>
    <t>Wine, Table, tun</t>
  </si>
  <si>
    <t>Winter Wine, barrel</t>
  </si>
  <si>
    <t>Winter Wine, butt</t>
  </si>
  <si>
    <t>Winter Wine, cask</t>
  </si>
  <si>
    <t>Winter Wine, hand keg</t>
  </si>
  <si>
    <t>Winter Wine, tun</t>
  </si>
  <si>
    <t>Exotics</t>
  </si>
  <si>
    <t>Vanilla</t>
  </si>
  <si>
    <t>per bean</t>
  </si>
  <si>
    <t>Potato, rootstock</t>
  </si>
  <si>
    <t>Pineapple, dried</t>
  </si>
  <si>
    <t>Pimento</t>
  </si>
  <si>
    <t>Pecans</t>
  </si>
  <si>
    <t>Paprika</t>
  </si>
  <si>
    <t>Myrobalans</t>
  </si>
  <si>
    <t>Maple Sugar</t>
  </si>
  <si>
    <t>Manioc Flour</t>
  </si>
  <si>
    <t>Pumpkin seeds</t>
  </si>
  <si>
    <t>Rice Candy, assorted flavors</t>
  </si>
  <si>
    <t>100 pcs.</t>
  </si>
  <si>
    <t>Tomato</t>
  </si>
  <si>
    <t>Tea, Pale Jade</t>
  </si>
  <si>
    <t>Tea, Earth Dragon's Eye</t>
  </si>
  <si>
    <t>Tamarind Pulp</t>
  </si>
  <si>
    <t>Tabacco</t>
  </si>
  <si>
    <t>Soya Sauce</t>
  </si>
  <si>
    <t>Scented geranium</t>
  </si>
  <si>
    <t>Sasparilla</t>
  </si>
  <si>
    <t>Lotus Flower, dried</t>
  </si>
  <si>
    <t>Long pepper</t>
  </si>
  <si>
    <t>Long Beans, pickled</t>
  </si>
  <si>
    <t>Coffee</t>
  </si>
  <si>
    <t>Coconut, fresh</t>
  </si>
  <si>
    <t>Coconut, dried</t>
  </si>
  <si>
    <t>Cocoa</t>
  </si>
  <si>
    <t>Cigars</t>
  </si>
  <si>
    <t>Chilis, whole</t>
  </si>
  <si>
    <t>Chilis, ground</t>
  </si>
  <si>
    <t>Butternuts</t>
  </si>
  <si>
    <t>Fagara</t>
  </si>
  <si>
    <t>Garum</t>
  </si>
  <si>
    <t>Long Beans, dried</t>
  </si>
  <si>
    <t>Litchi Fruit, preserves</t>
  </si>
  <si>
    <t>Litchi Fruit, dried</t>
  </si>
  <si>
    <t>Ketjap</t>
  </si>
  <si>
    <t>Jujubes</t>
  </si>
  <si>
    <t>Hickory nuts</t>
  </si>
  <si>
    <t>Groundnuts</t>
  </si>
  <si>
    <t>Ground Artichokes</t>
  </si>
  <si>
    <t>Black walnuts</t>
  </si>
  <si>
    <t>Wilderness Gear</t>
  </si>
  <si>
    <t>Gear:</t>
  </si>
  <si>
    <t>Strap kit (make your own)</t>
  </si>
  <si>
    <t>Straps, long</t>
  </si>
  <si>
    <t>Straps, medium</t>
  </si>
  <si>
    <t>Straps, short</t>
  </si>
  <si>
    <t>Tent, six person</t>
  </si>
  <si>
    <t>Tent, two person</t>
  </si>
  <si>
    <t>Tinder and Flint w fire starter</t>
  </si>
  <si>
    <t>Walking stick, basic</t>
  </si>
  <si>
    <t>Walking stick, carved ash</t>
  </si>
  <si>
    <t>water/wineskin, 1 gallon</t>
  </si>
  <si>
    <t>Water/wineskin, 3 gallon</t>
  </si>
  <si>
    <t>Steel poles, collapsible</t>
  </si>
  <si>
    <t>set of 6</t>
  </si>
  <si>
    <t>Stakes (steel, set of 8)</t>
  </si>
  <si>
    <t>Rucksack</t>
  </si>
  <si>
    <t>Bedroll, cold climate</t>
  </si>
  <si>
    <t>Bedroll, warm climate</t>
  </si>
  <si>
    <t>Canteen</t>
  </si>
  <si>
    <t>Citronella candles</t>
  </si>
  <si>
    <t>Firegrate</t>
  </si>
  <si>
    <t>Hammock</t>
  </si>
  <si>
    <t>Horns, set of 5</t>
  </si>
  <si>
    <t>Insect netting, 10'x20' section</t>
  </si>
  <si>
    <t>Pennyroyal oil (Insect repellent)</t>
  </si>
  <si>
    <t>flask</t>
  </si>
  <si>
    <t>Ration Packs (1 week's worth)</t>
  </si>
  <si>
    <t>Climbing gear:</t>
  </si>
  <si>
    <t>Pulley</t>
  </si>
  <si>
    <t>Ice Axe</t>
  </si>
  <si>
    <t>Harness</t>
  </si>
  <si>
    <t>Descenders</t>
  </si>
  <si>
    <t>Carabiniers</t>
  </si>
  <si>
    <t>Ascenders</t>
  </si>
  <si>
    <t>Transportation:</t>
  </si>
  <si>
    <t>Sailcloth, 15-yard width</t>
  </si>
  <si>
    <t>pr yard</t>
  </si>
  <si>
    <t>Skates, elf</t>
  </si>
  <si>
    <t>pair</t>
  </si>
  <si>
    <t>Skates, gnome</t>
  </si>
  <si>
    <t>Skates, halfling</t>
  </si>
  <si>
    <t>Skates, human</t>
  </si>
  <si>
    <t>Skates, strap-on</t>
  </si>
  <si>
    <t>Sleigh, 2 person</t>
  </si>
  <si>
    <t>Sleigh, 4 person</t>
  </si>
  <si>
    <t>Snowskis with poles (human or smaller)</t>
  </si>
  <si>
    <t>Snowskis with poles (larger than man-sized))</t>
  </si>
  <si>
    <t>Saddlebag</t>
  </si>
  <si>
    <t>Saddle w stirrrups</t>
  </si>
  <si>
    <t>Saddle Blanket</t>
  </si>
  <si>
    <t>Bridle w bit</t>
  </si>
  <si>
    <t>Bridle w bit and blinders</t>
  </si>
  <si>
    <t>Bridle w/o bit</t>
  </si>
  <si>
    <t>Harness, double horse draw</t>
  </si>
  <si>
    <t>Harness, single horse draw</t>
  </si>
  <si>
    <t>Horse blanket w hood</t>
  </si>
  <si>
    <t>Fly net</t>
  </si>
  <si>
    <t>oarlocks</t>
  </si>
  <si>
    <t>Oars (8')</t>
  </si>
  <si>
    <t>Paddles (5')</t>
  </si>
  <si>
    <t>Whip and quirt</t>
  </si>
  <si>
    <t>Priest in a Poke</t>
  </si>
  <si>
    <t>Wound packing - wax</t>
  </si>
  <si>
    <t>4 oz.</t>
  </si>
  <si>
    <t>Saws, Amputation - arm</t>
  </si>
  <si>
    <t>Pegs, human - wood</t>
  </si>
  <si>
    <t>Pegs, human - steel</t>
  </si>
  <si>
    <t>Pegs, human - silver</t>
  </si>
  <si>
    <t>Pegs, human - ivory</t>
  </si>
  <si>
    <t>Pegs, human - gold</t>
  </si>
  <si>
    <t>Pegs, human - brass</t>
  </si>
  <si>
    <t>Pegs, demihuman - wood</t>
  </si>
  <si>
    <t>Pegs, demihuman - steel</t>
  </si>
  <si>
    <t>Saws, Amputation - finger</t>
  </si>
  <si>
    <t>Saws, Amputation - joint cutter</t>
  </si>
  <si>
    <t>Saws, Amputation - leg</t>
  </si>
  <si>
    <t>Wound packing - tar</t>
  </si>
  <si>
    <t>Wound packing - resin</t>
  </si>
  <si>
    <t>Wound packing - gum</t>
  </si>
  <si>
    <t>Trail Boots</t>
  </si>
  <si>
    <t>Tourniquet</t>
  </si>
  <si>
    <t>Tooth Wrench</t>
  </si>
  <si>
    <t>Theriaca</t>
  </si>
  <si>
    <t>Splint Set</t>
  </si>
  <si>
    <t>Saws, Amputation - trunk</t>
  </si>
  <si>
    <t>Pegs, demihuman - silver</t>
  </si>
  <si>
    <t>Pegs, demihuman - ivory</t>
  </si>
  <si>
    <t>Hooks, demihuman - brass</t>
  </si>
  <si>
    <t>Herbal Medication kit</t>
  </si>
  <si>
    <t>Crutches, human</t>
  </si>
  <si>
    <t>Crutches, demihuman</t>
  </si>
  <si>
    <t>Cranial Drill</t>
  </si>
  <si>
    <t>Bandages, 2' wide roll</t>
  </si>
  <si>
    <t>50 yd roll</t>
  </si>
  <si>
    <t>Bandages, 1 inch squares</t>
  </si>
  <si>
    <t>Balm kit (9 salves)</t>
  </si>
  <si>
    <t>armpit rest (all sizes)</t>
  </si>
  <si>
    <t>Hooks, demihuman - gold</t>
  </si>
  <si>
    <t>Hooks, demihuman - silver</t>
  </si>
  <si>
    <t>Hooks, demihuman - steel</t>
  </si>
  <si>
    <t>Pegs, demihuman - gold</t>
  </si>
  <si>
    <t>Pegs, demihuman - brass</t>
  </si>
  <si>
    <t>Limb Rod</t>
  </si>
  <si>
    <t>Leeches</t>
  </si>
  <si>
    <t>jar</t>
  </si>
  <si>
    <t>Knife Kit</t>
  </si>
  <si>
    <t>Hooks, human - steel</t>
  </si>
  <si>
    <t>Hooks, human - silver</t>
  </si>
  <si>
    <t>Hooks, human - gold</t>
  </si>
  <si>
    <t>Hooks, human - brass</t>
  </si>
  <si>
    <t>Amputation, flesh snips</t>
  </si>
  <si>
    <t>Hireling</t>
  </si>
  <si>
    <t>Per Day</t>
  </si>
  <si>
    <t>1 gp*</t>
  </si>
  <si>
    <t>Animal tender/groom</t>
  </si>
  <si>
    <t>15 cp</t>
  </si>
  <si>
    <t>Architect/engineer</t>
  </si>
  <si>
    <t>Barrister</t>
  </si>
  <si>
    <t>Clerk</t>
  </si>
  <si>
    <t>Cook</t>
  </si>
  <si>
    <t>Entertainer/performer</t>
  </si>
  <si>
    <t>Laborer</t>
  </si>
  <si>
    <t>Limner</t>
  </si>
  <si>
    <t>Maid</t>
  </si>
  <si>
    <t>Mason/craftsman</t>
  </si>
  <si>
    <t>3 sp*</t>
  </si>
  <si>
    <t>Mercenary</t>
  </si>
  <si>
    <t>Mercenary horseman</t>
  </si>
  <si>
    <t>Mercenary leader</t>
  </si>
  <si>
    <t>Porter</t>
  </si>
  <si>
    <t>4 sp*</t>
  </si>
  <si>
    <t>Teamster</t>
  </si>
  <si>
    <t>Valet/lackey</t>
  </si>
  <si>
    <t>*If paid to create a a specific item, use item prices and working times instead. Price listed is for long-term retention of services. Prices do not include materials, tools, or weapons.</t>
  </si>
  <si>
    <t>Spotting Distance</t>
  </si>
  <si>
    <t>Terrain</t>
  </si>
  <si>
    <t>Distance</t>
  </si>
  <si>
    <t>Smoke or heavy fog</t>
  </si>
  <si>
    <t>2d4 x 5 ft. (avg. 25 ft.)</t>
  </si>
  <si>
    <t>Jungle or dense forest</t>
  </si>
  <si>
    <t>2d4 x 10 ft. (50 ft.)</t>
  </si>
  <si>
    <t>Light forest</t>
  </si>
  <si>
    <t>3d6 x 10 ft. (105 ft.)</t>
  </si>
  <si>
    <t>Scrub, brush or bush</t>
  </si>
  <si>
    <t>6d6 x 10 ft. (210 ft.)</t>
  </si>
  <si>
    <t>Grassland, little cover</t>
  </si>
  <si>
    <t>6d6 x 20 ft. (420 ft.)</t>
  </si>
  <si>
    <t>Total darkness</t>
  </si>
  <si>
    <t>Limit of sight</t>
  </si>
  <si>
    <t>Indoors (lit)</t>
  </si>
  <si>
    <t>Line of sight</t>
  </si>
  <si>
    <t>Spotting Difficulty</t>
  </si>
  <si>
    <t>Circumstances</t>
  </si>
  <si>
    <t>DC</t>
  </si>
  <si>
    <t>Base</t>
  </si>
  <si>
    <t>Size</t>
  </si>
  <si>
    <t>+/-4 per size category</t>
  </si>
  <si>
    <t>Contrast</t>
  </si>
  <si>
    <t>+/-5 or more</t>
  </si>
  <si>
    <t>Stillness (not moving)</t>
  </si>
  <si>
    <t>Six or more creatures</t>
  </si>
  <si>
    <t>Moonlight*</t>
  </si>
  <si>
    <t>Starlight**</t>
  </si>
  <si>
    <t>Impossible***</t>
  </si>
  <si>
    <t>*+5 bonus on Spot check if the spotter has low-light vision or if he or she has darkvision that extends far enough. </t>
  </si>
  <si>
    <t>**+5 bonus on Spot check if the spotter has low-light vision or +10 if he or she has darkvision that extends far enough. </t>
  </si>
  <si>
    <t>***Unless the spotter has darkvision that extends far enough.</t>
  </si>
  <si>
    <t>Velmaeros</t>
  </si>
  <si>
    <t>Mamaelra, 3 daughters, 4 sons</t>
  </si>
  <si>
    <t>House Phylund’s traditional monster-selling trade has sagged due to recent disease-related deaths ravaging their stock, and the changing fashions; most noble houses no longer desire a menagerie of guardian monsters, and the rising rich “want to be nobles” largely haven’t embraced the practice of giving house room to monsters. In more recent years the Phylunds have turned to building and renting out new housing accommodation in the city, and to moneylending; the former with mixed success, and the latter disastrously. So they are nigh penniless and desperate. The current patriarch, Velmaeros, has a drinking problem and a weakness for spirited young ladies; his wife Mamaelra is an unbalanced many-maladies-embracer. There are three daughters and four sons, all of limited intellect and coarse, simple tastes. Ripe for takeover, but few holdings to exploit.</t>
  </si>
  <si>
    <t> Rorild “Rory” Raztaerart Snome</t>
  </si>
  <si>
    <t>House Snome is wealthy, thanks to shrewd investments in the expanding areas of Waterdeep and the steady strength of their traditional brewing, distilling, and spirits importation business. The key here is the bullying, must-win-at-all-costs, enthusiastically feuding braggart who heads the house, Rorild “Rory” Raztaerart Snome. This brawling lion of a man is as much a fool as he is a blusterer, and he has steadily lost friends over the years; if he can be befriended by cult operatives who will have to be deft actors, to treat him always properly, he can be led into almost any foolhardy investment, stance, or activity—and where he charges, his house will follow. Should he fall, his wife Kalaerra and daughters Tamra, Hethildra, and Marlemoeve (the sole surviving son is a pewling infant) are all worn out, battered-down vessels cult agents can fill with any ideas it wishes embraced.</t>
  </si>
  <si>
    <t xml:space="preserve">wife Kalaerra and daughters Tamra, Hethildra, and Marlemoeve </t>
  </si>
  <si>
    <t>House Zulpair is the richest of the three families, but has suffered recent calamity: a fire at sea destroyed the newest and largest of their galleons, The Swift Hart, with the loss of all hands and the heir of the house, Paeradrus Zulpair. The grieving family is quarreling over who should direct the family’s property investments, with the ailing head of the house, Daerevvros, facing heated opposing demands from his twin “second sons,” Ulmord and Alethtan. Alethtan is a romantic fool, but principled, but Ulmord is an oily, urbane weasel of a man ripe for corruption. The wife and daughter are both sickly and have worked themselves to the bone doing the real daily work of administering the extensive Castle Ward and Trades Ward holdings of this family (constant warehouse expansions and repairs in particular), and would seemingly welcome changes. Ulmord is the road in, so long as the cult gets the wife Nornessa and the daughter Ilryth on its side.</t>
  </si>
  <si>
    <t>Daerevvros (1489 DR)</t>
  </si>
  <si>
    <t>The Sardolphyn family mansion, Dolphynturrets, is a gaudy stone mock castle on westfront Mendever Street, the third door north of the moot of Mendever and Whim Street.</t>
  </si>
  <si>
    <t>Sardolphyn family</t>
  </si>
  <si>
    <t>Clergy of Mystra</t>
  </si>
  <si>
    <t>LANDMARK</t>
  </si>
  <si>
    <t>стоимость, всего</t>
  </si>
  <si>
    <t>окрестности глубоководья</t>
  </si>
  <si>
    <t>emblem</t>
  </si>
  <si>
    <t>Wardsman: Lider Tenaren (Tabra's Watchpost)</t>
  </si>
  <si>
    <t>Wellcourt Watchpost: Rorden: xxx • x patrols</t>
  </si>
  <si>
    <t>Morinskoar Watchpost: Rorden: xxx • x patrols</t>
  </si>
  <si>
    <t>Skulls Watchpost: Rorden: xxx • x patrols</t>
  </si>
  <si>
    <t>Howand's Watchpost: Rorden: xxx • x patrols</t>
  </si>
  <si>
    <t>Tabra's Watchpost: Rorden: xxx • x patrols</t>
  </si>
  <si>
    <t>Dob's Watchpost: Rorden: xxx • x patrols</t>
  </si>
  <si>
    <t>Shark St. Watchpost: Rorden: xxx • x patrols</t>
  </si>
  <si>
    <t>Wardsman: Melias Kaldumdrymm (Vhezoar St. Watchpost)</t>
  </si>
  <si>
    <t>Tower March Watchpost: Rorden: xxx • x patrols</t>
  </si>
  <si>
    <t>Wavestar Court Watchpost: Rorden: xxx • x patrols</t>
  </si>
  <si>
    <t>Vhezoar St. Watchpost: Rorden: xxx • x patrols</t>
  </si>
  <si>
    <t>Golden Serpent St. Watchpost: Rorden: xxx • x patrols</t>
  </si>
  <si>
    <t>Nindabar St. Watchpost: Rorden: xxx • x patrols</t>
  </si>
  <si>
    <t>Wardsman: Saldreen Ujueral (Castle Waterdeep • 5th Floor)</t>
  </si>
  <si>
    <t>Spindle St. Watchpost: Rorden: xxx • x patrols</t>
  </si>
  <si>
    <t>Virgin's Square Watchpost: Rorden: xxx • x patrols</t>
  </si>
  <si>
    <t>White Bull Watchpost: Rorden: xxx • x patrols</t>
  </si>
  <si>
    <t>Wardsman: Nylahuel Onlryn (Castle Waterdeep • 5th Floor)</t>
  </si>
  <si>
    <t>Belnimbra's Watchpost: Rorden: xxx • 5 patrols</t>
  </si>
  <si>
    <t>Cedar St. Watchpost: Rorden: xxx • 6 patrols</t>
  </si>
  <si>
    <t>Drawn Sword Watchpost: Rorden: xxx • 6 patrols</t>
  </si>
  <si>
    <t>Sixcasks Watchpost: Rorden: xxx • 7 patrols</t>
  </si>
  <si>
    <t>Slut St. Watchpost: Rorden: xxx • 5 patrols</t>
  </si>
  <si>
    <t>Beacon Tower: Sentry Tower</t>
  </si>
  <si>
    <t>Watchway Tower: Sentry Tower</t>
  </si>
  <si>
    <t>Guard Tower: Sentry Tower</t>
  </si>
  <si>
    <t>Wardsman: Janel Entzar (Castle Waterdeep • 5th Floor)</t>
  </si>
  <si>
    <t>Caravan Court Watchpost: Rorden: xxx • 3 patrols</t>
  </si>
  <si>
    <t>Central Dragon Watchpost: Rorden: xxx • 6 patrols</t>
  </si>
  <si>
    <t>Waymoot Watchpost: Rorden: xxx • 6 patrols</t>
  </si>
  <si>
    <t>CITY OF DEAD</t>
  </si>
  <si>
    <t xml:space="preserve">Guildsenior Maerla Windmantel (BT)
Guildsenior Eltalon Vaundrar (usually mutters, greying wizard, possesses a flying carpet) (BT)
Malryn Lavalander (one of the two most independent and dangerous members of the Order) (E:DM 276, 294-296)
Master Rhinzen Halnian of the Court of Summer’s End, Master of Wizardry, Head of Ritual Studies”, a sunelf wizard, blond hair, a ‘dreamkisser’ meaning he is addicted to the drug haepthum, which he buys in Mistshore in the evening, going by carriage. (TGC 14-16, 30-32) Teaches scions of noble houses in wizardry, his apprentices wear blue robes (TGC 12-13, 31). Was severly injured by the destruction of his tower (which he destroyed in a drug induced panic) Faces trial due to his role in the kidnapping of Antoum Mrays. He had two apprentices: 
Cassian Lafornan: good-looking, brown hair and hazel eyes (TGC 13) 
Shava: elf-girl, Cassian's girlfriend (TGC 14)
Vaerentevor Qasmult (one of the two most independent and dangerous members of the Order, broke due to failed investments, tried to kill Open Lord Laeral Silverhand, is turned over to the Black Robes for sentencing) (E:DM 276,306,350-353,381)
Deputy Master Imindur Glenmaur (Bowgentra's second in command) (E:DM 275-276) (tried to kill Open Lord Laeral Silverhand, is turned over to the Black Robes for sentencing (E:DM 340, 381) 
Master Tallus, an archmage from the House of Wonders, was murdered during a string of ritual murders (CoS)
The grey robes of the wizard’s of the W.O., (BT 189)
All grey-robes have wands to either paralyze or slow their foes (BT 191)  (nod to the Gray Hands?) 
Humble blue robes (BT 147)
After Naomal’s treachery, the new Blackstaff Vajra Safahr took control over the remaining mages of the Watchful Order for a time (BT)
Naxene Drathkala, wizard in Goldenfields
</t>
  </si>
  <si>
    <t>One-Legged Alram</t>
  </si>
  <si>
    <t>Waterdeep Wazoo.</t>
  </si>
  <si>
    <t>"the seafarers' forum, where all dirty truths are told"</t>
  </si>
  <si>
    <t>"the Wondrous Wazarr</t>
  </si>
  <si>
    <t>Calagar's Caravans</t>
  </si>
  <si>
    <t>Thaeler's Coinwatch</t>
  </si>
  <si>
    <t>Thy Daily Luck</t>
  </si>
  <si>
    <t>Merchants' True Friend</t>
  </si>
  <si>
    <t>The Eternal Dawn</t>
  </si>
  <si>
    <t>it concerns itself with new ventures, new organizations, near-future plans, and probable politics just ahead. Like the "gilded broadsheets" of the rich and noble, the devout broadsheets tend to cost three nibs to a shard per issue</t>
  </si>
  <si>
    <t>Lady Amaranth's Falcon</t>
  </si>
  <si>
    <t>for the young, fashionable gently born lady</t>
  </si>
  <si>
    <t>The Anklet</t>
  </si>
  <si>
    <t>for her more conservative mothers and aunts, who demand the very height of good taste and literate fare -- which some critics define as "gossip dressed up in ruffles to hide the long, raking cat claws")</t>
  </si>
  <si>
    <t>he hunting, riding, and sober sneering-down-upon-all-others publication of senior male nobility</t>
  </si>
  <si>
    <t>The Sword in the Sun</t>
  </si>
  <si>
    <t>for young, vigorous male nobles and rebellious she-nobles who favor revelry and pursuits frowned upon by their elders, many of whom refuse to "have that waste of coin in the house!")</t>
  </si>
  <si>
    <t>a bland but exhaustive catalog of who was seen where and wearing what, or will be seen where and with whom</t>
  </si>
  <si>
    <t>regards nobility as "the outdated, pretentious decadent affectation of lazy holders of 'yesteryear's money,'"</t>
  </si>
  <si>
    <t>Halivar's Lords and Ladies</t>
  </si>
  <si>
    <t>reports all the news and nasty gossip about the "Old Nobility" in a cynical manner, but fawns upon the "New Nobility" of the wealthy but not yet ennobled</t>
  </si>
  <si>
    <t>Mouth of True Waterdeep</t>
  </si>
  <si>
    <t>say very rude and inflammatory things about Lords, Palace officials, nobles, and other socially prominent citizens</t>
  </si>
  <si>
    <t>Broadcryers of Waterdeep By Ed Greenwood</t>
  </si>
  <si>
    <t>Burnstel's Oracular </t>
  </si>
  <si>
    <t>Hulbrant's Record </t>
  </si>
  <si>
    <t>The New Waterdhavian,</t>
  </si>
  <si>
    <t>PUBLISHER</t>
  </si>
  <si>
    <t>Lord Dorgar Adarbrent, old man, corpse-like appearance, last of his family, (CotD 1,299)  Arilosa Adarbrent supports Order of the Gauntlet and have ship  Coin Toss (SKT)</t>
  </si>
  <si>
    <t>►Lady Ammakyl (BT 43) 
►Lord Vescaras Ammakyl, a black-skinned half-elf of mixed Turami and elven ancestory, wealthy and hardworking, braided hair with gold threaded into each braid, impeccably cool manners, secretly a harper agent who uses the familiy's wine trade to run a network of harper spies along the merchant caravan routes, very good at what he does (S:TA 39)
►Lady Jadzia Ammakyl, lovely, sister of Vescaras, is rich 'as Waukeen's handmaiden' (S:TA 46-47) 
►three other sisters of Vescaras (S:TA 47, 392)</t>
  </si>
  <si>
    <t>►Lord Korras Anteos the Third (WATE 1-2)
► Lady Belinda Anteos (manages the Sword Coast Trader's Bank in Daggerford) (SCAG 48)</t>
  </si>
  <si>
    <t xml:space="preserve">Belbrundel </t>
  </si>
  <si>
    <t>►Lady Amori De'spri (was resurrected after over a century, middle aged human female (HoU 44-45), yearns to reunited with her dead husband Julain (HoU 51)** there might be legal problems concerning her standing within her family, as she technically is now again the oldest member.Lord Chostal Dunflagon, recently passed away (WATE 2-1)</t>
  </si>
  <si>
    <t xml:space="preserve">►Mansion on Riverstreet (BT 240-241) ►Absorbed the interest and estates of the Bladesemmers and MarkalsHouse 
Gralleth is one of the more powerful houses in terms of money and social position in Waterdeep
</t>
  </si>
  <si>
    <t>Grifstone is one of the newer noble houses. (Any noble house less than 200 years old is considered new.) Their wealth comes from mining, masonry and the crafting of arms and armor. (WATE 1-1) 
Ran Grifstone, third son of House Grifstone, is somewhat arrogant and very naive. (WATE 1-1)</t>
  </si>
  <si>
    <t>The Gundwynds of Waterdeep were destroyed in 1388, when it’s members where transformed into Giants and trolls by the spellplague. The few survivors merged with the Brokengulfs into House Gundgulf, which lost it’s noble status. regained noble status and property (SCAG 57)</t>
  </si>
  <si>
    <t xml:space="preserve">Merger of the Houses Brokengulf and Gundwynd. </t>
  </si>
  <si>
    <t>Lady 'Remi' Haventree, has been approched to sponsor a proposal of growing a tree grove 'temple' sacred to Eilistraee in ruined Field Ward., member if Harpers (ToD)(E:DM 116)</t>
  </si>
  <si>
    <t xml:space="preserve">Lady Aowena Hedare, (TGC 5)Lord Eckhart Hedare, has thick mustaches (TGC 5)Live in the North Ward. Looking for tutors for their 4 children (TGC 7)Their mansions room are named after magical beasts like Griffon Room and Phoenix Room. (TGC 8,11)Lady Tennora Hedare (See Folk of Waterdeep) Lady Tennora Hedare 
● Blond hair (S:TA 37)
● Makes a living as a tutor. (TGC 8)
● Would given anything to be a wizard. Studied under Master Rhinzen Halnian, who sent her away because of her lacking grasp of the Weave (TGC 15-16)
● Curious (TGC 12)
● Her parents were Lord Mesial Hedare and Lady Liferna Hedare, a born Uskevren (whose family left Sembia). Niece of Aowena and Eckhart Hedare (TGC 5)
● Lives on the 4th floor of the God Catcher (TGC 18)
● by 1486 DR she has become the (harper?) agent who carried messages for the Masked Lords, replaced the late Lord Nantar in that office (S:TA 37)
|||||||||||||► Lady Tennora Hedare Blond hair (S:TA pg.37) Makes a living as a tutor. (TGC pg.8) Would given anything to be a wizard. Studied under Master Rhinzen Halnian, who sent her away because of her lacking grasp of the Weave (TGC pg. 15-16) Curious (TGC pg. 12)
Her parents were Lord Mesial Hedare and Lady Liferna Hedare, a born Uskevren (whose family left Sembia). 
Niece of Aowena and Eckhart Hedare (TGC pg. 5)
Lives on the 4th floor of the God Catcher (TGC pg. 18)
by 1486 DR she has become the (harper?) agent who carried messages for the Masked Lords, replaced the late Lord Nantar in that office (S:TA pg.37)
►Lady Aowena Hedare, (TGC 5)
►Lord Eckhart Hedare, has thick mustaches (TGC 5)
Live in the North Ward. Looking for tutors for their 4 children (TGC 7) 
Their mansions room are named after magical beasts like Griffon Room and Phoenix Room. (TGC 8,11)
</t>
  </si>
  <si>
    <t>►Lord Erland Husteem (E:DM 286) ►Lady Husteem (E:DM 287)</t>
  </si>
  <si>
    <t>► Lord Dauner Ilzimmer, the current Lord Warder of Amphail in 1491 DR (SCAG 7, 44)</t>
  </si>
  <si>
    <t>► Lord Harlbrittur Kothont (clean-shaven, long-jawed, sharp-nosed, features often twisted by sour disapproval (E:DM 286) 
►Lady Kothont (E:DM 287)</t>
  </si>
  <si>
    <t>Ballinton Marcheno</t>
  </si>
  <si>
    <t>r, a third son, officer of the guard, patrols the sewers, can be very sweet and eager around women, but is an utter bore and smells of the sewers (TGC 8)</t>
  </si>
  <si>
    <t xml:space="preserve">►exile Othovir (SKT), 
► exile Alaeros Margaster,
► Lady Xamlyn Margaster (mage living in Silverymoon) (SKT), 
► Lord Orn Margaster
</t>
  </si>
  <si>
    <t>Lord Harlond and Lady Melshimber, secretly worship of Asmodeus (E:DM 43)
► Lady Tasheene Melshimber, despises her parents for their worship of Asmodeus (E:DM 43)</t>
  </si>
  <si>
    <t>► Lord Ralnath Kahlem Ralnarth (nephew of Lord Ralnarth, a vain bully with coin and a noble name behind it, member of the Watch, See also The Watch)</t>
  </si>
  <si>
    <t>►Wavetamer Garyn Raventree (Priest of Valkur) (BT)</t>
  </si>
  <si>
    <t>Lord Zelraun Roaringhorn, archmage</t>
  </si>
  <si>
    <t xml:space="preserve">)Lady Talantress Roaringhorn (heiress, was caught in a bawdy boudoir, which led to a scandal in Tarsakh of 1479 DR, was called ‘brainless’ in Minstrel) (DS)Lord Haelram Roaringhorn (IDWFR1)Lady ??? Roaringhorn, wife of Haelram (IDWFR1)Lord ??? brother of Haelram (IDWFR1)Lord ??? son of Haelram (missing) (IDWFR1)Lady Talandra Roaringhorn (IDWFR1)Rurland, the major domus of House Roaringhorn (IDWFR1) Tylandar Roaringhorn, 63 years old noble, Lord Zelraun Roaringhorn, archmage (SKT, OotA), 
</t>
  </si>
  <si>
    <t>► Kylynne Silmerhelve, newly appointed tiefling magister**maybe Kylynne is no tiefling at all, but a half-dragon descendant of the bronze dragon Nymmurh, the Wyrm Who Watches?Dala Silmerhelve, the much protected only daughter of House Silmerhelve, wanted to see some excitement and do something a bit dangerous. (WATE 1-1)</t>
  </si>
  <si>
    <t>► Hantanus Tarm  (LN male Illuskan human noble) - commander of Goldenfields garrison</t>
  </si>
  <si>
    <t>►Lord Terras Thangolir (BT)► Lord Dolpherus Thangolir (E:DM 128)</t>
  </si>
  <si>
    <t>The Margasters try to retake Thornhold from the dwarves who currently occupy the keep.(SCAG 65-66)  sons sponsoring different gangs than fathers—the Margasters, for one (EDM)</t>
  </si>
  <si>
    <t>Seneschal of Castle Waterdeep, Lord Defender of the Harbor, Lord of the North Towers, Lord of the South Towers, Lord Armorer (who also commands the quartermasters),  Lord Hand (officer in charge of training, medical treatment, and liaison with the Watchful Order) and  Lord's Champion (commander of the Watch who defend the Palace. AND the personal bodyguard of the Open Lord) bestowed as needed in wartime )</t>
  </si>
  <si>
    <t>FEMALE 2 OF 10</t>
  </si>
  <si>
    <t>►Lord Quarren Urmbrusk (HoU 18)
►Lord Rutherford Urmbrusk (HoU 18)
►Lady Lestra Urmbrusk (HoU 18-19)  (Note: As the adventure leaves the fates of the Urmbrusk open, these 3 nobles might be dead or exiled)  Llarwell, half-elf servant of House Urmbrusk (HoU 19)</t>
  </si>
  <si>
    <t>►Lady Alondra 'Wildfire' Wavesilver, Heir to the House, called 'student' by Lady Ilira Nathalan (DS163,167)</t>
  </si>
  <si>
    <t>► Lady Hamaleiya Zulpair (Matriarch) (E:DM 324) Ulmord and Alethtan</t>
  </si>
  <si>
    <t xml:space="preserve">► Lord Lungard Zun, Patriarch (E:DM 96) </t>
  </si>
  <si>
    <t>► Lord Weverell 'Wever' Zun, short and stout older nobleman, somewhat handsome, gallant even if drunk, wastrel younger brother of Lungard (E:DM 96)</t>
  </si>
  <si>
    <t xml:space="preserve">Nazra Mrays, ‘Lady Loudbuckles’, a half-elf woman, a Masked Lord, protector of Ahghairon’s dragonstaff (TGC 314) (See Folk of Waterdeep)
Antoum Mrays, Nazra’s young son, studies a the House of Wonders.
</t>
  </si>
  <si>
    <t>► Larr (might be a Masked Lord)
► Sievers (younger brother of Larr)</t>
  </si>
  <si>
    <t>Matriarch Kalandra: addicted to shape-changing potions;</t>
  </si>
  <si>
    <t>Lost noble status and riches 40 years ago, Neverembers bought their holdings in Waterdeep.
 Own only two inns along the High Road between Leilon and Neverwinter now. (BT 45)</t>
  </si>
  <si>
    <t>SG - Ed Greenwood - Sardolphyn's Gambit</t>
  </si>
  <si>
    <t>Dolmund (SG)</t>
  </si>
  <si>
    <t>Travvask , Belmeern, Adreth, and Lharant ; Feldelmra  | Chelandor and Parldar, and their sister Emrythra (SG)</t>
  </si>
  <si>
    <r>
      <t xml:space="preserve">► Andramburt 
► Melautha
</t>
    </r>
    <r>
      <rPr>
        <i/>
        <sz val="11"/>
        <color theme="1"/>
        <rFont val="Calibri"/>
        <family val="2"/>
        <charset val="204"/>
        <scheme val="minor"/>
      </rPr>
      <t>note: Zaraela (only daughter), was recently killed by the mindflayer Suthool (E:DM 294)</t>
    </r>
    <r>
      <rPr>
        <sz val="11"/>
        <color theme="1"/>
        <rFont val="Calibri"/>
        <family val="2"/>
        <charset val="204"/>
        <scheme val="minor"/>
      </rPr>
      <t xml:space="preserve">
</t>
    </r>
  </si>
  <si>
    <r>
      <t>Lord Orond Gralhund (</t>
    </r>
    <r>
      <rPr>
        <b/>
        <sz val="11"/>
        <color rgb="FF000000"/>
        <rFont val="Calibri"/>
        <family val="2"/>
        <charset val="204"/>
        <scheme val="minor"/>
      </rPr>
      <t>E:DM 286</t>
    </r>
    <r>
      <rPr>
        <sz val="11"/>
        <color rgb="FF000000"/>
        <rFont val="Calibri"/>
        <family val="2"/>
        <charset val="204"/>
        <scheme val="minor"/>
      </rPr>
      <t>)</t>
    </r>
  </si>
  <si>
    <r>
      <t>Lord Stedd Moonstar from (</t>
    </r>
    <r>
      <rPr>
        <b/>
        <sz val="11"/>
        <color rgb="FF000000"/>
        <rFont val="Calibri"/>
        <family val="2"/>
        <charset val="204"/>
        <scheme val="minor"/>
      </rPr>
      <t>WATE 1-1</t>
    </r>
    <r>
      <rPr>
        <sz val="11"/>
        <color rgb="FF000000"/>
        <rFont val="Calibri"/>
        <family val="2"/>
        <charset val="204"/>
        <scheme val="minor"/>
      </rPr>
      <t>)</t>
    </r>
  </si>
  <si>
    <r>
      <t xml:space="preserve">► Torlyn Wands - Long mahogany locks and full beard, collects books, especially about dragons (BT)
► Nharaen Wands (Torlyn’s younger sister, always after the next modern fashion)
</t>
    </r>
    <r>
      <rPr>
        <i/>
        <sz val="11"/>
        <color rgb="FF000000"/>
        <rFont val="Calibri"/>
        <family val="2"/>
        <charset val="204"/>
        <scheme val="minor"/>
      </rPr>
      <t>note: Hurnal Wands, the cousin of Torlyn and Nharaen was slain in 1479 DR because of his dealings with and by Khondar Naomal. (BT)</t>
    </r>
    <r>
      <rPr>
        <sz val="11"/>
        <color rgb="FF000000"/>
        <rFont val="Calibri"/>
        <family val="2"/>
        <charset val="204"/>
        <scheme val="minor"/>
      </rPr>
      <t xml:space="preserve">
</t>
    </r>
  </si>
  <si>
    <r>
      <t>Malaerigo Hasard (Guildmaster of the Cellarers and Plumbers’Guild, paranoid, dislikes nobles) (</t>
    </r>
    <r>
      <rPr>
        <b/>
        <sz val="11"/>
        <color rgb="FF000000"/>
        <rFont val="Calibri"/>
        <family val="2"/>
        <charset val="204"/>
        <scheme val="minor"/>
      </rPr>
      <t>BT</t>
    </r>
    <r>
      <rPr>
        <sz val="11"/>
        <color rgb="FF000000"/>
        <rFont val="Calibri"/>
        <family val="2"/>
        <charset val="204"/>
        <scheme val="minor"/>
      </rPr>
      <t>)</t>
    </r>
  </si>
  <si>
    <r>
      <t>Laraelra ‘Elra’ Hasard (daughter, sorcerer, skinny, pale, black hair, Heir of the Blackstaff) (</t>
    </r>
    <r>
      <rPr>
        <b/>
        <sz val="11"/>
        <color rgb="FF000000"/>
        <rFont val="Calibri"/>
        <family val="2"/>
        <charset val="204"/>
        <scheme val="minor"/>
      </rPr>
      <t>BT</t>
    </r>
    <r>
      <rPr>
        <sz val="11"/>
        <color rgb="FF000000"/>
        <rFont val="Calibri"/>
        <family val="2"/>
        <charset val="204"/>
        <scheme val="minor"/>
      </rPr>
      <t>)</t>
    </r>
  </si>
  <si>
    <r>
      <t>► Haramond Bandoun, Kalandras son, a lich, was destroyed in a fight that involved Volothamp ‘Volo’Geddarm. (</t>
    </r>
    <r>
      <rPr>
        <b/>
        <sz val="11"/>
        <color rgb="FF000000"/>
        <rFont val="Calibri"/>
        <family val="2"/>
        <charset val="204"/>
        <scheme val="minor"/>
      </rPr>
      <t>SAY 6,19</t>
    </r>
    <r>
      <rPr>
        <sz val="11"/>
        <color rgb="FF000000"/>
        <rFont val="Calibri"/>
        <family val="2"/>
        <charset val="204"/>
        <scheme val="minor"/>
      </rPr>
      <t>)
► Emily Bandoun (Haramond’s much younger sister - who trailed around after him all the time— and wears magical boots that could “jump” her through walls and closed doors and any other sort of obstacle intended to keep her out. She never says anything. She just sits and watches with her huge dark eyes, and listens.) (SAY)</t>
    </r>
  </si>
  <si>
    <t>COINS</t>
  </si>
  <si>
    <t>TANKRDS</t>
  </si>
  <si>
    <t>PIPES</t>
  </si>
  <si>
    <t>DAGGERS</t>
  </si>
  <si>
    <t>TANKARDS</t>
  </si>
  <si>
    <t>NOTYES</t>
  </si>
  <si>
    <t xml:space="preserve">LAYOUT </t>
  </si>
  <si>
    <t>Tendaily</t>
  </si>
  <si>
    <t>The New Moon</t>
  </si>
  <si>
    <t>The Full Moon</t>
  </si>
  <si>
    <t>Shieldmeet (Once every 4 years)</t>
  </si>
  <si>
    <t>permitted to freeze, removing a portion of its water content</t>
  </si>
  <si>
    <t>Domestic Vintages</t>
  </si>
  <si>
    <t>Horseshoe Gold: A Fine honey wine from the Horseshoe vineyards</t>
  </si>
  <si>
    <t>Brightblade Bitterwine: A Good herbal wine made from hibiscus, lavender and a touch of worm wood from the Brightblade herb fields</t>
  </si>
  <si>
    <t>Three Moons Dawnwine: A Good dawnwine from the Three Moons vineyards near Waterdeep</t>
  </si>
  <si>
    <t>Maeldmar's Finest: A Good berry wine made from gooseberries and elderberry</t>
  </si>
  <si>
    <t>Maeldmar's Magical: A Good berry artwine, also made from gooseberries and elderberries</t>
  </si>
  <si>
    <t>Horseshoe Halracras: A Good halracras from the Horseshoe vineyards</t>
  </si>
  <si>
    <t>Brightblade Pear Wine: A Fair pear wine from the Amcathra Brightblade orchards near Waterdeep</t>
  </si>
  <si>
    <t>Three Moons Clarry: A Fair clarry made from Three Moons Dawnwine and Old Red Steed, crafted at Three Moons vineyards</t>
  </si>
  <si>
    <t>Old Red Steed: A Poor table red wine from the Horseshoe vineyards</t>
  </si>
  <si>
    <t>House Ammakyl</t>
  </si>
  <si>
    <t>Dancing Maiden: A Fine red wine, from vineyards in Maiden's Tomb Tor</t>
  </si>
  <si>
    <t>Ardeep Emerald Wine: A Fine tart apple maergrav wine, with an aromatic mixture whose recipe is a closely-guarded secret, resulting in a deep green foresty hue, from Ammakyl orchards on the far side of the Ardeep Forest</t>
  </si>
  <si>
    <t>Red Tor Sweetest: A Good strawberry wine, from berryfields in Maiden's Tomb Tor</t>
  </si>
  <si>
    <t>Elfin Hill Amphail: A Good mistwine, from the Ammakyl Hill vineyard</t>
  </si>
  <si>
    <t>Ardeep Queen Honey Port: A Fair honey wine port, from the Ammakyl orchards on the far side of the Ardeep Forest</t>
  </si>
  <si>
    <t>Pale Hill Amphail: A Fair white wine, from the Ammakyl Hill vineyard</t>
  </si>
  <si>
    <t>Oak Hill Amphail: A Fair white wine, resinated with oak resin, from the Ammakyl Hill vineyard</t>
  </si>
  <si>
    <t>Wizard's Hill Amphail: A Fair white artwine, from the Ammakyl Hill vineyard</t>
  </si>
  <si>
    <t>House Melshimber</t>
  </si>
  <si>
    <t>Manycherries: A Good red wine redolent of cherries</t>
  </si>
  <si>
    <t>Manycherries Bold: A Fine variety of Manycherries</t>
  </si>
  <si>
    <t>First Frost: A Good wine of an unusual purple-blue color</t>
  </si>
  <si>
    <t>Waterdhavian Harbor White: a Fair white wine</t>
  </si>
  <si>
    <t xml:space="preserve"> Certain vineyards, mainly Stony Terrace and Shipbreaker Ridge, produce harbor whites ranging from Good to Fine</t>
  </si>
  <si>
    <t>Pulass: This fortified wine has two main varieties</t>
  </si>
  <si>
    <t>Clarry: The Melshimbers produce several clarries each year, often with unique names that apply only to a single vintage</t>
  </si>
  <si>
    <t xml:space="preserve"> The varieties include:</t>
  </si>
  <si>
    <t>Pink Clarry: A Fair blend of red and white wine</t>
  </si>
  <si>
    <t xml:space="preserve"> Pink clarry is the one Melshimber variety presented every year, though its composition varies with each vintage</t>
  </si>
  <si>
    <t>Obsidian Clarry: A Common blend almost black in color utilizing peppercorns, fennel, and marigolds as the primary components in its herb mix</t>
  </si>
  <si>
    <t>Clarry Superior: This year's Good clarry is a rose utilizing raspberries, rosemary, and bee pollen</t>
  </si>
  <si>
    <t>Silver Spring: A Fine and nearly unobtainable white artwine</t>
  </si>
  <si>
    <t>Imported Vintages</t>
  </si>
  <si>
    <t>Scornubian Rose: Helm-and-Eye Vineyards, Scornubel</t>
  </si>
  <si>
    <t xml:space="preserve"> A Good rose with highly floral qualities, especially rose notes</t>
  </si>
  <si>
    <t>White-of-the-Run: Helm-and-Eye Vineyards, Scornubel</t>
  </si>
  <si>
    <t xml:space="preserve"> A Good white wine rumored to have originated at the Unicorn Run in the High Forest</t>
  </si>
  <si>
    <t xml:space="preserve"> The occasional Fine vintages of white-of-the-run are reputed to have curative properties, but they occur only once a decade or so</t>
  </si>
  <si>
    <t>Moorland Firefly Red: Helm-and-Eye Vineyards, Scornubel</t>
  </si>
  <si>
    <t xml:space="preserve"> A Fair red wine made from partially cultivated grapes whose rarity makes it more highly sought than its quality implies</t>
  </si>
  <si>
    <t>Moorland Firefly Red Extra Special Reserve: A single vineyard, Smoke Hill, produces this Fine, effervescent variety of the wine</t>
  </si>
  <si>
    <t>Amnian Honey Wine: Greenfields</t>
  </si>
  <si>
    <t xml:space="preserve"> Both the red and white varieties of Amnian honey wine are Good wines that are not appreciated in Waterdeep</t>
  </si>
  <si>
    <t>Coin Wine: Greenfields</t>
  </si>
  <si>
    <t xml:space="preserve"> These are presented in a variety of colors and qualities</t>
  </si>
  <si>
    <t>Gold Coin Wine: The single Fine variety is a white wine the color of liquid gold</t>
  </si>
  <si>
    <t>Copper Coin Wine: A Good white wine the color of copper</t>
  </si>
  <si>
    <t>Ruby Coin Wine: A Good red wine like melted rubies</t>
  </si>
  <si>
    <t>Emerald Coin Wine: A Fair and uncommon green wine</t>
  </si>
  <si>
    <t>House Rosznar</t>
  </si>
  <si>
    <t>Laradael Honey Wine: A Good honey wine actually made in the Rosznar villa, using wine taken from the apiary in the smallest building of the villa compound</t>
  </si>
  <si>
    <t>White Magic: A Good white artwine from the Rosznar white grape vineyards in the Redcliffs</t>
  </si>
  <si>
    <t>Redcliffs White: A Poor white wine from the Rosznar white grape vineyards in the Redcliffs</t>
  </si>
  <si>
    <t>Whitehawk Greatwine: A Fine xera-fortified red wine, greatwine is a traditional Imnescari fortified wine, of which Whitehawk is arguably the best</t>
  </si>
  <si>
    <t>Whitehawk Spicewine: A Fine conditum, the Rosznar spicewine is a heady brew indeed, inflaming the senses with its potency</t>
  </si>
  <si>
    <t>Whitehawk Red: A Good red wine</t>
  </si>
  <si>
    <t>Whitehawk Black: A Good chessentan-fortified bloodwine</t>
  </si>
  <si>
    <t>Whitehawk Amber: A Fair red artwine crafted of the poorer-quality red wines produced by the winery</t>
  </si>
  <si>
    <t>Bluesky Shire Best: A Fair hill-wine made with carrots, parsnips and a hint of rhubarb, brewed by a clan of halfling vintners who have made this recipe for generations</t>
  </si>
  <si>
    <t>House Thann</t>
  </si>
  <si>
    <t>Arbor Coast White: A Good white wine</t>
  </si>
  <si>
    <t>Radamandar Sweet: A Good clarry mixture of white wines, sweetened with honey, cardamom and a mixture of other secret spices</t>
  </si>
  <si>
    <t>Bridgewater Claret: A Good sweet claret wine, grown in the small Thann vineyards around Zundbridge, just south of Waterdeep</t>
  </si>
  <si>
    <t>Red Rune: A Fair red wine, also made in Zundbridge, most of which is sold to the Red Rune Inn in the small village for its tables</t>
  </si>
  <si>
    <t>The Thann imported wines come from familial estates in Tethyr</t>
  </si>
  <si>
    <t>Wintermist: A Fine ice mistwine, created through an unknown process that results in an effervescent ice wine whose taste is without equal; always served quite cold</t>
  </si>
  <si>
    <t>Daelbar's Own: A Fair bloodwine, known for its richness and taste instilled by its fermentation in pine casks</t>
  </si>
  <si>
    <t>Rivershire Pale: A Poor white wine-based port that rarely leaves Rivershire; though the family has tried to refine it into something more palatable over the years, they haven't met with much success, despite it being a favorite of the halflings of Rivershire</t>
  </si>
  <si>
    <t>Elemetar Clarry: A Poor red wine clarry whose only claim to fame is that some Tethyrian chefs swear by it for cooking</t>
  </si>
  <si>
    <t>The Vintners', Distillers' and Brewers' Guild</t>
  </si>
  <si>
    <t>The members of the Vintners', Distillers' and Brewers' Guild in Waterdeep only produce domestic wines, although fully half or more of them are involved in the importing of fine wines from elsewhere</t>
  </si>
  <si>
    <t xml:space="preserve"> Each guildsman vintner considers himself an artist, and each attempts to heighten the results of their craftsmanship with a fierce dedication</t>
  </si>
  <si>
    <t xml:space="preserve"> That said, the majority of the guild's vintners work for others - they are master craftsmen, not necessarily vineyard owners</t>
  </si>
  <si>
    <t xml:space="preserve"> As a result, the guild's relationship with the vintner Houses is strange: some are strong allies and supporters of the nobles' efforts, while others consider them rivals and seek to outdo them</t>
  </si>
  <si>
    <t>Waterdhavian Fields Finest: A Fine flower and herb wine crafted of dandelions, rose hips, violets and other herbs and flowers, this expensive wine is a sipping pleasure considered the perfect thing to serve at garden or hunting parties</t>
  </si>
  <si>
    <t xml:space="preserve"> It is a product of Waterdhavian Fields, a small consortium of guild vintners who specialize in non-grape wines, particularly herbal and resinated wines</t>
  </si>
  <si>
    <t>Dark Delights: A Fine resinated bloodwine, this vintage is practically a liquor in its potency</t>
  </si>
  <si>
    <t xml:space="preserve"> The rich bloodwine is affixed with a variety of woodland scents and tastes, primary of which is the resin of the shadowtop trees of the High Forest, resulting in a languorous, sultry drink that has a reputation for bringing out the most wicked urges in those who imbibe it</t>
  </si>
  <si>
    <t>Taste of the East: A Fine conditum that is hands-down the finest conditum anywhere along the Sword Coast</t>
  </si>
  <si>
    <t xml:space="preserve"> Calishite merchants so favor the drink that it can be hard to secure amounts of it locally, to the delight of its maker, no doubt</t>
  </si>
  <si>
    <t>Zzar: A Good to Fair white mistwine fortified with an almond-derived neutral alcohol, zzar is a traditional Waterdhavian fare whose making is a closely guarded guild secret</t>
  </si>
  <si>
    <t xml:space="preserve"> The drink itself is fiery, orange and heady, and is a favorite of many a revel</t>
  </si>
  <si>
    <t xml:space="preserve"> There are five or six vintners who make zzar active in the guild</t>
  </si>
  <si>
    <t xml:space="preserve"> Though they do differentiate their labels, the recipe is so precise that they tend to taste fairly similar; only the quality of the ingredients seems to affect the quality of the drink</t>
  </si>
  <si>
    <t>Good Spirits Scarlet: A Good to Fair quality red wine that is a staple in many Waterdhavian taprooms and homes</t>
  </si>
  <si>
    <t xml:space="preserve"> Made in the guildhall of the Vintners' guild as a training undertaking teaching senior apprentices and journeymen the making of a basic red wine, the sale of Good Spirits augments the guild's coffers directly and well</t>
  </si>
  <si>
    <t>Honey of the Mount: A Good honey wine made from the honey of apiaries on the northern edge of Mount Waterdeep, this is a fine, delicate vintage well-loved by much of the North</t>
  </si>
  <si>
    <t>Honey of the Winter Mount: A Good honey ice wine, much harder to find, as it is well-loved in Neverwinter and Silverymoon, whose merchants buy as much as their makers will permit them to purchase</t>
  </si>
  <si>
    <t>Old Devil Firewine: A Good quality firewine that is practically the gold standard for such vintages in Waterdeep</t>
  </si>
  <si>
    <t>Sweetruff Sweetwine: A Fair quality hill-wine, crafted of carrots flavored with sweetruff and lemongrass, this vintage is the product of the Sweetruff clan of halflings who have been members of the guild for generations</t>
  </si>
  <si>
    <t>Emerald Sun Shondath: A Fair quality herb icewine made primarily from mint, with notes of lemon and ginger, this shondath (an elven term for mint-wine) is cool and refreshing, the perfect drink for sweltering summer evening revels</t>
  </si>
  <si>
    <t>Summer Storm: A Fair quality mistwine that gets its name from the "storm" of fizzing bubbles swirling through the summer-golden liquid, Summer Storm has become a fashionable drink to serve at summer weddings to toast the new couple</t>
  </si>
  <si>
    <t>KNOWLEDGE 1</t>
  </si>
  <si>
    <t>KNOWLEDGE 2</t>
  </si>
  <si>
    <t>22.07.2018</t>
  </si>
  <si>
    <t>0.2.0</t>
  </si>
  <si>
    <t>12.02.2018</t>
  </si>
  <si>
    <t>first version</t>
  </si>
  <si>
    <t>ЦЕНА</t>
  </si>
  <si>
    <t>ОБЬЕМ</t>
  </si>
  <si>
    <t>КОЛИЧЕСТВО</t>
  </si>
  <si>
    <t>СТОИМОСТЬ</t>
  </si>
  <si>
    <t>ТОВАР</t>
  </si>
  <si>
    <t>The Vintners', Distillers' and Brewers' Guild</t>
  </si>
  <si>
    <t>Alek Lenter</t>
  </si>
  <si>
    <t>Balthorr "the Bold" Olaskos</t>
  </si>
  <si>
    <t>Chuldan Helmstar</t>
  </si>
  <si>
    <t>Haerlit Thomm</t>
  </si>
  <si>
    <t>Jannaxil Serpentil</t>
  </si>
  <si>
    <t>Lhund Dhaermos</t>
  </si>
  <si>
    <t>Orlpar Husteem</t>
  </si>
  <si>
    <t>Orsabbas "the Fingers"</t>
  </si>
  <si>
    <t>Phalantar Orivan</t>
  </si>
  <si>
    <t>Torst Urlivan</t>
  </si>
  <si>
    <t>Ulmar "the Watchful"</t>
  </si>
  <si>
    <t>domestic</t>
  </si>
  <si>
    <t>imported</t>
  </si>
  <si>
    <t>WINR</t>
  </si>
  <si>
    <t>► Lady Embrelle Eagleshield (ED)</t>
  </si>
  <si>
    <t>The Drawing Down</t>
  </si>
  <si>
    <t>The Rotting</t>
  </si>
  <si>
    <t>Leaffall</t>
  </si>
  <si>
    <t>Midsummer</t>
  </si>
  <si>
    <t>The Fading</t>
  </si>
  <si>
    <t>Highsun</t>
  </si>
  <si>
    <t>Summertide</t>
  </si>
  <si>
    <t>Greengrass</t>
  </si>
  <si>
    <t>The Time of Flowers</t>
  </si>
  <si>
    <t>The Melting</t>
  </si>
  <si>
    <t>The Claw of Storms</t>
  </si>
  <si>
    <t>Midwinter</t>
  </si>
  <si>
    <t>The Claw of Sunsets</t>
  </si>
  <si>
    <t>The Claw of Winter</t>
  </si>
  <si>
    <t>Deepwinter</t>
  </si>
  <si>
    <t>The Calendar of Harptos</t>
  </si>
  <si>
    <t>Aglarondan</t>
  </si>
  <si>
    <t>Aglarond, Altumbel</t>
  </si>
  <si>
    <t>Espruar</t>
  </si>
  <si>
    <t>Alzhedo</t>
  </si>
  <si>
    <t>Calimshan</t>
  </si>
  <si>
    <t>Thorass</t>
  </si>
  <si>
    <t>Chessentan</t>
  </si>
  <si>
    <t>Chessenta</t>
  </si>
  <si>
    <t>Amn, Chondath, Cormyr, the Dalelands, the Dragon Coast, the civilized North, Sembia, the Silver Marches, the Sword Coast, Tethyr, Waterdeep, the Western Heartlands, the Vilhon Reach</t>
  </si>
  <si>
    <t>Chultan</t>
  </si>
  <si>
    <t>Chult</t>
  </si>
  <si>
    <t>Draconic</t>
  </si>
  <si>
    <t>Common</t>
  </si>
  <si>
    <t>Everywhere on Faerûn's surface (trade language)</t>
  </si>
  <si>
    <t>Damaran</t>
  </si>
  <si>
    <t>Damara, the Great Dale, Impiltur, the Moonsea, Narfell, Thesk, Vaasa, the Vast</t>
  </si>
  <si>
    <t>Dethek</t>
  </si>
  <si>
    <t>Dambrathan</t>
  </si>
  <si>
    <t>Dambrath</t>
  </si>
  <si>
    <t>Durpari</t>
  </si>
  <si>
    <t>Durpar, Estagund, Var, Veldorn</t>
  </si>
  <si>
    <t>Halruaan</t>
  </si>
  <si>
    <t>Halruaa, Nimbral</t>
  </si>
  <si>
    <t>Luskan, Mintarn, the Moonshaes, the Savage North (uncivilized areas), Ruathym, the Uthgardt barbarians</t>
  </si>
  <si>
    <t>Lantanese</t>
  </si>
  <si>
    <t>Lantan</t>
  </si>
  <si>
    <t>Midani</t>
  </si>
  <si>
    <t>Zakhara*, the Bedine</t>
  </si>
  <si>
    <t>Mulhorandi</t>
  </si>
  <si>
    <t>Mulhorand, Murghôm, Semphar</t>
  </si>
  <si>
    <t>Celestial</t>
  </si>
  <si>
    <t>Mulhorandi (var.)</t>
  </si>
  <si>
    <t>Thay</t>
  </si>
  <si>
    <t>Infernal</t>
  </si>
  <si>
    <t>Nexalan</t>
  </si>
  <si>
    <t>Maztica*</t>
  </si>
  <si>
    <t>Rashemi</t>
  </si>
  <si>
    <t>Rashemen</t>
  </si>
  <si>
    <t>Serusan</t>
  </si>
  <si>
    <t>Inner Sea (aquatic trade language)</t>
  </si>
  <si>
    <t>Aquan</t>
  </si>
  <si>
    <t>Shaaran</t>
  </si>
  <si>
    <t>Lake of Steam, Lapaliiya, Sespech, the Shaar</t>
  </si>
  <si>
    <t>Shou</t>
  </si>
  <si>
    <t>Kara-Tur*</t>
  </si>
  <si>
    <t>Tashalan</t>
  </si>
  <si>
    <t>Black Jungle, Mhair Jungle, Samarach, Tashalar, Thindol</t>
  </si>
  <si>
    <t>Tuigan</t>
  </si>
  <si>
    <t>Hordelands</t>
  </si>
  <si>
    <t>Turmic</t>
  </si>
  <si>
    <t>Turmish</t>
  </si>
  <si>
    <t>Uluik</t>
  </si>
  <si>
    <t>Great Glacier</t>
  </si>
  <si>
    <t>Undercommon</t>
  </si>
  <si>
    <t>Underdark (trade language)</t>
  </si>
  <si>
    <t>Untheric</t>
  </si>
  <si>
    <t>Unther</t>
  </si>
  <si>
    <t>Джерело: &lt;http://www.realmshelps.net/faerun/lore/life/home.shtml&gt;</t>
  </si>
  <si>
    <t>Language</t>
  </si>
  <si>
    <t>Dwarvish</t>
  </si>
  <si>
    <t>Elvish</t>
  </si>
  <si>
    <t>Ogres, giants</t>
  </si>
  <si>
    <t>Gnomish</t>
  </si>
  <si>
    <t>Goblinoids</t>
  </si>
  <si>
    <t>Orc</t>
  </si>
  <si>
    <t>Orcs</t>
  </si>
  <si>
    <t>Abyssal</t>
  </si>
  <si>
    <t>Demons</t>
  </si>
  <si>
    <t>Dragons, dragonborn</t>
  </si>
  <si>
    <t>Deep Speech</t>
  </si>
  <si>
    <t>Aboleths, cloakers</t>
  </si>
  <si>
    <t>—</t>
  </si>
  <si>
    <t>Devils</t>
  </si>
  <si>
    <t>Primordial</t>
  </si>
  <si>
    <t>Elementals</t>
  </si>
  <si>
    <t>Sylvan</t>
  </si>
  <si>
    <t>Fey creatures</t>
  </si>
  <si>
    <t>Underworld traders</t>
  </si>
  <si>
    <t>Bullywug</t>
  </si>
  <si>
    <t>Gnoll</t>
  </si>
  <si>
    <t>Derro</t>
  </si>
  <si>
    <t>Aarakocra</t>
  </si>
  <si>
    <t>Thri-kreen</t>
  </si>
  <si>
    <t>Sahuagin</t>
  </si>
  <si>
    <t>Troglodyte</t>
  </si>
  <si>
    <t>Slaad</t>
  </si>
  <si>
    <t>Grung</t>
  </si>
  <si>
    <t>Ixitxachitl</t>
  </si>
  <si>
    <t>Otyugh</t>
  </si>
  <si>
    <t>Grell</t>
  </si>
  <si>
    <t>Modron</t>
  </si>
  <si>
    <t>Undercommon: Underdark. Written in Espruar.</t>
  </si>
  <si>
    <t>Aragrakh: Dragons. An ancient language, also known as "Old High Wyrmish", used as a formal ritual language by dragons. Woe to those who are not dragons that are overheard using it by wyrmkind. Written in Draconic.</t>
  </si>
  <si>
    <t>Auld Wyrmish: Dragons. Something of a common tongue among the different breeds of dragon, who each have their own tongues. Also sometimes called "Draconic," it is also spoken by many kobolds and wyverns. Written in Draconic.</t>
  </si>
  <si>
    <t>Daraktan: Orcs. A common language spoken by most orcs, although not many of them are literate. It evolved from the now-dead Hulgorkyn language. Written in Dethek.</t>
  </si>
  <si>
    <t>Duergan: Duergar. Originally descended from Shanatan, this language has been deeply affected by the duergars' time in the Underdark. Written in Dethek.</t>
  </si>
  <si>
    <t>Gnim: Gnomes. A staggeringly complex language, filled with all manner of words to discuss nuances of distinction. It is a language excellent for artistic, academic and engineering pursuits; indeed, many sages across the realms consider it to be a "scholar's language". Written in Dethek.</t>
  </si>
  <si>
    <t>Jotun: Giants. A common tongue among giants, and possibly one of the oldest extant languages still in use. It shares roots with Thorass, and is written with Thorass. There are also individual languages based off of Jotun, in use by various giantish subraces (all of which are written in Thorass):</t>
  </si>
  <si>
    <t>Jotunalder: Giants. A ritualized language that is highly formalized and stilted. Those who speak Jotun can understand it well enough.</t>
  </si>
  <si>
    <t>Jogishk: Ogres. A vulgar patois of Jotun and Common.</t>
  </si>
  <si>
    <t>Jotunhaug: Hill and Mountain Giants. A rough, gutteral language which seems to be a corruption of Jotunise.</t>
  </si>
  <si>
    <t>Jotunild: Fire Giants.</t>
  </si>
  <si>
    <t>Jotunise: Frost Giants. The predecessor language to Jotunhaug.</t>
  </si>
  <si>
    <t>Jostunskye: Cloud and Fog Giants.</t>
  </si>
  <si>
    <t>Jostunstein: Stone Giants.</t>
  </si>
  <si>
    <t>Jotunuvar: Storm Giants.</t>
  </si>
  <si>
    <t>Shanatan: Shield Dwarves.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t>
  </si>
  <si>
    <t>Sylvan: Fey. A subtle language spoken by fey and many other sylvan creatures with close ties to such. Written in Espruar.</t>
  </si>
  <si>
    <t>Yipyak: Kobolds. A debased form of Auld Wyrmish that serves as a common tongue for kobolds. Written inDraconic.</t>
  </si>
  <si>
    <t>Drueidan: Druids. 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</si>
  <si>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Ruathlek: Illusionists, Followers of Lliira, Nimbral. A language derived from Netherese innovated by the ancient followers of Lliira and the cabals of illusionists in service to her. The language remains in use as a sort of trade language that many illusionist arcanabula are written in, as well as the language of Nimbral.</t>
  </si>
  <si>
    <t>Thieves' Cant: 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</si>
  <si>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These languages are often spoken far-and-wide, though they often do not possess the nuance to discuss truly in-depth topics and philosophies.</t>
  </si>
  <si>
    <t>Common: Faerûn. Written in Thorass.</t>
  </si>
  <si>
    <t>Dethek: Faerûn. Dethek serves as a sort of "dwarven common" among the people of Moradin, allowing them to understand one another despite differences in regional racial languages, to say nothing of giving outsiders a language to speak to them respectfully while keeping them ignorant of necessary clan-only communications. Written in Dethek.</t>
  </si>
  <si>
    <t>Espruar: Faerûn. Originally the tongue of the moon elves, Espruar has become something of a lingua franca among elvenkind, providing a common language for its speakers. Written in Espruar.</t>
  </si>
  <si>
    <t>Serusan: Sea of Fallen Stars (Aquatic). Written in Espruar.</t>
  </si>
  <si>
    <t>The Trade Tongue: Kara-Tur. A common language devised long ago to facilitate trade among the peoples of Kara-Tur.</t>
  </si>
  <si>
    <t>Midani: Zakhara. Written with Midani.</t>
  </si>
  <si>
    <t>Nexalan: Maztica. Written with Nexalan</t>
  </si>
  <si>
    <t>Shou: Kara-tur. Written with Shou Chiang</t>
  </si>
  <si>
    <t>Language Families</t>
  </si>
  <si>
    <t>Sages organize most known languages into related "Families," based on their origins. Each header is a Family of languages, with the name in bold being the Language Group, italicized entries being the Subgroup and finally the languages themselves. These are inspired by real-world languages (very roughly) in their sound. Those marked with asterices are dead languages.</t>
  </si>
  <si>
    <t>Someone who speaks a language has a chance of understanding someone speaking another language in the same family, group or subgroup, by making an Intelligence test. Success grants basic understanding through a single Interaction; failure means the vocabulary, inflections, syntax and word-usage are too difficult to understand. The DC for this is: Family (DC 20), Group (DC 15), Subgroup (DC 10).</t>
  </si>
  <si>
    <t>Illuski: Germanic/Scandinavian</t>
  </si>
  <si>
    <t>Illuski: Bothii, Illuskan, Reghedjic, Truskan*.</t>
  </si>
  <si>
    <t>Waelan: Celtic</t>
  </si>
  <si>
    <t>Waelan: Cosh, Waelan</t>
  </si>
  <si>
    <t>Druidic: Daelic (Trade), Drueidan (Trade)</t>
  </si>
  <si>
    <t>Uluo: Old Prussian/Lithuanian</t>
  </si>
  <si>
    <t>Netherese: Loross*, Netherese*, Halruaan, Ruathlek</t>
  </si>
  <si>
    <t>High Ulutim: Uluik, Ulutiun</t>
  </si>
  <si>
    <t>Low Ulutim: Andt, Erakic, Naric, Rengardt*, Uloushinn</t>
  </si>
  <si>
    <t>Chard: Chardic, Damaran, Easting</t>
  </si>
  <si>
    <t>D'tarig: D'tarig</t>
  </si>
  <si>
    <t>Thorass: Latin, Italian, French</t>
  </si>
  <si>
    <t>Central Thorass: Auld Cormanthan, Chondathan, Cormanthan, Maiden's Tongue (Trade), Northern, Shadow Cant (Trade), Thorass, Thorasta</t>
  </si>
  <si>
    <t>North Thorass: Auld Tharian*, Tharian, Zhentarim Argot (Trade)</t>
  </si>
  <si>
    <t>East Thorass: Telpi</t>
  </si>
  <si>
    <t>Turmic: Turmic</t>
  </si>
  <si>
    <t>Aglarondan: Aglarondan</t>
  </si>
  <si>
    <t>Chessentan: Greek</t>
  </si>
  <si>
    <t>Chessentic: Alambit, Auld Chessic/Alambic*, Thresk*, Chessic</t>
  </si>
  <si>
    <t>Akalaic: Akalan, Akurian, Arkian*, Eshowan*, Sespechian, Shaartan, Telfir*</t>
  </si>
  <si>
    <t>Raumtheran: Slavic, Russian</t>
  </si>
  <si>
    <t>Raumtheran: Allesian, Halardrim*, Rasallesian, Sossic</t>
  </si>
  <si>
    <t>Imaskari: Turkish, Mongol</t>
  </si>
  <si>
    <t>Durpari: Alarric, Devic, Durpari-Shaartan Patois, Raurindi</t>
  </si>
  <si>
    <t>Imaskari: Imaskari*, Chuchian (Eastern Imaskari), Gurri, Northern Imaskari, Southern Imaskari</t>
  </si>
  <si>
    <t>Lantanna: Lantanese</t>
  </si>
  <si>
    <t>Roushoum (Ancient Imask): Rauran*, Reian*</t>
  </si>
  <si>
    <t>Mulani: Ancient Egyptian</t>
  </si>
  <si>
    <t>Mulhorandi: Mulhorandi</t>
  </si>
  <si>
    <t>Muhjuri: Muhjuri</t>
  </si>
  <si>
    <t>Untheric: Babylonian, Arabic</t>
  </si>
  <si>
    <t>Untheric: Untheric</t>
  </si>
  <si>
    <t>Midani: Kadari*, Maran, Midani, Noga*</t>
  </si>
  <si>
    <t>Alzho: Alzhedo</t>
  </si>
  <si>
    <t>Chultan: Ashanti, Zulu</t>
  </si>
  <si>
    <t>Tabaxi: Tabaxi</t>
  </si>
  <si>
    <t>Common Language: The Trade Tongue</t>
  </si>
  <si>
    <t>Amaesean Languages:</t>
  </si>
  <si>
    <t>Amaese: Issacortae, Pazruki, Wu-haltai</t>
  </si>
  <si>
    <t>Han Languages: Japanese/Korean</t>
  </si>
  <si>
    <t>Ancient Han: Han</t>
  </si>
  <si>
    <t>Han Tongues: Koryo, Kozakuran, Wa-an</t>
  </si>
  <si>
    <t>Island Kingdom Languages: Indonesian</t>
  </si>
  <si>
    <t>Island Tongues: Bevanese, Bertanese</t>
  </si>
  <si>
    <t>Malatra Languages: Sanskrit, Hindi</t>
  </si>
  <si>
    <t>Malatran: Kuong, Laothan, Purang</t>
  </si>
  <si>
    <t>Shou Chiang Languages: Chinese</t>
  </si>
  <si>
    <t>Shou Chiang: Kao te Shou, T'u Lung, Khazari, Ra-Khati</t>
  </si>
  <si>
    <t>Tabot Languages: Tibetan</t>
  </si>
  <si>
    <t>Tabot: Tabotan</t>
  </si>
  <si>
    <t>Wu Pi Te Shao Mountains: Filipino</t>
  </si>
  <si>
    <t>Wu Pi Te Shao Tongues: Lidahan</t>
  </si>
  <si>
    <t>Northern Dwarven:</t>
  </si>
  <si>
    <t>Arctic Dwarven: Kurit</t>
  </si>
  <si>
    <t>Shield Dwarven: Galenan, Shanatan</t>
  </si>
  <si>
    <t>Grey Dwarven: Duergan</t>
  </si>
  <si>
    <t>Southern Dwarven:</t>
  </si>
  <si>
    <t>Gold Dwarven: Authlan, Riftspeak</t>
  </si>
  <si>
    <t>Wyrmish:</t>
  </si>
  <si>
    <t>High Old Wyrmish: Aragrakh</t>
  </si>
  <si>
    <t>Common Draconic: Auld Wyrmish</t>
  </si>
  <si>
    <t>Chromatic Draconic: Black Draconic, Blue Draconic, Green Draconic, Red Draconic, White Draconic</t>
  </si>
  <si>
    <t>Metallic Draconic: Brass Draconic, Bronze Draconic, Copper Draconic, Gold Draconic, Silver Draconic</t>
  </si>
  <si>
    <t>Debased Wyrmish:</t>
  </si>
  <si>
    <t>Kobold: Yipyak</t>
  </si>
  <si>
    <t>Wyvern: Wyvern Draconic</t>
  </si>
  <si>
    <t>Auld Elvish:</t>
  </si>
  <si>
    <t>Hamarfae: Seldruin</t>
  </si>
  <si>
    <t>Tel'Quessan:</t>
  </si>
  <si>
    <t>Avariel Elven: Aril'Tel'Quessan</t>
  </si>
  <si>
    <t>Moon Elven: Espruar (formerly Teu'Tel'Quessan)</t>
  </si>
  <si>
    <t>Sea Elven: Alu'Tel'Quessan</t>
  </si>
  <si>
    <t>Sun Elven: Ar'Tel'Quessan</t>
  </si>
  <si>
    <t>Wild Elven: Sy'Tel'Quessan</t>
  </si>
  <si>
    <t>Wood Elven: Or'Tel'Quessan</t>
  </si>
  <si>
    <t>Ssri'Tel'Quessir:</t>
  </si>
  <si>
    <t>Drow Tongues: Deep Drow, High Drow</t>
  </si>
  <si>
    <t>Drow Hand Signs: Drow Sign Language</t>
  </si>
  <si>
    <t>Genie Tongue:</t>
  </si>
  <si>
    <t>Genie Common: Jannti</t>
  </si>
  <si>
    <t>Djinnspeak: Djinnti</t>
  </si>
  <si>
    <t>Efreetspeak: Efreetti</t>
  </si>
  <si>
    <t>Daospeak: Daoti</t>
  </si>
  <si>
    <t>Maridspeak: Maridti</t>
  </si>
  <si>
    <t>Giant Tongue:</t>
  </si>
  <si>
    <t>High Giantish: Jotunalder</t>
  </si>
  <si>
    <t>Stone Giantish: Jotunhaug, Jotunise, Jostunstein</t>
  </si>
  <si>
    <t>Sky Giantish: Jotunild, Jostunskye, Jotunuvar</t>
  </si>
  <si>
    <t>Ogre Tongue: Jogishk</t>
  </si>
  <si>
    <t>Gnomish Tongue:</t>
  </si>
  <si>
    <t>Gnomish: Gnim</t>
  </si>
  <si>
    <t>Orc Tongues:</t>
  </si>
  <si>
    <t>Orcish: Daraktan, Hulgorkyn*</t>
  </si>
  <si>
    <t>Goblin Tongues:</t>
  </si>
  <si>
    <t>Goblin-speak: Ghukliak</t>
  </si>
  <si>
    <t>Halfling Tongue:</t>
  </si>
  <si>
    <t>Hinish: Luiric</t>
  </si>
  <si>
    <t>Authlan: Wild Dwarves. An ancient and simplified version of Riftspeak, with noticable Authalan and Chultan influences. Written in Dethek, although it is rare to find a literate wild dwarf.</t>
  </si>
  <si>
    <t>Deep Drow: Drow Elves. Also called Low Drow or Drowic, this is the common language of the drow. Each community has its own dialect, but can reasonably undertand one another. Written in Espruar.</t>
  </si>
  <si>
    <t>Drow Sign Language: Drow Elves. A hand-code capable of impressive complexity, used by drow on patrol in the Underdark, or when silence is otherwise needful or useful.</t>
  </si>
  <si>
    <t>Galenan: Shield Dwarves. The language of the eastern shield dwarves is spoken more frequently by its people, but it is also less pure, having been heavily influenced by Damaran. Written in Dethek.</t>
  </si>
  <si>
    <t>Ghukliak: Goblins, Hobgoblins, Bugbears. A rough and gutteral language well suited to discussing concepts of violence. Written in Dethek.</t>
  </si>
  <si>
    <t>High Drow: Drow Elves. A complex language with its own runic alphabet, it is primarily used by priestesses in ritual context and nobles when they wish to communicate above the heads of the rabble. Written in High Drow.</t>
  </si>
  <si>
    <t>Jannti: Geniekind. The language of the janns serves as a sort of Common language for geniekind, who are notoriously suspicious about those seeking to learn their individual languages. Jannti can be written in Thorass or Draconic.</t>
  </si>
  <si>
    <t>Kurit: Arctic Dwarves. A dwarven dialect considered much polluted by other dwarves, given the degree it has been influenced by the human Uluik language. Written in Dethek.</t>
  </si>
  <si>
    <t>Luiric: Halflings of Luiren. Considered the racial language of halflings, it is almost unheard of outside of Luiren, even by halflings themselves. Written in Espruar.</t>
  </si>
  <si>
    <t>Riftspeak: Gold Dwarves. A truly ancient dialect favored by the dwarves of the Great Rift, who care for and nurture the speaking of this language as carefully as they care for their gold. Written in Dethek.</t>
  </si>
  <si>
    <t>Abyssal: Demons. A twisted, complex tongue whose words often have meanings based on the speaker's emotions and intentions toward the listener, Abyssal's linguistic emphasis is on concepts of violence and revulsion, madness and contempt for others. Written in Infernal.</t>
  </si>
  <si>
    <t>Celestial: Upper Planes. A transcendant tongue from which derives many languages' words for concepts of good, purity, justice, compassion, and beneficence. Written in Celestial.</t>
  </si>
  <si>
    <t>Infernal: Devils. A vulgar, angry patois combining the worst of a thousand different tongues from across the multiverse, Infernal is a language of hate and domination, of invective and threat. Written in Infernal.</t>
  </si>
  <si>
    <t>Primordial: Elementals. An ur-language made up of the limited elemental dialects found on the various Inner Planes. Native speakers can often speak only their individual dialect, but those who learn the tongue usually master all of the dialects as part of learning the complete language. These dialects include Auran (planes of Air), Aquan (planes of Water), Ignan (planes of Fire), and Terran (planes of Earth). Written in Dethek.</t>
  </si>
  <si>
    <t>Daelic: Druids (Moonshae). The language of the druids in service to the Earthmother of the Moonshae islands is distinct from the language that other druids speak, though they do share some concepts. It is never written, a taboo to use of the language.</t>
  </si>
  <si>
    <t>Maiden's Tongue: Dambrath (Priestesses of Loviatar). The ceremonial and secret tongue of the Crintri priestesses of Loviatar in the nation of Dambrath. Written in Thorass.</t>
  </si>
  <si>
    <t>Shadow Cant: Shadow Thieves of Amn. 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</si>
  <si>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Zhentarim Argot: Zhentarim. The secret tongue of the Black Network. It is rarely spoken outside of Zhentarim strongholds, such as the Citadel of the Raven, Darkhold and Zhentil Keep, except by their nefarious agents meeting in secret. Written in Thorass.</t>
  </si>
  <si>
    <t>These languages are truly dead - no mean feat in a world where folk might live hundreds or even thousands of years! No one remembers how they were pronounced or even the majority of their vocabularies. They may turn up in writings here and there that can challenge even the best of sages to attempt a translation, but may not be taken as Language Proficiencies.</t>
  </si>
  <si>
    <t>Arkian, Eshowan, Telfir: Chult. A trio of long-dead languages spoken in and around the Chultan peninsula. Written in Thorass.</t>
  </si>
  <si>
    <t>Auld Chessic/Alambic: Chessenta. An ancient language spoken around the area that came to be known as Chessenta, and its environs. It was adopted by the people of Chessenta after they abandoned the Untheric language. Written in Thorass.</t>
  </si>
  <si>
    <t>Auld Thorass: Early Humanity. The original spoken language of the alphabet of the same name is long dead. Despite this, it shares enough of its structure with Common that those who know it can usually discern what is intended to be communicated when writings in Auld Thorass are found. Simple remnants of this language can occasionally be found in the speech of rural or particularly old speakers of Common, who pepper their speech with "thee's" and "thou's" in a stilted, archaic argot. Written in Thorass.</t>
  </si>
  <si>
    <t>Auld Tharian: Moonsea (North and West). An ancient tongue spoken around the Moonsea. Long since replaced by the modern Tharian, though they are similar enough that modern readers can usually decipher the rough meaning of inscriptions in Auld Tharian (Intelligence DC 15). Written in Thorass.</t>
  </si>
  <si>
    <t>Elder Tongue: Dwarves. An ancient language held to be the ur-tongue of all dwarven language.</t>
  </si>
  <si>
    <t>Halardrim: Rashemen. An ancient tongue spoken in the lands of Rashemen. Written in Thorass.</t>
  </si>
  <si>
    <t>Han: Kara-Tur. Ancient language of the Han peoples, ancestors to the people of Koryo, Kozakura, and Wa.</t>
  </si>
  <si>
    <t>Hulgorkyn: Orcs. An ancient and now-dead language once used by orcs. Its nuances suggest a higher degree of cultural sophistication than that now possessed by orc-kind.</t>
  </si>
  <si>
    <t>Imaskari: X. X. Written in XXX.</t>
  </si>
  <si>
    <t>Kadari: X. X. Written in XXX.</t>
  </si>
  <si>
    <t>Loross: Netheril. The language of the nobility of ancient Netheril, a part of the Ulou language family.</t>
  </si>
  <si>
    <t>Netherese: Netheril. The language of the ancient Netheril Empire, a part of the ancient Ulou language family. It was spoken primarily by the commoners of the empire.</t>
  </si>
  <si>
    <t>Noga: X. X. Written in XXX.</t>
  </si>
  <si>
    <t>Rauran: X. X. Written in XXX.</t>
  </si>
  <si>
    <t>Reian: X. X. Written in XXX.</t>
  </si>
  <si>
    <t>Rengardt: Netheril. The language of the tribes who roamed the area that later became Netheril.</t>
  </si>
  <si>
    <t>Roushoum: Imaskari Empire. Ancient language of the Imaskari people, whose ancient Imaskar Empire once spanned what is now Unther, Thay and Mulhorand. Its many varied descendants include the languages of the Durpari, the Rauric family of languages, Raumvira, and the various Tuigan dialects. Written in Imaskari.</t>
  </si>
  <si>
    <t>Seldruin: Elves. An ancient magical language of the elven peoples, Seldruin was used to enact the now-lost power of Elven High Magic. Written in the Hamarfae language.</t>
  </si>
  <si>
    <t>Thresk: Chessenta. Another pre-modern Chessentan language, between modern Chessic and Auld Chessic/Alambic. Written in Thorass.</t>
  </si>
  <si>
    <t>Trusk: Illuskan Empire. The now-dead language of the Illuskan Empire in the North, and the ancestor of modern Illuskan and similar tongues. Written in Thorass.</t>
  </si>
  <si>
    <t>X: X. X. Written in XXX.</t>
  </si>
  <si>
    <t>Джерело: &lt;http://oakthorne.net/wiki/index.php?title=Forgotten_Realms_Languages&gt;</t>
  </si>
  <si>
    <t>INNS AND TAVERNS</t>
  </si>
  <si>
    <t>7 лютого 2017 р.</t>
  </si>
  <si>
    <t>Inns are primarily places where a traveler can sleep for the night, stable one’s horses, buy semi¬secure short-term storage, and get simple meals either in one’s rooms or in a “common room” (dining room).</t>
  </si>
  <si>
    <t>Alehouses (taverns) are mainly places for drinking, sometimes with rentable private booths or chambers for conducting business meetings. Such chambers can also be rented for overnight stays, and simple food of the sausage, meat-pie, stew, and bread-loaf variety can be had. (Taverns in the Realms seldom offer extensive menus.) The main room of a tavern is a taproom, and taverns have tavernmasters and even tankard-tenders (but never barkeeps, barkeepers, or bartenders). Female servers are known as wenches (not a dis-respectful term), and male servers are known as keghands, never waitresses and waiters. Taverns serve ale in tankards, and wine in tall glasses or flagons (no one uses the words “mug” or “pint”).</t>
  </si>
  <si>
    <t>The Realms has uncounted thousands of both inns and taverns. A small wayside settlement might have just an inn that serves also as a tav¬ern. Conversely, backcountry hamlets and villages not on a trade road often lack an inn; the tavern serves both functions, with a stable loft offering crude overnight sleeping facilities for travelers. Although generalizations are by nature oversim¬plifications, taverns are generally noisier and less formal than inns, and taverns tend to welcome everyone, whereas inns are restricted to paying guests—and perhaps one or two persons who come to meet with each guest. Local law keep¬ers tend to be slightly more lax in disciplining the patrons of taverns (“Well, what did ye ex¬pect? Drunkards brawl, and you went to a place where folk go to get drunk!”) than they are for the guests of inns, where it’s understood that patrons are paying for some measure of peace, quiet to sleep, and security.</t>
  </si>
  <si>
    <t>Taverns and inns often have stables, run by stablemasters who direct hostlers to tend to horses (these handlers are rarely called grooms). Both inns and taverns have cellarers who see to the procurement, storage, and retrieval of drinkables and sometimes of food, too. Female servants are generally known as maids, and male servants as jacks. </t>
  </si>
  <si>
    <t>A wayside inn or tavern might buy, sell, and trade mounts and pack animals, but in cities and market towns, such guild-dominated trade is done at “livery stables” instead.</t>
  </si>
  <si>
    <t>In a small inn where one servant sees to ev¬erything for multiple rooms, that servant is a “chambermaid” or “chamberjack” (less formally, just “maid” or “jack”). If the inn is a little larger, it will have “chamberers” assisted by “warmers” (more formally, “warming maids” or “warming jacks”) who see to chamber pots and to ewers, basins, and towels, for wash water and drinking water. These names are used even in inns that never heat water.</t>
  </si>
  <si>
    <t>An even larger inn will separate the warmers from those who deal with chamber pots, who then are “nightmaids” and “nightjacks” or, less for¬mally, “potmaids” and “potjacks.”</t>
  </si>
  <si>
    <t>Typical superior tavern fare throughout Faerun consists of inexpensive drinks—such as mint water, small beer, local ales and wines, and some offering of stronger spirits—as well as an assort¬ment of nuts, wheels of cheese, small round loaves of salty bread, sausages, soups, and “everything in” stews. One of these stews usually contains boar scraps and barley, the broth thickened with mashed yellow peas. It is always salty, to encour¬age more drinking, and always served in tankards with long spoons chained to their handles for use in scraping out the last food at the bottom of the tankard.</t>
  </si>
  <si>
    <t>Public Dining and Menus</t>
  </si>
  <si>
    <t>In the Realms, the most popular everyday terms for “restaurant” are “feasthouse” and the slightly grander “feast hall” (more often these days “feast¬ing hall,” to avoid confusion with “festhall).”</t>
  </si>
  <si>
    <t>The Chondathan word “skaethar” has crept into Common as formal usage, meaning “dining es-tablishment,” where the word “feasthouse” has a meaning closer to “eatery.”</t>
  </si>
  <si>
    <t>Small wayside inns and taverns that offer the only public dining in a town don’t bother with menus. Whatever’s “on” tonight is it, with usual meal choices so simple that the platter¬maid just verbally imparts them (“What’ll it be, goodsirs? The fish or the joint?” or “Full meat or the stew?”) and outlines the drinkables and desserts—the latter being the real “treat worth</t>
  </si>
  <si>
    <t>paying for” in the eyes of most commoners and farmers in the Realms.</t>
  </si>
  <si>
    <t>A larger settlement might have multiple places to eat but little true competition. For example, a village might have a temple that serves food only to pilgrims and night guests, an inn that serves a different sort of fare but only to patrons, and a tavern that serves only sausages, cheese, and hot hardbread with lots and lots of ale to everyone who comes in the door and pays. Again, no writ¬ten menus are needed or used.</t>
  </si>
  <si>
    <t>Most feasthouses and feast halls inside inns and taverns are located where there’s true com¬petition, as is usual in market towns and cities, as well as places where food sources change often (fresh fish landed at ports, for example). Newly arrived fare is chalked up on menu boards, typi¬cally on display beside the bar as well as on a pillar not far inside the front door.</t>
  </si>
  <si>
    <t>Royalty, nobility, and wealthy social climbers have always regarded beautiful printed menus (often taken home as remembrances) as a mark of what they call “proper” or “superior” dining. As a result, all highborn feasting halls and inns that have ornate feast chambers or agreements with feasthouses and dining clubs tend to prepare handsomely calligraphed “provender bills.” These provender bills cover both sides of one sheet of heavy paper; menus are a field in which exotic pa¬pers are the rage, not parchment. In Waterdeep, almost every eatery in North Ward, Sea Ward, Castle Ward, and Trades Ward west and north of the City of the Dead employs such printed menus. Even some of the more exclusive “upstairs clubs” in Dock Ward, frequented by young nobles, use either printed menus, done by the broadsheet printers, or handwritten cards.</t>
  </si>
  <si>
    <t>A few establishments boast what we would recognize as coated-paper, multipanel foldout menus. The coating is wax, to keep stains from stews and sauces off the paper, which is usually shield-shaped rather than rectangular. These es¬tablishments are mainly in Calimshan and the Tashalar, but there are a few in Amn, coastal Tethyr, and the Vilhon.</t>
  </si>
  <si>
    <t>An old tradition around the shores of the Shin¬ing Sea—still seen in some places there, and flourishing in Var the Golden—is that of the ban¬ner maids. These are provocatively or grandly dressed lasses who accompany the platter-maid to a table of diners. The banner maid is literally</t>
  </si>
  <si>
    <t>MIC Н МЛ КОМАКСК</t>
  </si>
  <si>
    <t>wearing the menu, as a fore-and-aft stiffened fabric that fits close to the body. She stands and moves as diners direct, they choose their meals, the platter-maid records the orders, and off both maids go to the next table. Good-looking and at¬tractively dressed banner maids often get called back several times throughout a meal. It’s con¬sidered good fun and acceptable to “call forth” the banner maid once more or even several times as one eats, but it is not considered good form to dally over the initial order, or to recall her mul¬tiple times immediately after making that order. Some restaurants use their banner maids for deal¬ing with rowdy diners, equipping them with bulbs of swiftsleep gas or liquid drugs that act as seda¬tives when mixed with wine or ale hidden beneath their menu boards.</t>
  </si>
  <si>
    <t>WHAT’S TO EAT?</t>
  </si>
  <si>
    <t>The bounty of the land and agriculture are watched over by Chauntea; however, no deity governs food and drink. Many faiths use special foods, meals, food preparations, and drugs in various holy rituals, but food and drink are not exclusively the portfolio of any one deity.</t>
  </si>
  <si>
    <t>The best food nowadays is never imbued with magic, after centuries of accumulated fear and abhorrence of the results of magical tinkering with food. Too often in the past has magic been used to poison foes, transform foes, or just trick someone into eating dung, glass shards, or other disgusting or harmful substances that had been temporarily transformed into something more ap¬petizing. Just about every Faerunian society down the centuries has shunned magical meal prepara¬tion—except for specific tasks such as peeling and ingredient mixing—and the prevailing attitude across the Realms is admiration of cooking done without magic. That said, no one will cavil at someone who uses a spell to get drenched wood burning for a cooking fire in a rainstorm, or uses a spell to thaw frozen food in a blizzard.</t>
  </si>
  <si>
    <t>Some jaded and wealthy nobles see enchanted food as exclusive, rare, and special because it’s forbidden or frowned upon, and they handsomely pay wizards—especially sorcerers, who can work magic without a lot of obvious casting prepara¬tions—to prepare food magically at private feasts and revels. Of course, nobles who love such fare</t>
  </si>
  <si>
    <t>claim it has a taste that more mundane food can never achieve; many lonely wizards who are poor cooks privately disagree.</t>
  </si>
  <si>
    <t>The backbone of many human diets is grain and meat. Most meat in the Realms is marinated simply and cheaply in stale beer with sugar, garlic, salt, and mustard, or the cook’s preferred hand¬ful of herbs, to taste. An alternative marinade is fruit juice, most often the wet mash of grape skins left over after grapes have been pressed and the fluid poured off for wine making. Meat that’s been salted to preserve it is soaked overnight, and the water is then poured off to cut its saltiness. Lamb and boar are often scored, with cloves or garlic buds thrust into the slits, before cooking. Most meats are painted with a mix of powdered spices (sage, rosemary, and the like) before being spit-roasted, and Calishite cooks even add certain substances to the hearth-coals so the aromatic smoke will permeate the meat as it’s roasting. The aromatic herbs are always secrets of the cook, however, most are tinctures or tisanes made from rose petals or the leaves and petals of other flow¬ers. The blood from slaughtered animals is always saved to be cooked as drippings or used in mak¬ing gravy, sometimes with a few drops of vinegar to prevent congealing.</t>
  </si>
  <si>
    <t>Handfoods</t>
  </si>
  <si>
    <t>Snacks are popular in most places in the Realms, particularly in crowded, fast-paced cities.</t>
  </si>
  <si>
    <t>Here follows a far from complete list.</t>
  </si>
  <si>
    <t>Hand Pies: Meat-and-gravy-filled, savory palm-sized pastries of an astonishing variety of ingredients and tastes, from curries, to leek- with-bacon, to minted lamb. Popular in the Heartlands, the Dales, and the Savage Coast North.</t>
  </si>
  <si>
    <t>Salted, Roasted Seeds: Especially pumpkin and loalurr (pistachios). Popular in the Tashalar.</t>
  </si>
  <si>
    <t>Wheels of Sharp Yellow Cheese: Some with ground nuts or diced olives inside, or laced with zzar or various liqueurs. Popular in the Heart¬lands, the Dales, and the Savage Coast North.</t>
  </si>
  <si>
    <t>Raisins: Popular in the Heartlands and on the coast of the Sea of Fallen Stars. •</t>
  </si>
  <si>
    <t>Date Cakes: Served as pressed, flat ovals. Popular in Calimshan and the Tashalar.</t>
  </si>
  <si>
    <t>Fig Cakes: Served as pressed, flat ovals. Pop¬ular in Calimshan. </t>
  </si>
  <si>
    <t>Cranberry Cakes: Served as pressed, flat ovals. Popular in Sembia, the Vilhon, and Turmish.</t>
  </si>
  <si>
    <t>Dried Apricots: Popular in the Tashalar, Lu- iren, Var, and Estagund.</t>
  </si>
  <si>
    <t>Quince Sticks: Cakes of dried quince pressed together with various beetles and formed around edible klooer roots (licorice-like roots of a parched wilderland bush). Popular in the Vilhon, Shaar, Var, and Estagund.</t>
  </si>
  <si>
    <t>Honeydrops: Thumb-sized candies of honey mixed with an edible gum and spices to provide flavor and keep the honey from melting and run¬ning in hot conditions. Popular in Calimshan, the Vilhon, Mulhorand, Raurin, and Chessenta.</t>
  </si>
  <si>
    <t>Sugar Cakes: Like real-world petit-fours, sugar icing-drenched confections of baked cake that have been laced with jams or chocolate or herbal distillates. Popular everywhere, but they tend to be in short supply and expensive.</t>
  </si>
  <si>
    <t>Cherrybread: Like real-world fruitcake, vari¬ous diced fruits, marinated in spirits, baked into a molasses cake and sold as small whole loaves or as slices wrapped in leaves. Popular in the Border Kingdoms, the Vilhon, and on the coast of the Sea of Fallen Stars.</t>
  </si>
  <si>
    <t>Blood-Drops: Beets sliced very thinly, fried in oil, and then dusted with salt and various spices, from sugar, cinnamon, and nutmeg to the various hot spices (like vegetable crisps).</t>
  </si>
  <si>
    <t>Potato Cakes: Like real-world Irish wedge¬shaped griddle cakes.</t>
  </si>
  <si>
    <t>There are many more, but almost all large mar¬kets during summer and autumn, across most of Faerun, should have the majority of those men¬tioned above for sale.</t>
  </si>
  <si>
    <t>One appetizer popular in Sword Coast ports in the early 1300s DR that crept into Cormyr, West¬gate, and then Sembia as the century unfolded is the talyth. This morsel is a cracker the size of</t>
  </si>
  <si>
    <t>HEARTH AND HOME </t>
  </si>
  <si>
    <t>a small human palm with a thin slice of sausage on top, and various sorts of herbs, spices, and mushed-down-flat foodstuffs in between, lightly baked to glue it together. Talyths are usually sa¬vory, and can include anything from snails and oysters and spiced worms right up to diced eggs and mixed cheeses.</t>
  </si>
  <si>
    <t>Talyths have been made fresh in Waterdeep, Neverwinter, Luskan, Mirabar, Elturel, Ever- lund, Silverymoon, and Scornubel for decades.</t>
  </si>
  <si>
    <t>In winter, talyths can be premade and packed on ice, for later heating or reheating, to be served immediately.</t>
  </si>
  <si>
    <t>Also popular as appetizers are sugar bladders. These are confections wrapped in pig’s bladders, heated on metal plates over fires to drive out their moisture, tied shut, and then painted all over with tansel (an egg- and plant-based mixture that provides an airtight seal). The bladders are then packed in pitch-sealed tins full of edible plant oils to guard against spoilage. Caravan companies ship these tins to shops and eating establishments.</t>
  </si>
  <si>
    <t>Some handfoods aren’t suitable as traveling fare, but others are prized by adventurers and wayfarers across Faerun as essentials, particularly if they go beyond the standard hunk of sausage, whole pickle, and wedge or small wheel of cheese.</t>
  </si>
  <si>
    <t>REGIONAL CUISINES</t>
  </si>
  <si>
    <t>It could go without saying (but won’t) that differ¬ent nations and cities and areas and races in the Realms have foods they prefer; the following sec¬tions highlight a few of these special dishes, and the creative names that many have been given.</t>
  </si>
  <si>
    <t>Cuisine of the Cold North</t>
  </si>
  <si>
    <t>It’s a very old joke to say that inhabitants of the Frozenfar eat whatever they can catch—all too often, each other.</t>
  </si>
  <si>
    <t>The North is home to myriad hardy plants that survive years of successive hard freezes and thaws, growing low to the ground with abundant berries. Many an adventurer digging a snow cave to survive a night’s sleep in the howling open has uncovered a good meal of tharberries (large, beige-to-white, chewy berries), laum berries (honey-sweet, orange, tiny berries), blooddrops (bright red berries that taste like cooked onions), or one of the other threescore edible berries.</t>
  </si>
  <si>
    <t>Yet in a region where ore hordes rise every few decades to scour the land of everything ed¬ible in their path, the true essential for humans in the North is the rothe. This large, shaggy beast provides its milk and meat as food. The milk is used both as a liquid for drinking and cooking and to make cheese, and the meat yields roasts that are either stewed in rothe blood, fire-roasted, or “long-roasted” into long-lasting “trail gnaw.” The rothe’s dung can be used as fire-fuel, and its hides and the warmth of its living body can be used to protect against the cold. Roaming wild herds of rothe and cultivated, “trapped” herds of hobbled or penned-in-mountain-vales rothe, plus deer, have made human settlement possible in the North.</t>
  </si>
  <si>
    <t>Cuisine of the Inner Sea North</t>
  </si>
  <si>
    <t>Hunted game has always been prominent on the tables of all lands on the northern side of the Sea of Fallen Stars. This fare is in contrast to the farmed livestock and poultry that dominate in the kitchens on the southern side of the Inner Sea. Typical city food in the lands north of the Sea of Fallen Stars is much like the cuisine of the Dragon Reach port of Tantras.</t>
  </si>
  <si>
    <t>Tantras has lots of fresh fish and eel shops and stands, and its streets often reek of cooking fish in early evening. Yet a baeranth is the most popu¬lar everyday evening meal for Tantrans. The dish is a meat pie or tart with a peppery gravy inside, baked to a golden brown finish. A true baeranth mixes the smoked meat of cattle, goat, and hogs in a three-one-one ratio, but there are the inevita¬ble tales of dogs and even humans going missing and winding up in these ever-present pies.</t>
  </si>
  <si>
    <t>Baeranths vary in price from 1 sp for six to 2 cp each, depending on the size and freshness of the pie and the reputation of the shop. They are always sold hot, and can be bought from about highsun to dusk from dozens of serving-shutter- on-the-street-wall shops with names like Karvin’s and Thurnan’s Oven and The Meltmouth.</t>
  </si>
  <si>
    <t>Sarkul (smoked fish) is also popular in Tantras. The fish are caught in the Reach, immersed in honey and seasonings, and then hung and smoked for several days in closed sheds to produce the savory sarkul. Fish is never put in a baeranth.</t>
  </si>
  <si>
    <t>Locally, for some unknown reason, the very idea of fish pies is considered revolting.</t>
  </si>
  <si>
    <t>Tantras has many taverns, but few dining halls or anything else similar to a restaurant. Its inns typically lack dining rooms or taprooms. Instead, they serve warm mulled cider and cold ale with buttered bread—often mraedin, a very dark, rich nutbread akin to pumpernickel—up in the rooms of guests. The taverns of Tantras serve the usual drinks, plus hot buns covered with melted cheese (but little other food). Some taverns put sliced ol¬ives or slices of sausage on the cheese of hot buns so they’ll stick to it, to make their buns distinctive and popular.</t>
  </si>
  <si>
    <t>Across the Inner Sea, the Akanamere supports local fisheries that bring in crabs, eels, and druth (a brown flatfish that resembles the detached sole of a leather moccasin). The eels and the flatfish are sun-dried to prepare them for transport and sale; when soaked in water or shredded into a soup or stew, they readily reconstitute. The eels have an odd, nutty taste and the flatfish have a hearty smoked bacon-like flavor but a leathery, hard-chewing consistency.</t>
  </si>
  <si>
    <t>The crabs are often called stone crabs for their mottled gray color and rounded shape. They are usually tossed alive into layers of salt in barrels for transport elsewhere, an act that kills them and preserves them. After being bought out of the barrel, they must be soaked for a day to get rid of the salt, or boiled very briefly with kurlath leaves (the broad green leaves of a wild, shade-loving ground plant otherwise useful only for wrapping things in) to drive out the salt. Then the crabs can be prepared however desired. Eaten raw, stone crabs have a taste somewhat like real-world tinned smoked oysters, though they’re not at all oily.</t>
  </si>
  <si>
    <t>The flavor of the meat readily awakens when it is cooked with herbs and spices, becoming stronger and more crablike. The crabs are extremely tasty when steamed, boiled, fried, or fire-seared.</t>
  </si>
  <si>
    <t>Along the Chessentan and northern Turmish coast, tall broadleaf reeds grow thickly, forming what some folk call giantgrass forests. These serve as ideal places to hide for aquatic creatures, or for those who have access to a small, slender water¬craft that can be poled and paddled. The reeds can be interlaced and woven into improvised roofs, clothing, and carrying containers—and are edible as well, though they are stingingly hot, like the green ends of leeks, when chewed raw. When boiled or stewed, they exude a gummy essence used as a thickener in many kitchens—and such a stew is nourishing in itself. Coastal dwellers usu¬ally add frogs, snails, fish, or meat scraps to such stews to yield full and satisfying meals. Families often sit around the stew-pot dipping wedges of stale bread into it, which they then eat, alternat¬ing bites with strong cheeses. This activity is known around the Inner Sea as a bowl feast.</t>
  </si>
  <si>
    <t>Tetnyrian Cuisine</t>
  </si>
  <si>
    <t>Tethyr is a verdant, long-settled country with many farms, and active fishing along its coasts and on its rivers. Its cultivated vineyards are lo¬cated mainly inland, in the south and particularly southeast of the realm. Local meals vary with the wealth of the diners and the resources available— such as fresh fish in ports and along coastal roads, and smoked or salted fish elsewhere—but in gen¬eral, daily meals in rural Tethyr tend to consist of large morningfeasts, light afternoon snacks known as runsun, and long and large evenfeasts.</t>
  </si>
  <si>
    <t>Morningfeasts tend to be evenfeast leftovers, such as vegetables and scraps of meat or fish, fried in onions and oil.</t>
  </si>
  <si>
    <t>Runsuns began their existence as field meals for farm workers, consisting of a drink and a sa¬vory pie—the sort of thing that is also standard tavern fare, and is served at inns in the dark hours. The pies are cold, filled with spiced roast fowl or leftover meats such as ham, diced beef, smoked meats or, along the coast, fish. All of this meat is chopped and mixed with diced parsnips or potatoes in a spinach-and-mint or spinach- and-hot-peppers “simmer sauce.”</t>
  </si>
  <si>
    <t>Evenfeast is the longest meal of the day, typi¬cally served after dark (when day work is done).</t>
  </si>
  <si>
    <t>At expensive inns and in grand houses, it is a large meal of multiple courses, including spiced vegetables in various sauces, and fowl stuffed with herbed meats and “frothed” vegetables. The meal is washed down with various wines, and ends in a sweet fruit tart of some sort. In simpler households, evenfeast tends to be a large, hearty “manymeats” stew. In coastal settlements, the stew is often replaced by skewers of roasted-with- diced-vegetables fish (fish-kebabs), accompanied by garlic bread or cheese-flavored bread, and with a dessert of diced cheese and apples, or even a sweet (berry) pie.</t>
  </si>
  <si>
    <t>moose’s eating habits; lulleth, which is a thick stew made of either muskrat, shrew, vole, or branchcat (a tree-climbing cross between a mink and a raccoon); boar, which most elves dislike, prepared the same way as lulleth; seared rabbit; silvereyes, which is a fish stew of silverflash and other small forest stream fish; sornstag, which is roasted hotspice (curried) venison; surkyl, which is porcupine with its belly slashed to insert leek and herbs, then rolled in clay and fire-baked so that the hide and quills can be removed with hardened mud shell; and lastly, thaenwing, which is spiced-and-diced grouse, partridge, quail, and woodguth (wild turkey). Most elves are revolted by the thought of eating owls, which they deem intelligent souls, and they believe that dining on raptors brings misfortune on oneself and one’s kin.</t>
  </si>
  <si>
    <t>Trail Food: Marruth (sometimes disparag¬ingly called root pies by dwarves and humans) are pastries into which spiced and herbed mashes of vegetables have been baked. Once cooled, these pastries are rolled into rallow leaves (heavy, oily, waterproof broadleaves) to keep them from rot¬ting, and carried for eating cold when on the move. Mint nut cheese, nuts, and dried berries are also popular trail food, as is taece, which re¬sembles a brown, finger-length sardine and is made of fire-dried, tiny forest-stream fish. These fish contain a lot of fat, and are “crunched” (eaten whole, bones and all).</t>
  </si>
  <si>
    <t>Desserts: Mint jelly and tarts made of various berries, sweetened with a mash of berry juices.</t>
  </si>
  <si>
    <t>Drow Cuisine</t>
  </si>
  <si>
    <t>The green wine of the drow is made from or¬bloren, an Underdark rock fungus, distilled in a mixture of water and the juice of another sort of subterranean fungus.</t>
  </si>
  <si>
    <t>Orbloren is an abundant, greenish vegetation that grows on moist rock walls. It is not nutri¬tious, but it is also not harmful either. To be made into wine, it must be boiled in water into which another sort of fungus—abundant gray scaly scabs of marrult (imagine dun-hued slices of pepperoni thrown against a stone wall and stick¬ing, in clusters)—has been crushed. Not much marrult is needed to make the water right for distilling the orbloren, but lots of marrult yields the richest, most tasty, and most highly valued green wine.</t>
  </si>
  <si>
    <t>The distillate is captured in a cold metal hood- and-bowl affair above the boiling vessel. It is then chilled in the dark, often by immersing metal containers of it in subterranean streams, for forty days or so. After that, it is drinkable green wine.</t>
  </si>
  <si>
    <t>If drunk earlier, it burns the tongue and throat.</t>
  </si>
  <si>
    <t>If it is murky, adding just a few grains of salt will clear it. It keeps for years, unless boiled, which gives it a disgusting burnt taste and a black, oily hue. It’s still not poisonous—just horrible.</t>
  </si>
  <si>
    <t>There are strong drow alcoholic drinks that use spider venom or secretions as ingredients, but don’t believe the rumors: Green wine is not one of them.</t>
  </si>
  <si>
    <t>Drow eat a wide variety of lichens stewed into soups, as well as Underdark worms, insects (fried in pack-lizard oil), and lizard flesh. Lolth-wor- shipers do not eat arachnids.</t>
  </si>
  <si>
    <t>Gnome and Halfling Cuisine</t>
  </si>
  <si>
    <t>Haflings tend to dwell among humans and often make their livings producing food for humans— especially baked goods, stews, and sauces, but also portable foods such as sausages and wheels of cheese. They also make versions of all of these edibles for themselves that differ from the human versions in texture and seasonings. Halflings prize the chewy, rubbery consistency disliked by most humans, and halflings hate strong human spicing such as pepper, vastly preferring the sub¬tle, gentle meldings of various herbs. In winter, most halfling homes have two ongoing stews sim¬mering on the hearth: a light broth that can be drunk by the tankard, and a heavy broth, which is full of lumps of meat and vegetables.</t>
  </si>
  <si>
    <t>Halflings dominate the populations of two Heartlands locations, Secomber and Corm Orp, so these places provide a glimpse of what half¬lings produce when left to their druthers. In both settlements, cuisine is dominated by flavored cheeses, wines and table grapes, and goat and sheep flesh prepared in many ways.</t>
  </si>
  <si>
    <t>In Corm Orp, local hin produce pottery from the rich local clays, and grapes in profusion. The common grapes are both sour wine grapes and “blue eyes,” edible grapes named for their color that grow in halfling-fist-sized clusters. Corm Orp produces wines and grape-based dyes for </t>
  </si>
  <si>
    <t>export, and mixed food crops for local consump¬tion. Many goats and sheep are kept in the hills overlooking Corm Orp, yielding milk, wool, and cheese. The cheese made from these goats and sheep is a soft, buttery yellow substance called Orthin (after its long-dead first maker); it’s not much different from real-life Brie, but is never runny and has a very thin rind. From time to time, a few blankets made of wool or goat-hair are exported, but the rest of what the herds yield—in-cluding all the meat—is consumed locally. It has been accurately said that “cheese, bread, ale, and more cheese are what fill a happy hin’s stomach.”</t>
  </si>
  <si>
    <t>Gnome cuisine is very like halfling cuisine, ex¬cept that gnomes tend to make savory puddings. These are typically mixed vegetables and meats bound together in a rich gravy so heavy in natural gelatin that the whole sets into quivering semi-so¬lidity. Gnomes prefer large savory pies for family meals, and sausages (or just drawstring sacks of cut-up, cold spiced meats) and very sweet dessert tarts for portable individual meals. Gnomes tend to like thick, dark, heavy beer, often fortified into something much more fiery. So where a halfling looks for cheese, a gnome turns to savory pud¬ding. Gnome puddings made for travel are often sewn into skins, like real-world haggis.</t>
  </si>
  <si>
    <t>Dwarven Cuisine</t>
  </si>
  <si>
    <t>Among humans, dwarves are known to be hearty eaters—especially of roasts that a human would consider dry and overdone—and are legendary for their prodigious capacity for ale and strong drink. They avidly devour food so salty that a human would shudder, but seem little attracted to sweets.</t>
  </si>
  <si>
    <t>Down in their mines, dwarves always keep rock salt handy, and they lick salt from the “living rock” around them as well. Food is whatever can be caught—or must be fought—in the caverns, eaten raw if need be but preferably cooked, with an always-going simmer-pot to render tendons, fat, and blood down into gravy.</t>
  </si>
  <si>
    <t>Dwarves won’t eat ore flesh unless they are starving. Ore blood in gravy, however, is perfectly acceptable. Like humans, dwarves have depended on rothe to expand across the northern regions, and their tradition of axe-throwing was born from hunting rothe, deer, and other fleet-footed beasts in the mountains and rolling hills of the Realms.</t>
  </si>
  <si>
    <t>These days, by preference, dwarves are hearty meat eaters. Vegetables (except for raw parsnips, which most dwarves carry and gnaw on as snacks) are mere garnish. Sausages are subsistence food for the trail, nothing more than “fillbelly” (the dwarves’ term for edibles eaten to sustain life rather than for pleasure). Cheese and milk fall into the same category, good only for fuel and not considered “real food.”</t>
  </si>
  <si>
    <t>A guilty secret among dwarves is their love for certain small cave-worms and earthworms, munched raw. These are a prized and addictive candy to many dwarves and are the reason why a dwarf who butchers livestock always looks for tapeworms and other parasites of such beasts’ in¬nards. Dwarf-only dens (city cellar alehouses that lack signs and usually have several entrances from adjacent cellars belonging to other businesses or residences) always set out bowls of live worms on tables for drinkers to take freely. If they want pa¬trons to leave, collecting these bowls is a silent but firm—and except in rare instances, well heeded— signal to go. (Now, and quietly.)</t>
  </si>
  <si>
    <t>FOOD FROM THE WILD</t>
  </si>
  <si>
    <t>In most wilderland areas of the Realms, outside of an easy bowshot away from any caravan road, Faerun still teems with readily edible plants and game, unless recent forest fires or other scourges have taken their toll locally.</t>
  </si>
  <si>
    <t>For instance, in the Skull Gorge along the River Reaching in the Heartlands, wayfarers can readily find wild food along the swift, icy-cold river. From the Misty Stair cascades to below the Gorge, the river is the spawning beds of dreel— short, fat, green-black river eels that live on algae and carrion, and keep the river waters clean and clear. They taste like mucus but are quite nour¬ishing, and if fried with the right herbs or spices, can actually taste nice. Due to their appearance, dreel are sometimes called trollfingers.</t>
  </si>
  <si>
    <t>Also prevalent in this area are dartflash, which are small-human-palm-sized, bony silver fish that swim in short, very fast darting-straight-ahead rushes. Dartflash are usually netted or scooped out of the water in handheld nets. They are edi¬ble, often steamed until the bones are soft enough </t>
  </si>
  <si>
    <t>to crunch and eat, though a human adult needs a helm-full pile of them to make a meal.</t>
  </si>
  <si>
    <t>Lastly, mursk are quite common. Mursk are fat, slow-moving, green-brown fish that are un¬pleasantly oily in taste, but can be fried, allowing the cook to skim off the oil for use in lamps.</t>
  </si>
  <si>
    <t>Across the Heartlands, traethe (trqy-thh), a kind of wild radish, grows abundantly and can be plucked and eaten freely (except, of course, in city garden plots or on a farm). Many adventurers, pilgrims, and other wayfarers fall into the habit of stooping, picking, cleaning off the worst of the earth, and eating as they walk throughout the day. Most traethe are mild, with a hot aftertaste, and are considered boring but functional fare.</t>
  </si>
  <si>
    <t>Humans dwelling near swamps tend to use lots of marsh plants for cooking and alchemy, and eels and savory, clam-like swamp mollusks for eating. A large marsh is one of the richest places for foraging in all the Realms; the children of a household in such an area can expect to spend most of their days playing, since they can gather enough edibles for a large evening meal in a rela¬tively short time before sunset.</t>
  </si>
  <si>
    <t>Finding fresh, clean drinkable water near a marsh isn’t always easy. However, if one doesn’t mind drinking brownish, muck-tasting water, there are herbs that can be dropped into contain¬ers of water to “kill the squigglies” and make the water safe to drink, and also some forest plants that can be boiled for a juice to added to marsh water to precipitate the floating brown sedi¬ment out of it and alter its taste to something less strong. Other tisanes (teas) of rose petals and other floral petals can then be added to the water to make it quite pleasant to taste. Selling “sweet” water in villages along trade routes is a wide¬spread, sustaining industry across the Realms.</t>
  </si>
  <si>
    <t>Masters of the Marsh</t>
  </si>
  <si>
    <t>Lizardfolk dwelling in most marshlands will trade warily with other races, if they are not threatened and if they can do such trading in ways that don’t require leaving the vicinity of the swamp, because they feel very vulnerable away from easy reach of the waters. Such bargaining must be done without a lot of speech or long bargaining, since lizard- folk will not put up with such. Lizardfolk are not unthinkingly, unobservantly stupid; within their</t>
  </si>
  <si>
    <t>a.</t>
  </si>
  <si>
    <t>home area, they know the land very well, and tend to be cunning.</t>
  </si>
  <si>
    <t>Lizardfolk can set snares, flush out prey by working in well-organized hunting bands, are stealthy foragers, and often prepare hideouts in overgrown wilderness areas to keep themselves hidden from the eyes of humans and others who might offer them harm. They are particularly learned in what swamp plants can be crushed and smeared on themselves to entirely baffle anything trying to identify them by scent—as well as what undergrowth they must pass through to thwart those trying to track them. They turn hostile if they think they are being stealthily surrounded, or being distracted by one group of traders while another group readies an attack.</t>
  </si>
  <si>
    <t>Some lizardfolk know what diets and marsh substances smeared on the skins of snakes will make those reptiles mate more often and produce more young, and the lizardfolk raise and tend such snakes to make sure the maximum num¬ber survive and grow to adult size to keep the breeding stock strong and to fill the curled-leaf “platters” that hold lizardfolk meals. There is no truth to the rumor that lizardfolk won’t eat the flesh of any reptile; snakes and small lizards are staples of their diet.</t>
  </si>
  <si>
    <t>DRINKS OF CHOICE</t>
  </si>
  <si>
    <t>On a daily basis, most Faerunians drink water, grass broth (a salty soup made by boiling water with local greenery in it, sometimes augmented with dumplings to make it a meal), teas, cider, and small beer (household brewed ale). When people dine out, or visit the local tavern of an eve¬ning, stronger drinks are usually consumed.</t>
  </si>
  <si>
    <t>Known as kaeth or kaethae in the Realms, coffee is rare north of Calimshan and the southern Vil- hon shores, except in the most cosmopolitan ports such as Waterdeep, Athkatla, and Westgate.</t>
  </si>
  <si>
    <t>Its major sources are located south and east of Durpar, about halfway up the east side of Anau- roch, and overseas to the west in Maztica.</t>
  </si>
  <si>
    <t>Sacks of beans from overseas are brought in to Baldur’s Gate and from there shipped elsewhere, mainly south to Calimshan and the Tashalar.</t>
  </si>
  <si>
    <t>' -</t>
  </si>
  <si>
    <t> </t>
  </si>
  <si>
    <t>These beans are large, soft (crumbly), and red¬dish brown.</t>
  </si>
  <si>
    <t>The Bedine of Anauroch call coffee “qahwa” or just “qaw,” and they trade little in it. Since the reappearance of Shade, the surviving Bedine con¬sume almost all of their qaw themselves. Through the machinations of the D’tarig, a tiny trickle of Bedine beans formerly reached Zhentil Keep, and thence Hillsfar and Sembia. This source is now extremely unreliable and paltry, though wealthy Sembian coffee-drinkers have bid the price up high. Anaurian beans are small, hard, and are so dark a brown that they look black.</t>
  </si>
  <si>
    <t>. The beans from beyond Durpar are usually known as Thondur’s, after a now-deceased trader who for a time controlled the entire trade in cof¬fee reaching Calimshan, the Tashalar, and the Vilhon. Thondur amassed a staggering fortune, much of which has never been found because</t>
  </si>
  <si>
    <t>of his habit of establishing hundreds of secret caches, all over Faerun. After he was publicly torn apart by a “pet” dragon some sixty years ago, his fortune was entirely lost. Thondur’s beans are now more plentiful and cheaper, thanks to the shattering of his monopoly, and they form the bulk of the supply enjoyed in southern lands of the Realms. Thondur’s beans are large, have a pronounced cleft or depressed line running their length (making them somewhat like cowrie shells in shape), and have a bluish tint to their chestnut brown color.</t>
  </si>
  <si>
    <t>Although the coffee beverages of the Realms vary from place to place, they’re all derived the same way: the stunted mountainside coffee trees yield beans that are dried in the sun, put into sacks, and shipped long distances to consumers who grind the beans just before brewing. Sacks of beans are put into coffin-like, battered, reused</t>
  </si>
  <si>
    <t>HEARTH AND HOME</t>
  </si>
  <si>
    <t>crates for wagon travel or barge trips, but they are tossed loose into ship hulls, so they can be ar¬ranged evenly as stable ballast.</t>
  </si>
  <si>
    <t>Coffee is drunk black in Calimshan and the Tashalar, its taste often altered with dried, ground nuts and roots and even sprinklings as strong as ginger. In Sembia, on the other hand, it is usually mixed with melted chocolate or liqueurs.</t>
  </si>
  <si>
    <t>Tankards are usually used for coffee drink¬ing in northerly places, but in southern places, small palm-sized bowls with out-flaring tops and drinking spouts are favored. These are known formally as kavvar or colloquially as just cups, and coffee is formally called kaeth and colloqui¬ally known as fireswallow. Bad coffee is described with any handy oath in northern lands, but in the South it’s ortulag (or-tu-lag), derived from a now-defunct dialect word meaning “warmed-over chamber pot rinse.”</t>
  </si>
  <si>
    <t>Coffee is prepared and consumed in a variety of ways in Faerun, from a thick black near-syrup stirred into sweet liqueur in Sembia and Ches- senta, to roasted beans eaten whole, to the more familiar brew drunk black, sometimes with medi¬cines or mint leaves sprinkled over the surface. This black coffee is made by stewing the beans in a pot over a fire or a hearth, and is hence much stronger than what most of us in the real world are accustomed to. Brewed coffee is the most popular form of consumption in Calimshan, the Tashalar, the Heartlands, and the North, but ped¬dlers, explorers, and adventurers often chew the beans as they travel.</t>
  </si>
  <si>
    <t>rpi</t>
  </si>
  <si>
    <t>lea</t>
  </si>
  <si>
    <t>Unlike with coffee, few teas in the Realms are shipped far, or sold for high prices. However, clubs of tea-fanciers in Athkatla, Calimport, and other rich cities are filled with wealthy connois¬seurs who’ll pay much for favorite blends.</t>
  </si>
  <si>
    <t>This limited commerce in tea doesn’t occur because tea isn’t popular or well thought of. It’s because the majority of teas in the Realms are tisanes, or infusions, or herbal teas—made from leaves of various plants other than “tea” plants. Moreover, the vast majority of tea beverages are made from local wild plants, and travelers in the Realms expect teas to vary in taste from place to place—so not a lot of long-distance shipping (from one realm to another) goes on.</t>
  </si>
  <si>
    <t>Most crofters and other country folk view tea as something they (or their children) glean from the leaves of wild bushes that they pluck as oppor¬tunity and need arise. The leaves are usually kept in metal coffers with “sticky-rim” lids (coated with an edible oil or gum to keep air out). Un¬like in the real world, the container is worth a lot more than the tea!</t>
  </si>
  <si>
    <t>Most teas are made by pouring boiling water onto a container full of leaves, and then strain¬ing the leaves out. In the poorest households, the leaves are often reused; people dry them on a shield in the sun, then put them back in the pot (perhaps along with a few fresh leaves) before brewing again.</t>
  </si>
  <si>
    <t>Tea is always drunk clear, never with milk. However, murky brews from powdered leaves whisked in a bowl are the norm in the Shining South, and in ports where travelers from many places mix, all sorts of tea-making habits and techniques are used and copied. Tea in most din¬ing houses (restaurants) replaces the real-world “dusty glass of water on the table.”</t>
  </si>
  <si>
    <t>Except for places that have docking or gate- entry fees levied by the conveyance (a wagon or a ship), no one levies import or export duties on tea. (“Tea? Tea? Pass, merchant, and may you know better fortune within than to have to trade in tea!”) Even someone with a caravan-full wouldn’t be charged duty, though he or she might thereaf¬ter be watched, as if a madman or a liar who must actually be up to something else.</t>
  </si>
  <si>
    <t>Like teas, beer is made locally all over the Realms, and the flavor and appearance of brews vary widely. Beer is a cheap, daily drink often en¬joyed with gusto.</t>
  </si>
  <si>
    <t>In beer making and drinking, the Heartlands city of Berdusk is typical of many locales, and so can serve as a model. Made-in-every-kitchen “small beer” is generally sneered at in Berdusk, as so much good beer is made locally. The alehouses serve “red,” an orange-red, fiery (peppery) hard cider; a fiery, black, almost licorice-tasting smoky stout known as Old Dark; and a lot of light ales.</t>
  </si>
  <si>
    <t>These ales, called goldens, are wheat beers sweetened with honey and flavored with all man¬ner of local berries. Five of them are detailed below.</t>
  </si>
  <si>
    <t xml:space="preserve">  </t>
  </si>
  <si>
    <t>Annasker: Named for the family who first made it, annasker is a sparkling, pinkish pale ale that tastes sweet but tart, like lemonade mixed with several berry juices.</t>
  </si>
  <si>
    <t>Belbuck: A halfling-brewed beer, and by far the most popular, belbuck is sweet and a translu¬cent green thanks to fermented herbs that make it both strong and minty. Like spearmint, it clears other tastes, and it chills the throat like menthol. It’s deceptive; many a traveler has drunk deeply before feeling the effects, and afterward been un¬able to rise and walk across a taproom unaided.</t>
  </si>
  <si>
    <t>Darndarr: A sandy or nutty flavored beer, darndarr goes silkily well with both seared meats and fish. This ale keeps well, even out in the sun. The small earthenware jugs it is served in collapse into powder if flung or swung against something hard, making them into preferred “drench peo¬ple” missiles in pranks. Many locals have crocks and kegs of darndarr around the house for casual drinking and for use as a marinade or to “jug” perishables in, for longer keeping.</t>
  </si>
  <si>
    <t>Helmatoss: A sweet, oily, clear pale ale, hel- matoss sits heavily on the stomach. Some say it was named for the long-dead tavernkeeper Alanra Helmatoss, and others say it’s named for the vio¬lent retching it induces in those who overimbibe. In smaller doses, it’s known to neutralize many poisons and settle raging acidic stomachs—Harp¬ers have tested both contentions and proven them true—and is definitely an acquired taste. Those who have acquired that taste often drink great amounts and swear by it, whereas one large tan¬kard will leave a first-timer spewing. Warning: highly flammable!</t>
  </si>
  <si>
    <t>Zeskorr: A dark brown pale ale, zeskorr tastes of salt and, some say, fish; others just say it tastes strange. Apt to upset the stomachs of the unwary, zeskorr is deeply enjoyed by those who have ac¬quired a taste for it.</t>
  </si>
  <si>
    <t>Cider</t>
  </si>
  <si>
    <t>More popular than beer in many places, cider can be sweet and nonalcoholic or hard (alcoholic), and anything from semi-sweet to bitter. Cider is cheap and easy to make in apple-growing country (the mid- to southern Heartlands), and if it “goes off,” it can be used as vinegar in both cooking and preserving (pickling). The strong reek of cider vinegar is used by some folk to confuse creatures that track by scent, such as the war dogs used for perimeter defense by some nobles, and track¬ing dogs used by authorities everywhere. Though many children and women prefer the taste of cider over more bitter beers, cider is not gener¬ally considered a lesser drink than beer. It doesn’t travel as well or keep as long as beer does when handling and conditions aren’t optimum, and so it is less available in locations not near to apple country.</t>
  </si>
  <si>
    <t>Faerunian wines range from opaque, glossy black to clear and nigh-colorless, from sugary sweet to “wrinklemouth” bitter, and from local “tath” (poor or very ordinary) to expensive, far-traveled “dance in your glass” vintages sought after by collectors, argued over by snobs, and unobtain¬able by the ordinary “jack in the street.” Literally thousands of vintages exist, from the little-known and the local to those whose volume fills hun¬dreds of casks that are shipped far across Faerun for local bottling. In particular, the production of Tethyr’s coastal vineyards has climbed steadily throughout the 1300s DR and 1400s DR.</t>
  </si>
  <si>
    <t>Elves, and to a lesser extent half-elves, can consume large amounts of wine without becom¬ing inebriated, whereas red wines contain some substance not yet identified that leaves gnomes reelingly imbalanced—or puts them rapidly to sleep—after they imbibe only a small amount.</t>
  </si>
  <si>
    <t>Whereas beer kegs are intended to be tapped with a bung or a spigot and slowly emptied tan¬kard by tankard, wine kegs are more often stood on end and opened (the upper end removed) to fill many bottles or skins—or both—in one ses¬sion, leaving the keg empty. This custom has led many sly persons to entertain notions of using wine kegs as smuggling containers, usually by float¬ing sealed containers in the kegs seemingly full of wine. These containers are usually animal-bladder bags sewn shut and waterproofed with some sort of grease or better, an elven-devised concoction that won’t taint the wine. This means of smug¬gling has become so prevalent that authorities in some places, such as Baldur’s Gate and Athkatla, routinely stop wine shipments to open a random keg or two. This generates the expected complaints from shippers that the law keepers spoil and spill or even drink much of the wine when doing such inspections—but a lot of contraband has been found and seized, and such seizures are increas¬ing, not petering out, as the popularity of the tried and true “float it in” method of smuggling soars to ever-greater heights.</t>
  </si>
  <si>
    <t>Stronger Drink</t>
  </si>
  <si>
    <t>All hard liquor is known in the Realms, and fa¬vored by dwarves, gnomes, and goblinkin over all other drinks. As the very old dwarf joke goes, about a “stalwart” served tea: “Water? I’m thirsty, not dirty!”</t>
  </si>
  <si>
    <t>Increasingly, among humans, spirits aren’t drunk straight, but are mixed with other drinks to increase the potency of the secondary drink.</t>
  </si>
  <si>
    <t>Generally, in the warmer climes, and as far north as Amn, intoxicating drinks are blended for taste reasons, sometimes mixed with fresh fruit juices. However, they are almost never deliber¬ately made stronger by combining one alcoholic drinkable with another.</t>
  </si>
  <si>
    <t>That said, from Westgate northward, and Beregost northward on the Sword Coast, most inns and taverns serve fortified drinkables. These are of two sorts: the booze that the house waters down habitually and every patron knows about, and the mixed drinks that are done on the spot, at the request of a patron or when a patron accepts an offer to “warm” his or her drink.</t>
  </si>
  <si>
    <t>The first group of warmed drinks includes zzar (Waterdhavian fortified wine) and what’s called deep ale or fire ale (beer to which a grain-based spirit has been added). These beverages might be watered to make them go farther if the taste is harsh (and to save some coins), and are often fortified with distilled spirits. These spirits are usually potato-based, akin to real-world vodka: essentially clear, colorless, and tasteless.</t>
  </si>
  <si>
    <t>The second group of warmed drinks includes those that approach the elaborate recipes of real- world cocktails, but such beverages are found only in places like Waterdeep, Silverymoon, Luskan, Neverwinter, Sembia, Westgate, and the coastal ports of the Dragon Reach. Usually this kind of warmed drink is a simple “Warm your wine by stirring in a little throatslake, goodsir?” concoc¬tion (“throatslake” here meaning an unspecified distilled spirit). If the throatslake’s strong taste clashes with the wine, the result can be horrible.</t>
  </si>
  <si>
    <t>THE LATEST FASHION</t>
  </si>
  <si>
    <t>Most folk in the Realms are wealthy enough to have extensive wardrobes, and do not stray far from practicality in everyday wear. Many have but one “fine wear” garment for special occasions.</t>
  </si>
  <si>
    <t>Any city or market town will have seamstresses who alter garments, cut down clothing into other items, and dye and adorn clothes to make them flashier and stimulate sales. Adornments (cheap “feathers-and-buckles” jewelry employing enam¬eled metals, cut-glass false gems, and painted, dyed, and sculpted wire and cloth rather than expensive components) are always popular, and almost all new-garment clothiers in any city are accustomed to doing small on-the-spot alterations to make a sale.</t>
  </si>
  <si>
    <t>Everyday Wear</t>
  </si>
  <si>
    <t>Cloaks and Daggers</t>
  </si>
  <si>
    <t>Clothing with Style</t>
  </si>
  <si>
    <t xml:space="preserve"> Hair Fashion</t>
  </si>
  <si>
    <t>In the Heartlands, the majority of men have facial hair, in a wide variety of styles, though generally only barbarian tribes attribute status or vigor to the length of a man’s beard. In Calimshan and the South, hair is often oiled or perfumed to keep it smelling nice and free of bugs—a practice that tends to get sneered at in the North. Other than that, all fashions prevail. Aside from any local “in this particular royal court” custom, there’s no such thing as a fashionable—or unfashionable— sort of beard.</t>
  </si>
  <si>
    <t>In general, eastern and southern men in the Realms tend to shave their chins bare and grow long mustaches, “side-dagger” long sideburns (also called “daggerboard”), and the like. North¬ern men tend to have full beards, kept either long or short as profession, daily safety, and practical¬ity dictate. Longer “lipspike” (Van Dykes and longer) beards are most common in the Vilhon and the Shining South.</t>
  </si>
  <si>
    <t>Many minor magics and truly effective (if ex¬pensive) ointments exist for altering hair color and stimulating hair growth, sometimes at astonish¬ing speeds such as inches per day. These all have long and fanciful names like “Embelder’s Effica¬cious Divine Dew.” Collectively, hair products that change color or cause hair growth go by the name of “thurdrixes.” The use of one can swiftly and markedly alter a person’s appearance. There are drinks reputed to affect hair growth, but most such are useless.</t>
  </si>
  <si>
    <t>Skilled barbers (as opposed to hairdressers) are rarer than they might be, principally due to the fact that many family members cut each other’s hair crudely, as needed, or even shorten hair by the backwoods method of soaking it in mud at the desired length, and burning off the hair beyond the muddy part. Body hair is often trimmed or removed, particularly in the South, by oiling and then scraping the body, and unsightly hairs are often plucked out.</t>
  </si>
  <si>
    <t>The presence or absence of beards and their styles in the Realms is not linked to class, wealth, nobility or royalty, or any other status. The closest Realms beard fashions have to evoking status is their adoption by minor religious fashions and the passing popularity of a populace adopting beards like that of a popular leader (such as Azoun IV of Cormyr).</t>
  </si>
  <si>
    <t>GUILDS</t>
  </si>
  <si>
    <t>The official trade organizations collectively known as guilds are by nature specific to a trade or a group of (usually closely related) trades, and are almost always found in cities. Over time, many of them tend to sit in unofficial opposition to the local rulers and nobility.</t>
  </si>
  <si>
    <t>Shelves of books could be written detailing the deeds, internal intrigues, and unfolding histories of the guilds of Faerun. The guilds of the city of Waterdeep are infamous across the Realms for their abundance, their ongoing squabbles, and their investments and sideline dealings outside the City of Splendors. Over the centuries, guilds have had a lot of influence over trade customs, other guilds, local laws and regulations, and the way things are done all over the Heartlands.</t>
  </si>
  <si>
    <t>Most guilds have heraldry, badges, and col¬ored wax seals of inspection they stamp on goods. These change with bewildering rapidity, often to denote dating and therefore old goods, or to try to foil fraudsters who have gained or duplicated a seal stamp.</t>
  </si>
  <si>
    <t>Suzail, the capital of Cormyr, is home to a smaller number of guilds than Waterdeep and in that respect is more typical of cities across the Realms. These guilds should prove a good model that can be modified for other cities.</t>
  </si>
  <si>
    <t>Guilds in Cormyr have far less power and wealth than in Waterdeep, and are far friendlier to authorities. They operate only in Suzail and the lands immediately around the city (on the south¬ern or Suzail side of the Starwater River, plus</t>
  </si>
  <si>
    <t>Hilp but minus Marsember). Thanks to the re¬bellious histories of Arabel and Marsember, most guilds have trade agents and observers in both of those cities, but no real power or organization. This is reinforced by the traditional resistance of nobles to anyone, even the Crown, meddling unnecessarily in life, customs, and matters befall¬ing on “their” lands—which covers much of the countryside.</t>
  </si>
  <si>
    <t>Guilds in Cormyr perform the following func¬tions, for the benefit of themselves and their members.</t>
  </si>
  <si>
    <t>1.        They publicize rosters of their members in good standing, intimating that all do work of the best standard, and agreeing that members shall not hesitate to repair or maintain any item that is the work of another member. This means a guild member will never tell a would-be customer: “Pooh! I can’t fix that! Utter trash; hurl it away and buy one of mine!” Most guilds secretly try to fix prices by agreeing on a going rate for cer¬tain goods or services that members aren’t bound to, but which they will refer to when negotiating with clients. They do not have the legal right to set prices or even standards. They do have almost complete control over who qualifies for member¬ship, dues, and the local conduct of the trades they represent.</t>
  </si>
  <si>
    <t>2.        They agree on approved glues, finishes, and other materials. Sometimes, guilds also approve of suppliers for their materials, as well as—when members desire-—procuring supplies in bulk to get discounted prices for members. Nonmembers who buy raw supplies from guild members are charged a markup over standard street prices.</t>
  </si>
  <si>
    <t>3.        They provide warehousing or materials stor¬age facilities for members. Most guild charters provide for immediate emergency storage for members who have been burned out of their own facilities or otherwise prevented from using them. In addition, most guilds secretly provide one or more hidden locations not officially owned by or linked to the guild for members to temporarily stash goods, themselves, or apprentices who are wanted by the law or who are being hunted by personal foes.</t>
  </si>
  <si>
    <t>4.        They maintain, with the agreement of the royal court, precise and public definitions of ob¬jects, sizes, and amounts used by guild members in their trade. This ensures that one member’s “firkin” or “ell” is the same as another’s. </t>
  </si>
  <si>
    <t>5.        They support indigent retired guild mem¬bers, usually by a monthly measure of grain, ale, and meat or fish, or a few coins in lieu of such supplies. For instance, 12 gp is the monthly mu¬nificence wage paid by the Guild of Coachlars, Carriers, Waymen, and Locksters, but the Sea¬farers Guild doles out only 8 gp. Some guilds maintain an “old bones lodge” for retired guild members, which sometimes take in nonmembers for stiff fees to support the care of the retired guild members, who are charged little or nothing.</t>
  </si>
  <si>
    <t>6.        They offer money changing and money¬lending services to members in need at set rates (always lower than market) agreed upon at guild meetings. Most guilds also provide secure money storage for members, who often prefer such si¬lent storage to banking their coins with the royal court, enabling tax collectors to take note of the amounts of funds specific individuals handle.</t>
  </si>
  <si>
    <t>7.        They provide guild members as observers when caravans arrive for fairs at Jester’s Green, elsewhere around Hilp, or south of the Starwater, as well as when ships unload at the docks in Su- zail. In fact, they insist on guild members being present in order to see what cargoes are arriving, in which containers, where they are intended to be sold, and to whom. This supervision allows the guilds to see if everything adheres to regulations as well as gives them a day or so of warning on price fluctuations.</t>
  </si>
  <si>
    <t>Guilds in Cormyr also unofficially perform a lot of other functions, from investing members’ profits to engaging in (or hiring others to per¬form) arson, vandalism, or theft against rivals.</t>
  </si>
  <si>
    <t>All guilds lobby against competing outlander peddlers and ship captains who don’t adhere to court-approved guild measures. Additionally, guilds quite openly gather information about who is trading in what sort of goods, and they argue before the royal court as to which guild should have a say over a newly introduced product or ser¬vice. For example, the Tanners and Leatherers Guild and the Guild of Coachlars, Carriers, Way- men, and Locksters might argue over who has purview over clip-in harnesses made for attaching additional draft animals to a coach or a wagon.</t>
  </si>
  <si>
    <t>Almost every guild charges membership fees—and its apprentices or would-be members even higher fees. The royal court must be kept fully informed of fee changes and of member¬ship requirements, and court officers aggressively</t>
  </si>
  <si>
    <t>investigate all complaints regarding apprentices or probationary members facing unusual difficulties in acquiring full membership. The Crown prohib¬its any non-Cormyreans and any Cormyreans of noble or royal blood from being guildmasters. In addition, most guilds withhold membership from persons who don’t own land in Cormyr. Crown law prevents race or gender from having any part in guild membership rules.</t>
  </si>
  <si>
    <t>Almost every guild tries to control the profes¬sional behavior of its members in some way, either through formal rules or through informal secret edicts and temporary boycotts. For example, “No member of the Vintners and Falconers Guild is to trade with any member of the Brewers and Cheesemakers Guild until further notice from the Grand Hooded Vintner” (the guildmaster).</t>
  </si>
  <si>
    <t>To form a guild, its proponents must first suc¬cessfully petition the Crown. A royal charter is granted that sets forth membership requirements, a founding roster of members, a rota of officers, and the guild rules. It also includes the grant of a badge or a device (a physical object, such as the miniature helms mounted on scepters and shop signs by members of the Armorers) for guild use. This is not a heraldic grant of arms, though the Heralds keep records of these badges as well. Heralds can, of course, separately grant arms to guilds who desire and pay for a grant. All guilds are required to keep up-to-date rolls at court and in their headquarters, recording all changes in membership, rules, and fees. In this case “up-to- date” means “must reflect all changes fully and accurately within a tenday, or face stiff fines and a mark of censure.”</t>
  </si>
  <si>
    <t>Two marks of censure against any guild means an automatic War Wizard investigation of all guild activities, taxes, and finances. Six marks means the guild charter is forfeit. Marks are of¬ficially rescinded after an investigation is passed, but are never automatically removed after passage of time.</t>
  </si>
  <si>
    <t>Illegal Guilds</t>
  </si>
  <si>
    <t>Every civilized realm has so-called or self-styled guilds everyone knows about that are actually ille¬gal organizations regulated only by themselves.</t>
  </si>
  <si>
    <t>In the case of Cormyr, these outlaw guilds in¬clude the infamous Fire Knives and an endless succession of small, local thieves’ guilds that are </t>
  </si>
  <si>
    <t>inevitably crushed by the War Wizards and the Highknights but often re-founded. Such illicit or¬ganizations have traditionally held little power in Cormyr, except in Marsember and in small but frequent Dragon Coast smuggling operations. In fact, at any one time, Marsember usually has a Guild of Marsember rebel organization and three or four small Guilds of Goodsrunners that adopt various fanciful names and try to import goods from Sembia, Westgate, or the Vilhon Reach without paying taxes or enduring government inspections. The Crown usually infiltrates and shatters these false guilds, sometimes hiring ad¬venturers to assist when fighting is expected.</t>
  </si>
  <si>
    <t>Craft Guilds</t>
  </si>
  <si>
    <t>Apart from the grand, official high guilds of Cor¬myr, small, local craft guilds are found in every town and city in Cormyr. Some villages have fledgling, disorganized craft guilds, and those in cities are often little more than powerless com-plaining societies.</t>
  </si>
  <si>
    <t>A craft guild is a collective of all the various crafters and shopkeepers in a particular place (as opposed to just those engaged in a specific profes¬sion), who band together to try to buy materials in bulk for the sake of lower prices and shipping costs. The guild also tries to argue taxes down to a minimum and seeks to establish common work¬ing conditions for its members. The goal of a craft guild is to eliminate what the weaver Lurdruth Thaloane of Waymoot recently called “unfair ad¬vantages gained by merchants who work family members, children they’ve taken in, and debtors they have holds over to death in near slavery!”</t>
  </si>
  <si>
    <t>Craft guilds tend to have high-sounding names such as the Benevolent Muster of Merchants of Eveningstar, and the Loyal Council of Coinfel¬lows of Espar.</t>
  </si>
  <si>
    <t>The chief benefits of both the craft guilds and the high guilds are social. Members can swiftly spread word among fellow members of prices, practices, swindles, and other news. This quick communication aids in cutting down on impos-tures, false rumors of shortages designed to drive up prices of materials, and confidence tricks. In addition, guild members more easily hear which journeymen are seeking new employment and which masters are seeking new hires, as well as which apprentices have acquired real skills.</t>
  </si>
  <si>
    <t>Information of this last sort opens up alternative employment opportunities for skilled apprentices, should their current masters prove unscrupulous enough to avoid granting them recognition. In turn, novices can learn who is best at this or that specialty of guildcraft (the best knife polisher, the best toolmaker, the crafter whose work is most fashionable among lavishly spending nobles, and so on).</t>
  </si>
  <si>
    <t>These true Cormyrean craft fraternities—that is, organizations of workers largely engaged in the same specific profession—have been some¬what curbed in powers, hauteur, and fripperies since their excesses during the time of the Tu- igan Horde. These excesses included uniforms, secret handshakes, arcane festivals and rituals, passing internal laws, advising their members on which Crown laws to obey and which to flout, and closely allying with certain noble families who had their own treasonous agendas for financial gain.</t>
  </si>
  <si>
    <t>The hitherto-flourishing Bricklayers Guild, for instance, no longer exists because it became a front for several noble families plotting to over¬throw the Dragon Throne. Those nobles used the guild to enrich themselves by smuggling stolen goods and small valuables, evading taxes, and hiding valuables inside hollow bricks.</t>
  </si>
  <si>
    <t>Cormyr’s guilds traditionally held little po¬litical power, but were “feeling their brawn” (as the Cormyrean expression has it) just before the arrival of the Tuigan Horde, led by the aforemen¬tioned Bricklayers, the Sculptors and Masons Guild, and the Guild of Carpenters and Joiners. The surviving two construction guilds are now carefully law-abiding. However, flush with the coin from those aspiring to live in ever-grander residences and erect ever-fancier follies, they have learned the value of their work, and they con¬tinue to be locally politically active, pursuing and guarding their own interests with passion and manipulative skill.</t>
  </si>
  <si>
    <t>The Guilds of Cormyr currently recognized in the Forest Kingdom are detailed below, presented in roughly descending order of influence.</t>
  </si>
  <si>
    <t>Sculptors and Masons Guild: Controls stonework, statuary, quarrying, plastering, mud- daub, and waterproofing. This guild knows its true power more than any other. However, </t>
  </si>
  <si>
    <t>it is also steadfastly loyal to the Obarskyrs for their striving to maintain a fair and prosperous Cormyr.</t>
  </si>
  <si>
    <t>Guild of Carpenters and Joiners: Controls wood cutting, curing, staining, furniture making, fitted carpentry, and joinery. This is a wealthy, energetic, “into everything” (such as new styles of coffers, chairs, and stools) guild. It’s also frac¬tious; the guildmaster faces almost constant challenges to his authority from what he calls “pompous fat little trumpet-mouths” who think they can do a better job of running the guild.</t>
  </si>
  <si>
    <t>Armorers Guild: Controls armor- and weapon-making, plus the making of tempered tools from sewing needles to tiny gears and cogs. This guild is watched by the War Wizards to pre¬vent any noble from equipping a private army without the Crown’s knowledge. Members resent this scrutiny even as they accept its necessity.</t>
  </si>
  <si>
    <t>Guild of Coachlars, Carriers, Waymen, and Locksters: Controls wagon makers and wagon owners, locksmiths, coachlars (coach</t>
  </si>
  <si>
    <t>drovers), carters (those who operate local delivery wagons), and draymen (deliverers and loaders of ships at the docks, on wagons everywhere, and in warehouses). “Locksters” is the Dragon Reach term for owners and guardians of warehouses. Rampant ambition within the Coachcowls, as most of Cormyr calls this guild, was curbed by the War Wizards and the Highknights in the wake of the battles against the Tuigan Horde.</t>
  </si>
  <si>
    <t>Truebreeds Guild: Controls trade in horses, oxen, sheep, cattle, guard dogs, and sheepdogs, as well as the breeding, care, and sale of all kept beasts. This guild is an often fractious group of ranchers. Due to offers from Sembia, Westgate, and certain Cormyrean nobles wanting exotic guardians or pets, the guildmaster is privately considering breaking the guild rule that Van- gerdahast forced on his now-dead predecessor Belivaerus Daethul: Members of the Truebreeds would never attempt to crossbreed species nor make any use of magic enabling features of one </t>
  </si>
  <si>
    <t>beast to be added to another. Or, more simply, they’d never try to “make monsters.”</t>
  </si>
  <si>
    <t>Seafarers Guild: Includes sailors, captains, fleet owners, navigators, mapmakers, ropers (the local name for rope makers), sail makers, ship¬wrights, and ship repairers. Interests in Sembia and Westgate frequently try to bribe these guild members to aid and abet smuggling and even slave running. Under the guildmaster’s firm, dili¬gent hand, this guild is courteous, abides by both guild and Crown laws, and cultivates a trustwor¬thy, stolid, reliable, “no changes, please” image.</t>
  </si>
  <si>
    <t>Vintners and Falconers Guild: Controls fal¬conry, raptor breeding and trading, wine making, vineyard owning and tending, wine blendings, and sales. Many guild members are flamboyant revelers and hedonists who consider a fun-loving lifestyle the proper aim and achievement of a suc¬cessful life. Because the falconers and the vintners of Suzail aspired to serve the same noble clientele, they were the first to join ranks and form a guild. Their success led to the other “anvil-and-flower” (the Realms term for “chalk-and-cheese”) com¬bined disparate-trades guilds.</t>
  </si>
  <si>
    <t>Brewers and Cheesemakers Guild: Made up of brewers, spirits blenders and importers, and cheesemakers. The guild’s headquarters, called the Caskhouse, often hosts days-long drinking revels for members (and one guest each).</t>
  </si>
  <si>
    <t>Roofers, Thatchers, and Glaziers Guild: Made up of roofers, slate masons, shingle cutters, thatchers and thatch cutters, glaziers, “sandglass” makers, and glass Stainers.</t>
  </si>
  <si>
    <t>Tanners and Leatherers Guild: Composed of tanners, leather dyers, glovers, corvisers (boot- and shoemakers), cobblers, harness makers, battle leatherers (makers of leather armor and under armor), trimmers (who sew leather trim to gar¬ments), weatherdarrs (makers of leather caps, hats, “deep-snows” leggings, and weather-cloaks), and leatherwork repairers and alterers.</t>
  </si>
  <si>
    <t>Guild of Weavers and Coopers: Made up of coopers, weavers, textile dyers, garment cutters, embroiderers, clothiers, and drapers (sellers of draperies and tapestries)</t>
  </si>
  <si>
    <t>Guild of Naturalists: Controls medicinal, edible, lubricant, dye-source, and craft-worthy uses for plant and animal matter, either as dis¬tillates or as solids (and all who work with such substances, and associated research and vending).</t>
  </si>
  <si>
    <t>The current Naturalists Guild is more of a debating society than anything else.</t>
  </si>
  <si>
    <t>Griffons</t>
  </si>
  <si>
    <t>1 червня 2017 р.</t>
  </si>
  <si>
    <t>Elite Opponents</t>
  </si>
  <si>
    <t>By Andy Collins</t>
  </si>
  <si>
    <t>This column aims to provide DMs with interesting opponents to pit against the PCs in their campaigns. Building off of a simple base -- typically a standard monster from the Monster Manual -- each column uses the building blocks provided in the rulebooks to craft a variety of foes. Through the addition of class levels or templates, or even via simple HD advancement, the creatures presented in this column are transformed from run-of-the-mill opponents into memorable foes. Check out this column every month for formidable enemies built from a different monster!</t>
  </si>
  <si>
    <t>The Griffon: Paragon of Majestic Power</t>
  </si>
  <si>
    <t>This month, our base creature is the griffon, an aggressive magical beast that combines the physical traits of lions and eagles. Because these ferocious hunters favor horseflesh for meals, they are the bane of low-level adventurers who rely on their mounts. Like many other predators, however, griffons hunt all manner of prey.</t>
  </si>
  <si>
    <t>Griffons make fine mounts for those willing to spend the time and money needed to train them. In addition, they are intelligent enough to serve as cohorts, and their unique features make them quite valuable in that capacity as well.</t>
  </si>
  <si>
    <t>This column presents five different griffon variants, ranging from CR 5 to CR 9. The description of each griffon offers basic information on using it as a mount, including rules for selecting it as a paladin's special mount, if applicable. These griffons can be further adjusted by adding HD or templates, if desired.</t>
  </si>
  <si>
    <t>Celestial Griffon</t>
  </si>
  <si>
    <t>Celestial griffons behave much like their terrestrial cousins do. Although they are dedicated to the cause of good, they demonstrate the same aggressive, territorial behavior as ordinary griffons do. The celestial griffon has been known to ally with powerful servants of good, such as elf fighters or (in rare cases) paladins. At the DM's discretion, a 10th-level paladin can select a celestial griffon as a special mount. A celestial griffon can also be summoned with the summon monster V spell.</t>
  </si>
  <si>
    <t>Celestial griffons typically have a silvery tinge to their wings and a proud, arrogant tilt to their heads.</t>
  </si>
  <si>
    <t>Celestial Griffon: CR 5; Large magical beast (extraplanar); HD 7d10+21; hp 59; Init +2; Spd 30 ft., fly 80 ft. (average); AC 17, touch 11, flat-footed 15; Base Atk +7; Grp +15; Atk +11 melee (2d6+4, bite); Full Atk +11 melee (2d6+4, bite) and +8 melee (1d4+2, 2 claws); Space/Reach 10 ft./5 ft.; SA pounce, rake 1d6+2, smite evil; SQ damage reduction 5/magic, darkvision 60 ft., low-light vision, resistances (acid 5, cold 5, electricity 5), scent, spell resistance 12; AL CG; SV Fort +8, Ref +7, Will +5; Str 18, Dex 15, Con 16, Int 5, Wis 13, Cha 8.</t>
  </si>
  <si>
    <t>Skills and Feats: Hide -2, Jump +8, Listen +6, Spot +10; Iron Will, Multiattack, Weapon Focus (bite).</t>
  </si>
  <si>
    <t>Pounce (Ex): If a celestial griffon dives upon or charges a foe, it can make a full attack, including two rake attacks.</t>
  </si>
  <si>
    <t>Rake (Ex): Attack bonus +8 melee, damage 1d6+2.</t>
  </si>
  <si>
    <t>Smite Evil (Su): Once per day, a celestial griffon can make a normal melee attack to deal 7 points of extra damage against an evil foe.</t>
  </si>
  <si>
    <t>Fiendish Griffon</t>
  </si>
  <si>
    <t>Evil to the core, the fiendish griffon is a vicious and rapacious predator that displays uncommon savagery in battle. Fiendish griffons often find service with evil warlords or blackguards.</t>
  </si>
  <si>
    <t>At the DM's discretion, a blackguard can gain a fiendish griffon for his fiendish servant. Treat the blackguard's character level as 5 lower than normal for the purpose of determining the servant's special abilities. Like celestial griffons, fiendish griffons can be summoned with the summon monster V spell. A caster wishing to summon fiendish griffons, however, must give up another monster from the summoning list. The most logical choice is fiendish dire wolverine.</t>
  </si>
  <si>
    <t>Fiendish griffons often display streaks of red or black in their wings.</t>
  </si>
  <si>
    <t>Fiendish Griffon: CR 5; Large magical beast (extraplanar); HD 7d10+21; hp 59; Init +2; Spd 30 ft., fly 80 ft. (average); AC 17, touch 11, flat-footed 15; Base Atk +7; Grp +15; Atk +11 melee (2d6+4, bite); Full Atk +11 melee (2d6+4, bite) and +8 melee (1d4+2, 2 claws); Space/Reach 10 ft./5 ft.; SA pounce, rake 1d6+2, smite good; SQ darkvision 60 ft., low-light vision, scent; AL CE; SV Fort +8, Ref +7, Will +5; Str 18, Dex 15, Con 16, Int 5, Wis 13, Cha 8.</t>
  </si>
  <si>
    <t>Pounce (Ex): If a fiendish griffon dives upon or charges a foe, it can make a full attack, including two rake attacks.</t>
  </si>
  <si>
    <t>Smite Good (Su): Once per day, a fiendish griffon can make a normal melee attack to deal 7 points of extra damage against a good foe.</t>
  </si>
  <si>
    <t>Half-Bronze Dragon/Half-Griffon</t>
  </si>
  <si>
    <t>Bronze dragons and griffons have similar terrain entries, and they often share the same territory -- though not always on a friendly basis. Typically, griffons aren't tough enough to chase off a nesting dragon, so they grudgingly accept the great reptile's presence. Similarly, bronze dragons are typically willing to leave nearby griffon nests alone, since raiding them is more risky than it's worth. In rare cases, when a nesting griffon has been killed or captured by hunters, a nearby bronze dragon cares for its abandoned eggs and raises the young to adulthood. A griffon raised by a bronze dragon might even come to believe it is a dragon, and interbreeding between the two kinds of creatures seems entirely possible.</t>
  </si>
  <si>
    <t>A half-bronze-dragon/half-griffon makes a fine cohort for a good-aligned character -- particularly with the Dragon Cohort feat from the Draconomicon. Such a creature can also serve as a 12th-level paladin's special mount, using the Dragon Steed feat from that book (see page 139 in the Draconomicon for more details on dragons as special mounts).</t>
  </si>
  <si>
    <t>Half-Bronze-Dragon/Half-Griffon: CR 6; Large dragon; HD 7d12+28; hp 73; Init +2; Spd 30 ft., fly 80 ft. (average); AC 21, touch 11, flat-footed 19; Base Atk +7; Grp +19; Atk +14 melee (1d6+8, claw); Full Atk +14 melee (1d6+8, 2 claws) and +13 melee (2d6+4, bite); Space/Reach 10 ft./5 ft.; SA breath weapon (60-ft. line of lightning), pounce, rake 1d6+4; SQ darkvision 60 ft., immunities (electricity, paralysis, sleep), low-light vision, scent; AL LG; SV Fort +9, Ref +7, Will +5; Str 26, Dex 15, Con 18, Int 7, Wis 13, Cha 10.</t>
  </si>
  <si>
    <t>Skills and Feats: Hide +3, Jump +22, Listen +11, Spot +15; Iron Will, Multiattack, Weapon Focus (bite).</t>
  </si>
  <si>
    <t>Breath Weapon (Su): Once per day, the half-bronze-dragon/half-griffon can breathe a 60-foot line of lightning. Every creature in the area takes 6d8 points of electricity damage (Reflex DC 17 half).</t>
  </si>
  <si>
    <t>Pounce (Ex): If a half-bronze-dragon/half-griffon dives upon or charges a foe, it can make a full attack, including two rake attacks.</t>
  </si>
  <si>
    <t>Rake (Ex): Attack bonus +12 melee, damage 1d6+4.</t>
  </si>
  <si>
    <t>Carrying Capacity: A light load for a half-bronze-dragon/half-griffon is up to 620 pounds; a medium load, 621-1,840 pounds; and a heavy load, 1,841-2,760 pounds.</t>
  </si>
  <si>
    <t>Warbeast Griffon</t>
  </si>
  <si>
    <t>Though griffons typically resist domestication, a war-trained griffon can be a truly formidable mount. The warbeast template (from Monster Manual II) can be used to create just such a creature. (Normally, the warbeast template can't be applied to magical beasts. The griffon, however, seems like a reasonable exception to this rule, since it has many animal characteristics. At the DM's discretion, a 10th-level paladin can select a warbeast griffon as a special mount.</t>
  </si>
  <si>
    <t>Warbeast Griffon: CR 5; Large magical beast; HD 8d10+32; hp 76; Init +2; Spd 40 ft., fly 90 ft. (average); AC 17, touch 11, flat-footed 15; Base Atk +8; Grp +17; Atk +13 melee (2d6+5, bite); Full Atk +13 melee (2d6+5, bite) and +10 melee (1d4+2, 2 claws); Space/Reach 10 ft./5 ft.; SA pounce, rake 1d6+2; SQ combative mount, darkvision 60 ft., low-light vision, scent; AL N; SV Fort +10, Ref +8, Will +6; Str 21, Dex 15, Con 19, Int 5, Wis 15, Cha 8.</t>
  </si>
  <si>
    <t>Skills and Feats: Hide -2, Jump +9, Listen +8, Spot +13; Iron Will, Multiattack, Weapon Focus (bite).</t>
  </si>
  <si>
    <t>Pounce (Ex): If a warbeast griffon dives upon or charges a foe, it can make a full attack, including two rake attacks.</t>
  </si>
  <si>
    <t>Rake (Ex): Attack bonus +10 melee, damage 1d6+2.</t>
  </si>
  <si>
    <t>Combative Mount (Ex): A rider on a warbeast griffon gets a +2 circumstance bonus on all Ride checks. A warbeast griffon is proficient with light, medium, and heavy armor.</t>
  </si>
  <si>
    <t>Carrying Capacity: A light load for a warbeast griffon is up to 460 pounds; a medium load, 461-920 pounds; and a heavy load, 921-1,380 pounds.</t>
  </si>
  <si>
    <t>Huge Warbeast Griffon</t>
  </si>
  <si>
    <t>The Huge warbeast griffon is usually tamed and ridden by hill and stone giants. It is much too powerful to serve as a special mount or cohort.</t>
  </si>
  <si>
    <t>Huge Warbeast Griffon: CR 9; Huge magical beast; HD 22d10+132; hp 253; Init +1; Spd 40 ft., fly 90 ft. (average); AC 19, touch 9, flat-footed 18; Base Atk +22; Grp +39; Atk +30 melee (4d6+9, bite); Full Atk +30 melee (4d6+9, bite) and +27 melee (1d8+4, 2 claws); Space/Reach 15 ft./10 ft.; SA pounce, rake 1d6+4; SQ darkvision 60 ft., low-light vision, scent; AL N; SV Fort +19, Ref +14, Will +11; Str 29, Dex 13, Con 23, Int 5, Wis 15, Cha 8.</t>
  </si>
  <si>
    <t>Skills and Feats: Hide -7, Jump +17, Listen +4, Spot +27; Flyby Attack, Improved Natural Armor, Improved Natural Attack (bite), Improved Natural Attack (claw), Iron Will, Multiattack, Snatch, Weapon Focus (bite).</t>
  </si>
  <si>
    <t>Pounce (Ex): If a Huge warbeast griffon dives upon or charges a foe, it can make a full attack, including two rake attacks.</t>
  </si>
  <si>
    <t>Rake (Ex): Attack bonus +27 melee, damage 1d6+4.</t>
  </si>
  <si>
    <t>Carrying Capacity: A light load for this Huge griffon is up to 2,800 pounds; a medium load, 2,801-5,600 pounds; and a heavy load, 5,601-8,400 pounds.</t>
  </si>
  <si>
    <t>About the Author</t>
  </si>
  <si>
    <t>By day, Andy Collins works as a senior designer in the Roleplaying R&amp;D department at Wizards of the Coast, Inc. His credits include the Player's Handbook v.3.5, the Draconomicon, and the upcoming Unearthed Arcana. By night, however, he fights crime as a masked vigilante. Or maybe not.</t>
  </si>
  <si>
    <t>City Scenes </t>
  </si>
  <si>
    <t>Random Encounters</t>
  </si>
  <si>
    <t>By Skip Williams</t>
  </si>
  <si>
    <t>Most of the time, cities are places where player characters rest, recover, and re-equip between adventures, but any city offers endless possibilities for adventure in its own right. You never know who you'll meet just walking down to the corner pub, what you'll find down dark alleys, or just what lies beneath the teeming streets.</t>
  </si>
  <si>
    <t>Goolstoc's Transport</t>
  </si>
  <si>
    <t>In a fantasy city, creatures of all kinds mix and sights that country folk might consider strange or downright frightening merit only a glance from urbanites who've seen it all before. One such sight is Oyin Horsetail, a porter who works for a firm called Goolstoc's Transport. Oyin uses a great big wheelbarrow to ferry passengers and freight around the city streets. Seem odd? Did we mention that Oyin is an ogre?</t>
  </si>
  <si>
    <t>The Sentinels of Wisdom</t>
  </si>
  <si>
    <t>The intellectual and political life in any city thrives when its citizens can freely discuss matters of public importance and have their say in matters of civic significance. Even absolute monarchs can benefit from the common wisdom. Not everyone believes that spirited public debate is a good thing, however.</t>
  </si>
  <si>
    <t>Death from Below</t>
  </si>
  <si>
    <t>Dangers can lurk anywhere, even on quite city streets.</t>
  </si>
  <si>
    <t>Madame Phadra's Potions and Charms</t>
  </si>
  <si>
    <t>There's an old saying that goes: "Let the buyer beware." That's very good advice, especially when you're new to a city or town.</t>
  </si>
  <si>
    <t>Watch Your Step</t>
  </si>
  <si>
    <t>The city streets seem solid enough. When they collapse, havoc ensues, but the real dangers lie beneath.</t>
  </si>
  <si>
    <t>Skip Williams keeps busy with freelance projects for several different game companies and has just completed an 18-year run as the Sage of Dragon Magazine. Skip is a co-designer of the D&amp;D 3rd Edition game and the chief architect of the Monster Manual. When not devising swift and cruel deaths for player characters, Skip putters in his kitchen or garden (rabbits and deer are not Skip's friends).</t>
  </si>
  <si>
    <t>©1995-2008 Wizards of the Coast, Inc., a subsidiary of Hasbro, Inc. All Rights Reserved.</t>
  </si>
  <si>
    <t>Джерело: &lt;http://archive.wizards.com/default.asp?x=dnd/re/20040909x&amp;pf=true&gt;</t>
  </si>
  <si>
    <t>City Scenes, Part 5</t>
  </si>
  <si>
    <t>Most cities feature an extensive network of underground tunnels in the form of sewers, freight tunnels, hidden temples, catacombs, and hidden vaults. Such a subterranean environment isn't likely to remain uninhabited. Many underground dwellers would find it handy to live directly below an active city, which can provide a source of trade, prey, or supplies.</t>
  </si>
  <si>
    <t>Sometimes, creatures dwelling under a city might attempt to dig new tunnels of their own, and this excavating can have disastrous consequences for the surface dwellers when new diggings undermine the streets or building foundations.</t>
  </si>
  <si>
    <t>Not long ago, an umber hulk found its way under the city. It has been preying on the denizens of the undercity, but its delvings have seriously undermined many buildings and several streets. The buildings haven't yet fallen over, but their walls are sagging and cracking. So far this damage concerns only the buildings' owners. The streets are a different matter. Sinkholes up to 30 feet wide and 30 feet deep have been appearing here and there.</t>
  </si>
  <si>
    <t>If the PCs come upon a sinkhole after it has appeared, it's just a hole in the ground. However, what happens when a sinkhole collapses under them?</t>
  </si>
  <si>
    <t>Sinkhole Trap: CR 3; mechanical; location trigger; no reset; DC 18 Reflex save avoids; 30 ft. deep (3d6, fall +1d6 falling debris); multiple targets (all target in a 15-foot radius); Search DC n/a; Disable Device DC n/a. Market Price: n/a.</t>
  </si>
  <si>
    <t>When a sinkhole appears, characters in the radius can attempt Reflex saves to avoid falling in. Creatures that make successful saves move to the closest edge of the pit. This movement doesn't count as part of the creature's movement for the round.</t>
  </si>
  <si>
    <t>The umber hulk responsible for the sinkholes tends to hang around the sinkholes, looking for prey. When a new hole forms, the monster races to the area, hoping to scoop up creatures that have fallen in.</t>
  </si>
  <si>
    <t>Umber Hulk: hp 71, see Monster Manual, page 249.</t>
  </si>
  <si>
    <t>Bringing the Parts Together</t>
  </si>
  <si>
    <t>When the PCs encounter the sinkhole, a few philosophers with clubs (see Part Two) in the vicinity may try to blame the PCs for the incident. Oyin the ogre (see Part One) might be on hand to help clean up the mess or he might need rescuing from the hole. The collapse might reveal the lair of the assassin jelly (see Part Three). Stevan (see Part Four) might hurry to the scene of the collapse, where he quickly gives the PCs his sales pitch and invites them to Madame Phadra's shop.</t>
  </si>
  <si>
    <t>Return to Main Page</t>
  </si>
  <si>
    <t>Джерело: &lt;http://archive.wizards.com/default.asp?x=dnd/re/20040930a&amp;pf=true&gt;</t>
  </si>
  <si>
    <t>City Scenes, Part 4</t>
  </si>
  <si>
    <t>Madame Phadra is a fixture in her middle-class neighborhood. She serves as the local wise woman. Phadra finds lost objects, offers herbal medicines, provides charms to protect the body and soul, and even sells the occasional (very) minor magic item. All in all, Madame Phadra's customers are a satisfied lot.</t>
  </si>
  <si>
    <t>What her neighbors and customers do not know is that Madame Phadra has vanished recently (more about that later). Madame Phadra does business with anyone and two of her less savory customers are Keir and Stevan. This pair of small-time crooks usually put Madame Phadra's wares to less than good use. Upon finding Phadra's shop closed long past the usual opening time one morning, the pair picked the lock and let themselves in. Not satisfied simply to loot Phadra's stock, the two thieves decided to go into business for themselves, at least for a little while. The two have been selling Phadra's genuine wares to local customers. To newcomers, they peddle useless junk.</t>
  </si>
  <si>
    <t>On a typical day, Keir stays in the shop, behind a locked door. When locals who know Phadra well come by, Keir poses as Klinda, Phadra's grandniece. "Klinda" declines to let anyone into the shop, but she offers to take the customer's order and fill it out of her great aunt's stock as best she can.</t>
  </si>
  <si>
    <t>When strangers come to the door, Keir poses as Phadra herself and sells small items that he has treated with Nystul's magic aura spells. He sticks strictly to minor wondrous items and potions with market prices of 200 gp or less.</t>
  </si>
  <si>
    <t>While Keir holds the fort at the shop, Stevan is out trying to drum up business. He plays the role of town crier, touting Phadra's wares up and down the streets. Stevan has nothing to sell himself, but he'll offer to guide interested buyers to the shop. If anyone doubts the value of what he is advertising, Stevan invites the doubter to ask anyone about the value of Phadra's work. As noted earlier, the townsfolk admire Phadra and recommend her wares; they're not sure what she is doing working with Stevan, but they have no doubts about Phadra.</t>
  </si>
  <si>
    <t>So far, both ruses are working. Player characters are most likely to encounter Stevan, who does his best to lure them to the shop to buy some bogus magic. Stevan is none too bright, but fairly persuasive.</t>
  </si>
  <si>
    <t>Keir: Male human rogue 4; CR 4; Medium humanoid; HD 4d6; hp 14; Init +2; Spd 30 ft.; AC 16, touch 12, flat-footed 16; Base Atk +3; Grp +4; Atk or Full Atk +5 melee (1d4+1/19-20, masterwork dagger) or +6 ranged (1d6/x3, masterwork shortbow); SA sneak attack +2d6; SQ evasion, trapfinding, uncanny dodge; AL CN; SV Fort +1, Ref +6, Will +1; Str 12, Dex 15, Con 11, Int 12, Wis 10, Cha 12.</t>
  </si>
  <si>
    <t>Skills and Feats: Appraise +7, Bluff +9, Diplomacy +3, Disable Device +7, Disguise +10, Forgery +3, Hide +10, Intimidate +5, Listen +6, Move Silently +10, Open Lock +9, Search +8, Spot +6, Use Magic Device +8; Deceitful, Persuasive, Stealthy.</t>
  </si>
  <si>
    <t>Sneak Attack (Ex): Keir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Keir may choose to deliver nonlethal damage with his sneak attack, but only when using a weapon designed for that purpose, such as a sap (blackjack).</t>
  </si>
  <si>
    <t>Evasion (Ex): If Keir is exposed to any effect that normally allows him to attempt a Reflex saving throw for half damage, he takes no damage with a successful saving throw.</t>
  </si>
  <si>
    <t>Trapfinding (Ex): Keir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</si>
  <si>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Uncanny Dodge (Ex): Keir retains his Dexterity bonus to Armor Class even when flat-footed or targeted by an unseen foe (he still loses his Dexterity bonus if paralyzed or otherwise immobile).</t>
  </si>
  <si>
    <t>Possessions:+1 studded leather armor, masterwork dagger, masterwork shortbow with 20 arrows, wand of Nystul's magic aura (23 charges), wand of charm person (45 charges), potion of sanctuary, potion of blur, potion of shield of faith, potion of cure light wounds.</t>
  </si>
  <si>
    <t>Stevan: Male half-elf expert 2/rogue 2; CR 4; Medium humanoid; HD 4d6+4 plus 3; hp 21; Init +2; Spd 30 ft.; AC 15, touch 12, flat-footed 13; Base Atk +2; Grp +3; Atk or Full Atk +4 melee (1d4+1/19-20, masterwork dagger) or +5 ranged (1d6, sling with masterwork sling bullet); SA sneak attack +1d6; SQ evasion, half-elf traits, trapfinding; AL CN; SV Fort +3, Ref +5, Will +5; Str 12, Dex 15, Con 13, Int 8, Wis 14, Cha 10.</t>
  </si>
  <si>
    <t>Skills and Feats: Bluff +5, Climb +6, Diplomacy +4, Disable Device +4, Escape Artist +7, Gather Information +2, Intimidate +2, Listen +8, Open Lock +6, Perform +5, Search +0, Sleight of Hand +9, Spot +3, Great Fortitude, Toughness.</t>
  </si>
  <si>
    <t>Sneak Attack (Ex): Stevan deals 2d6 extra points of damage on any successful attack against flat-footed or flanked targets, or against a target that has been denied its Dexterity bonus for any reason. This damage also applies to ranged attacks against targets up to 30 feet away. Creatures with concealment, creatures without discernible anatomies, and creatures immune to extra damage from critical hits are all immune to sneak attacks. Stevan may choose to deliver nonlethal damage with his sneak attack, but only when using a weapon designed for that purpose, such as a sap (blackjack).</t>
  </si>
  <si>
    <t>Evasion (Ex): If Stevan is exposed to any effect that normally allows him to attempt a Reflex saving throw for half damage, he takes no damage with a successful saving throw.</t>
  </si>
  <si>
    <t>Half-Elf Traits: Steven has immunity to magic sleep effects. For all effects related to race, he is considered an elf.</t>
  </si>
  <si>
    <t>Trapfinding (Ex): Stevan can find, disarm, or bypass traps with a DC of 20 or higher. He can use the Search skill to find, and the Disable Device skill to disarm, magic traps (DC 25 + the level of the spell used to create it). If his Disable Device check result exceeds the trap's DC by 10 or more, he discovers how to bypass the trap without triggering or disarming it.</t>
  </si>
  <si>
    <t>Possessions: Masterwork studded leather armor, masterwork dagger, sling with 20 masterwork bullets, cloak of resistance +1, potion of sanctuary, potion of blur, potion of shield of faith, potion of cure light wounds.</t>
  </si>
  <si>
    <t>Madame Phadra may have succumbed to an attack from the assassin jelly (see Part 3). If the PCs get into a fight, Oyin Horsetail, the ogre from Part 1, might intervene, most likely on the side of the two rogues. This might be because the rogues have befriended him, or perhaps the two rogues won part of (or all of) Oyin's employer's business, Goolstoc's transport (a freight company would make a great cover for a den of thieves or a thieves' guild).</t>
  </si>
  <si>
    <t>Coming in Part 5 of City Scenes</t>
  </si>
  <si>
    <t>Sometimes the world falls out from under you with no warning.</t>
  </si>
  <si>
    <t>Джерело: &lt;http://archive.wizards.com/default.asp?x=dnd/re/20040923a&amp;pf=true&gt;</t>
  </si>
  <si>
    <t>City Scenes, Part 3</t>
  </si>
  <si>
    <t>Scavengers and hunters of all kinds flock to cities. There they find plenty of refuse and all manner of unwary prey. It helps if an urban predator or scavenger can keep a low profile, because crowds of urban folk can pose a danger to almost anything.</t>
  </si>
  <si>
    <t>One creature that fits the roles of both scavenger and hunter is the rare and lethal assassin jelly. This particular specimen is typical of the species. It lurks in the city sewers, usually near an intersection, using its tremorsense ability to pick out lone city dwellers walking around after dusk. When it believes it has found a lone victim, the jelly tracks its prey to its home and waits until the victim is asleep, then it moves in to suck the victim dry.</t>
  </si>
  <si>
    <t>Assassin Jelly: CR 6; Medium ooze; HD 5d10+25; hp 52; Init +6; Spd 30 ft., climb 30 ft.; AC 15, touch 12, flat-footed 13; Base Atk +3; Grp +5; Atk or Full Atk +5 melee (1d6+3, tentacle); SA Constitution damage 1d6, improved grab, paralysis; SQ blindsight 60 ft., camouflage, hide in plain sight, immunities (electricity, sonic, and mind-affecting effects), ooze traits, scent, tremorsense 120 ft.; AL N; SV Fort +6, Ref +3, Will +3; Str 15, Dex 15, Con 20, Int 10, Wis 14, Cha 1.</t>
  </si>
  <si>
    <t>Skills and Feats: Climb +10, Hide +13, Listen +13, Move Silently +6, Spot +13, Survival +5 (+13* when tracking by scent); Improved Initiative, Track.</t>
  </si>
  <si>
    <t>Constitution Damage (Ex): After an assassin jelly establishes a grappling hold on a living foe and it begins its turn with the foe in its grasp, its many mouths suck blood and other fluids from the victim. The jelly deals an extra 1d6 points of Constitution damage in addition to its tentacle damage with a successful grapple check. When it can grapple a paralyzed foe, an assassin jelly typically draws every last ounce of fluid from the body, leaving behind nothing but a dry husk.</t>
  </si>
  <si>
    <t>Improved Grab (Ex): To use this ability, an assassin jelly must hit a foe the same size category as itself or smaller with its tentacle attack. It can then attempt to start a grapple as a free action without provoking an attack of opportunity. If it wins the grapple check, it establishes a hold and can deal Constitution damage.</t>
  </si>
  <si>
    <t>Paralysis (Ex): An assassin jelly's mouths produce an anesthetic slime. A target hit by an assassin jelly's tentacle attack must succeed on a DC 17 Fortitude save or be paralyzed for 3d6 rounds. The Save DC is Constitution-based. The jelly can grab a paralyzed opponent automatically.</t>
  </si>
  <si>
    <t>Camouflage (Ex): Even when it isn't hiding, it takes a DC 15 Spot check to notice an assassin jelly.</t>
  </si>
  <si>
    <t>Ooze Traits: An assassin jelly is blind (blindsight 60 feet) and immune to gaze attacks, visual effects, illusions, and other attack forms that rely on sight. It is immune to poison, sleep effects, paralysis, stunning, and polymorphing. It is not subject to critical hits or flanking.</t>
  </si>
  <si>
    <t>Assassin Jelly</t>
  </si>
  <si>
    <t>Medium Ooze</t>
  </si>
  <si>
    <t>Hit Dice: 5d10+25 (52 hp)</t>
  </si>
  <si>
    <t>Initiative: +6</t>
  </si>
  <si>
    <t>Speed: 30 ft., climb 30 ft.</t>
  </si>
  <si>
    <t>Armor Class: 15 (+2 Dex, +3 natural), touch 12, flat-footed 13</t>
  </si>
  <si>
    <t>Base Attack/Grapple: +3/+5</t>
  </si>
  <si>
    <t>Attack: Tentacle +5 melee (1d6+3)</t>
  </si>
  <si>
    <t>Full Attack: Tentacle +5 melee (1d6+3)</t>
  </si>
  <si>
    <t>Space/Reach: 5 ft./5 ft.</t>
  </si>
  <si>
    <t>Special Attacks: Constitution damage, improved grab, paralysis</t>
  </si>
  <si>
    <t>Special Qualities: Blindsight 60 ft., camouflage, damage reduction 5/--, hide in plain sight, immunities (electricity, sonic, and mind effects), ooze traits, scent, tremorsense 120 feet</t>
  </si>
  <si>
    <t>Saves: Fort +6, Ref +3, Will +3</t>
  </si>
  <si>
    <t>Abilities: Str 15, Dex 15, Con 20, Int 10, Wis 14, Cha 1</t>
  </si>
  <si>
    <t>Skills: Climb +10, Hide +13, Listen +13, Move Silently +6, Spot +13, Survival +5 (+13 when tracking by scent)</t>
  </si>
  <si>
    <t>Feats: Improved Initiative, Track</t>
  </si>
  <si>
    <t>Environment: Any warm or temperate land</t>
  </si>
  <si>
    <t>Organization: Solitary</t>
  </si>
  <si>
    <t>Challenge Rating: 6</t>
  </si>
  <si>
    <t>Treasure: 1/10th coins, 50% goods, 50% items</t>
  </si>
  <si>
    <t>Alignment: Always neutral</t>
  </si>
  <si>
    <t>Advancement: 6-10 HD (Medium); 11-15 HD (Large)</t>
  </si>
  <si>
    <t>What seemed to be just a wet spot on the wall is in fact a nearly transparent creature that slithers about like some great, repulsive amoeba.</t>
  </si>
  <si>
    <t>A relative of the gray ooze and ochre jelly, the assassin jelly is a cunning hunter, though it can survive on carrion or most other kinds of organic refuse. It craves the body fluids of warm-blooded prey.</t>
  </si>
  <si>
    <t>Unlike most other oozes, an assassin jelly has an outer shell of clear, hard plates that protect its body, with a gelatinous core. The creature normally forms a shallow puddle about 5 feet across and about 3 inches thick in the center. It can flatten itself to a thickness of about half an inch and roll itself into a long rope, so that it can squeeze under doors or through openings about a half-inch across.</t>
  </si>
  <si>
    <t>Although intelligent enough to speak, an assassin jelly has no vocal apparatus, and it attempts to contact others telepathically when needed. It reveals no thoughts, though it behaves like a thinking creature.</t>
  </si>
  <si>
    <t>Combat</t>
  </si>
  <si>
    <t>An assassin jelly's underside contains hundreds and hundreds of tiny rasping mouths. The creature attacks by forming a snaking tentacle that it uses to slap foes. A hit deals bludgeoning damage and slashing damage from the mouths.</t>
  </si>
  <si>
    <t>An assassin jelly prefers to stalk lone prey and ambush its victims while they sleep. From time to time one will follow an entire party to its lodging or campsite. The jelly tends to stay just within range of its blindsight ability and uses its camouflage and hide in plain sight abilities to then slither in to attack its chosen victim. Often the victim's companions don't notice the assault until they find their comrade's desiccated husk in the morning.</t>
  </si>
  <si>
    <t>Paralysis (Ex): An assassin's jelly's mouths produce an anesthetic slime. A target hit by an assassin jelly's tentacle attack must succeed on a DC 17 Fortitude save or be paralyzed for 3d6 rounds. The save DC is Constitution-based. The jelly can automatically grab a paralyzed opponent.</t>
  </si>
  <si>
    <t>Camouflage (Ex): Even when it isn't hiding, it takes a Spot check (DC 15) to notice an assassin jelly.</t>
  </si>
  <si>
    <t>Hide in Plain Sight (Ex): An assassin jelly can attempt to hide even when being observed. If the jelly's Hide check result is less than 15, it still takes at least a DC 15 Spot check to notice it, thanks to its camouflage ability.</t>
  </si>
  <si>
    <t>Skills: An assassin jelly has a +8 racial bonus on Climb checks and can always choose to take 10 on a Climb check, even if rushed or threatened. An assassin jelly has a +8 racial bonus on Hide, Listen, and Spot checks. It also has a +8 racial bonus on Survival checks when tracking by scent.</t>
  </si>
  <si>
    <t>The assassin jelly often lurks, out of sight, near the location of any large-scale activity. Afterward, it picks a victim to follow home. The PCs might encounter the assassin jelly when they retire for the night after they have one of the other encounters in this article series.</t>
  </si>
  <si>
    <t>Coming in Part 4 of City Scenes</t>
  </si>
  <si>
    <t>Dare you trust the potions and charms sold by Madame Phadra?</t>
  </si>
  <si>
    <t>Джерело: &lt;http://archive.wizards.com/default.asp?x=dnd/re/20040916a&amp;pf=true&gt;</t>
  </si>
  <si>
    <t>City Scenes, Part 1</t>
  </si>
  <si>
    <t>Goolstoc's is one of several freight companies operating in the city. Goolstoc's specializes in porters, stevedores, and sedan chair carriers. The majority of its employees are actually slaves or indentured servants (depending on exactly what kinds of servitude your campaign allows). Goolstoc's considers itself a progressive firm, and one of its recent innovations is a freight and taxi service that utilizes a big wheelbarrow and one of Goolstoc's more unusual employees, the ogre Oyin Horsetail.</t>
  </si>
  <si>
    <t>Not long ago, when Oyin's tribe began raiding the rural areas near the city, local military talent captured the entire tribe. At the time, Oyin had served his tribe as a scout, and his chief had selected him for the job because Oyin was comparatively weaker than most ogres, but he was also fleeter of foot. Though better suited to the task than most of his tribe, Oyin still wasn't very good at scouting, and the city's troops had little difficulty capturing him.</t>
  </si>
  <si>
    <t>Oyin's wheelbarrow is roughly 5 feet wide, 5 feet long, and a 1 1/2 feet deep. It contains two folding seats that each can hold one Medium creature. It can hold about 400 pounds. When Oyin pushes the wheelbarrow, divide the weight of the cargo or passengers by three when calculating Oyin's load. Oyin can push the fully loaded wheelbarrow at his full speed of 50 feet, which makes the wheelbarrow as speedy as most horse-drawn vehicles.</t>
  </si>
  <si>
    <t>Oyin works on the city's streets from dawn until dusk, every day of the week. He's a hard worker who prides himself on his ability to quickly reach any destination a customer names. The basic rate for his services is 3 copper pieces a mile, with a minimum fare of 1 copper piece (exact change only). The rate applies per trip and it's the same no matter how much cargo or how many passengers Oyin carries on a trip. A locked cashbox Oyin wears around his neck holds the fares. Oyin does not have a key.</t>
  </si>
  <si>
    <t>Never particularly ferocious, Oyin has come to enjoy his job, though he'd rather become an adventurer. (His current goal is to become a famous ranger.) The people of the city have come to accept Oyin. The ogre is unfailingly polite (as the runt of his tribe, Oyin has had a lot of practice when in comes to groveling), and he shows a genuine soft spot for animals. On most days, one or two stray cats ride the wheelbarrow (except when customers object) and at least one mongrel dog walks at the ogre's heels.</t>
  </si>
  <si>
    <t>Oyin Horsetail: Male ogre barbarian 2; CR 5; Large giant; HD 4d8+8 plus 2d12+4; hp 43; Init +0; Spd 50 ft.; AC 16, touch 9, flat-footed 16; Base Atk +5; Grp +14; Atk or Full Atk +9 melee (1d8+5, sap); Space/Reach 10 ft./10 ft.; SQ darkvision 60 ft., fast movement, low-light vision, rage 1/day, uncanny dodge; AL CG; SV Fort +9, Ref +1, Will +4; Str 21, Dex 10, Con 15, Int 8, Wis 12, Cha 9.</t>
  </si>
  <si>
    <t>Skills and Feats: Climb +8, Handle Animal +1, Heal +3, Hide -4, Jump +15, Listen +5, Spot +5, Survival +5; Alertness, Iron Will, Self-Sufficient.</t>
  </si>
  <si>
    <t>Rage (Ex): Once per day, Oyin can enter a state of fierce rage that lasts for 7 rounds. The following changes are in effect as long as he rages: hp 55; AC 14, touch 7, flat-footed 14; Grp +16; Atk or Full Atk +11 melee (1d8+7, sap); SV Fort +11, Will +6; Str 25, Con 19; Climb +10, Jump +17. At the end of his rage, Oyin is fatigued for the duration of the encounter.</t>
  </si>
  <si>
    <t>Possessions: Leather armor, sap, gauntlets of ogre power +2, small locked box with 11-20 cp.</t>
  </si>
  <si>
    <t>Cats (1-2): hp 2 each, see Monster Manual page 270.</t>
  </si>
  <si>
    <t>Dogs (1-2): hp 6 each, see Monster Manual page 271.</t>
  </si>
  <si>
    <t>Lockbox: 1 in. thick; hardness 8; hp 30; break DC 28, Open Lock DC 25.</t>
  </si>
  <si>
    <t>Because Oyin ranges all over the city, the PCs could meet him anywhere. He might be on hand to help them make a quick getaway from the mob of philosophers with clubs (see Part Two), or he might be the subject of their wrath. Oyin is in well with Madame Phadra (see Part Three), and he gladly endorses the efficacy of her potions and herbal balms. Oyin also might have escaped from the deadly pudding (see Part Four) or witnessed a street collapse (see Part Five).</t>
  </si>
  <si>
    <t>Coming in Part 2 of City Scenes</t>
  </si>
  <si>
    <t>Philosophers of any ilk often can cause people to question some very touchy matters. Find out what happens when a group of them adds a more physical dimension to their arguments.</t>
  </si>
  <si>
    <t>Джерело: &lt;http://archive.wizards.com/default.asp?x=dnd/re/20040909a&amp;pf=true&gt;</t>
  </si>
  <si>
    <t>City Scenes, Part 2</t>
  </si>
  <si>
    <t>Anyone who becomes familiar with the city's street life may eventually encounter members of a group that calls itself the Sentinels of Wisdom. The Sentinels have proclaimed themselves the guardians of common sense, moral order, and sensible public policy. In fact, the Sentinels are a group of club-wielding thugs determined to squash all public discourse. They also seek to create enough fear and chaos so that they can eventually overthrow the government. They do so by seizing on whatever topic seems current at the time and taking an extreme position on the matter. Gangs of Sentinels roam the streets, usually at night, and question passersby about the topic of the day. If they don't get an answer they like, they pound their victim senseless.</t>
  </si>
  <si>
    <t>The local temple of Erythnul is behind the Sentinels of Wisdom. So far the Sentinels have generated enough mayhem and confusion to satisfy the clerics at the temple.</t>
  </si>
  <si>
    <t>While the Sentinels may confront the PCs, they're generally too chicken-hearted to harass an armed group. More likely than not, the PCs may come upon the Sentinels when they're "debating" with some citizen. The Sentinels also delight in random acts of vandalism (which they them blame on "degenerate" elements in the city). To date, nobody realizes that the Sentinels are behind the damage. If the PCs witness the destruction, the Sentinels do their best to kill the PCs.</t>
  </si>
  <si>
    <t>The Sentinels of Wisdom dress in dark-colored academic robes that are loose and flowing enough the cover their studded leather armor, morningstars, and other equipment. They also carry quarterstaffs that they generally use as walking sticks.</t>
  </si>
  <si>
    <t>Sentinels of Wisdom: Male and female human warrior 2/cleric 2; CR 3; Medium humanoid; HD 4d8+4; hp 22; Init +4; Spd 30 ft.; AC 13, touch 10, flat-footed 13; Base Atk +3; Grp +9; Atk or Full Atk +7 melee (1d8+3, masterwork morningstar) or +5 melee (or 1d6+3, quarterstaff) or +3 ranged (1d6, sling); SA rebuke undead 4/day (+1, 2d6+2, 4th); AL CE; SV Fort +7, Ref +0, Will +6; Str 15, Dex 10, Con 13, Int 10, Wis 16, Cha 12.</t>
  </si>
  <si>
    <t>Skills and Feats: Bluff +6, Climb +7, Concentration +3, Disguise +3, Intimidate +8, Jump +3, Sense Motive +4; Improved Initiative, Persuasive, Weapon Focus (morningstar).</t>
  </si>
  <si>
    <t>Cleric Spells Prepared (caster level 4th): 0 -- cure minor wounds, detect magic, guidance, virtue; 1st -- cause fear (2, DC 14), disguise self*, shield of faith.</t>
  </si>
  <si>
    <t>*: Domain spell. Deity: Erythnul. Domains: Evil (cast evil spells at +1 caster level), Trickery (Bluff, Disguise, Hide are class skills).</t>
  </si>
  <si>
    <t>Possessions: Masterwork studded leather armor, masterwork morningstar, quarterstaff, sling with 50 bullets, cloak of resistance +1, 3 scrolls of cure light wounds, scroll of magic weapon, pearl of power (1st-level spell).</t>
  </si>
  <si>
    <t>The Sentinels of Wisdom might appear in conjunction with Part One, when they menace the ogre Oyin. The Sentinels accuse the ogre of being a menace to the public (they should talk). The Sentinels may also make an appearance to denounce Madame Phadra (see Part 4); they're right to do so, but for the wrong reasons. A street collapse (see Part 5) might occur inconveniently near a hidden temple of Erythnul, and the characters might encounter a group of them who are on hand to discourage anyone from examining the sinkhole too closely.</t>
  </si>
  <si>
    <t>Coming in Part 3 of City Scenes</t>
  </si>
  <si>
    <t>A silent, but deadly, killer stalks its prey. It follows its chosen target into the target's own home!</t>
  </si>
  <si>
    <t>Джерело: &lt;http://archive.wizards.com/default.asp?x=dnd/re/20040909b&amp;pf=true&gt;</t>
  </si>
  <si>
    <t>Home and Hearth</t>
  </si>
  <si>
    <t>3 грудня 2016 р.</t>
  </si>
  <si>
    <t>Wood elves make their homes in graceful pavilions under the stars in forest clearings, rarely remaining in the same place for more than a day or two. Shield dwarves carve workshops and mines from the hearts of mountains, fortifying their homes. Goblins and ores favor warrens of burrows in the wilderness. Human homes run the gamut from a herder's yurt in the Endless Waste to a prince's palatial townhouse along Waterdeep's richest street. Any experienced traveler soon comes to appreciate that there are as many different ways of life in Faerûn as there are kinds of people.</t>
  </si>
  <si>
    <t>Orc-infested mountain ranges, troll-haunted wastelands, wild woods guarded by secretive and unfriendly fey creatures, and sheer distance divide Faerûn's nations from each other. Faerûn's city-states and kingdoms are small islands of civilization in a vast, hostile world, held together by tenuous lines of contact.</t>
  </si>
  <si>
    <t>Government</t>
  </si>
  <si>
    <t>The most common forms of government in the Heartlands are feudal monarchies, generally found in the larger realms and more isolated lands, and plutocratic monarchies, common among city-states and realms dominated by trade. In either case, a hereditary lord, king, monarch, or potentate holds the power to make laws, dispense justice, and manage foreign affairs. The monarch's power is checked to a greater or lesser degree by the powerful feudal lords or wealthy merchant princes who owe him allegiance.</t>
  </si>
  <si>
    <t>Since the nobles or great merchants are ruled only by their own consent, many Heartlands city-states and kingdoms are realms of weak central authority, and strongly independent nobility. A monarch who pushes a willful noble too far might drive that noble to open revolt - and in many cases the noble's strength-of-war is nearly the match of the overlord's, so quelling a rebellious province is hardly an easy undertaking. Worse yet, a monarch may be forced to solicit the support (or at least neutrality) of other nobles of the realm as he goes about suppressing one of their peers. This support usually comes at a price, further eroding royal authority.</t>
  </si>
  <si>
    <t>Strong thrones may be rare, but they do exist. The Cormyr of King Azoun Obarskyr was a shining example of the good that can come of a strong monarchy in the hands of a wise and courageous leader. Unfortunately, the death of Azoun and the plague of evils that descended on that land have left Cormyr's fate uncertain. Azoun's daughter, the Regent Alusair, must chart a careful course among the realm's nobility as she attempts to retain the power her father held.</t>
  </si>
  <si>
    <t>Civil warfare in the mercantile city-states of the Inner Sea is rare, but the lords and princes who rule these small realms must contend with merchant-nobles every bit as willful and haughty as a feudal lord in his castle. In the walls of a city-state, a wealthy noble thinks carefully before defying the ruler, since he lacks the safety of miles of roads and empty lands between his demesne and his ruler's army. But it also means that any noble's own private army is only an hour's march from the seat of power. Powerful lords deal with overmasters they don't like through palace coups, feuds, and assassinations.</t>
  </si>
  <si>
    <t>City and Countryside</t>
  </si>
  <si>
    <t>In the Heartlands, a very basic division separates people into two distinct groups: townsfolk and rural folk. The dividing line is blurry at times - a large village or small town blends many of the characteristics of rural and urban life. The division is not exclusive. Even in Faerûn's largest cities, farmers and herders till crops and tend livestock within the shadow of the city walls.</t>
  </si>
  <si>
    <t>In most lands, nine people live in the countryside for every city-dweller. Large cities are hard to sustain, and in Faerûn's Heartlands, most people are compelled to work the land in order to feed themselves. Large towns and cities can only flourish in places that enjoy easy access to farmlands and resources producing a surplus of food.</t>
  </si>
  <si>
    <t>Rural Life</t>
  </si>
  <si>
    <t>In painting a picture of the average Faerûnian, an observer discovers that the most ordinary, unremarkable, and widespread representative of Faerûn's incredible diversity is a simple human farmer. She lives in a small house of wood, sod, or thatch-roofed fieldstone, and she raises staple crops such as wheat, barley, corn, or potatoes on a few dozen acres of her own land.</t>
  </si>
  <si>
    <t>In some lands the common farmer is a peasant or a serf, denied the protection of law and considered the property of whichever lord holds the land she lives on. In a few harsh lands, she is a slave whose backbreaking work is rewarded only by the threat of the lash and swift death should she ever defend herself from the overseers and lords who live off her endless toil. But in the Heartlands she is free if somewhat poor, protected from, rapacious local lords by the law of the land, and allowed to choose whatever trade or vocation she has a talent for in order to feed her family and raise her children.</t>
  </si>
  <si>
    <t>The common farmer's home is within a mile or so of a small village, where she can trade grain, vegetables, fruit, meat, milk, and eggs for locally manufactured items such as spun cloth, tools, and worked leather. Some years are lean, but Faerûn's Heartlands are rich and pleasant, rarely knowing famine or drought.</t>
  </si>
  <si>
    <t>A local lord guards the common farmer from bandits, brigands, and monsters. He is a minor noble whose keep or fortified manor house watches over her home village. The noble appoints a village constable to keep order and might house a few of the king's soldiers or his own guards to defend against unexpected attack. Within a day's ride, a more powerful noble whose lands include one or two dozen villages like the typical commoner's has a castle manned by several dozen soldiers. In dangerous areas, defenses are much sturdier and trained warriors more numerous.</t>
  </si>
  <si>
    <t>City Life</t>
  </si>
  <si>
    <t>Typical townsfolk or city-dwellers are skilled crafters of some kind. Large cities are home to numbers of unskilled laborers and small merchants or storeowners, but the most city-dwellers work with their hands to make finished goods from raw materials. Smiths, leatherworkers, potters, brewers, weavers, woodcarvers, and all other kinds of artisans and tradesfolk working in their homes make up the industry of Faerûn.</t>
  </si>
  <si>
    <t>The city-dweller lives in a wood or stone house, shingled with wooden shakes or slate, that sits shoulder-to-shoulder with its neighbors in great sprawling blocks through which myriad narrow streets and alleyways ramble. In small or prosperous towns, his home might include a small plot of land suitable for a garden. Many relations, boarders, or whole families of strangers share his crowded home. If he isn't married, he might live as a boarder with someone else.</t>
  </si>
  <si>
    <t>In some cities he may be required to join great guilds of craftsfolk with similar skills, or risk imprisonment. In others, agents of the city's ruling power closely monitor his activities and movements, rigidly enforcing exacting laws of conduct and travel. But in most cases, he is free to pack up and leave or change trades whenever he likes.</t>
  </si>
  <si>
    <t>He purchases food from the city's markets, which sometimes means that he is stuck with whatever fits within his budget. A prosperous man can work hard and comfortably feed his family, but in lean times the poorer laborers must make do with stale bread and thin soup for weeks on end. Every city depends on a ring of outlying villages and farmlands to supply it with food on a daily basis. Most also possess great granaries against times of need, and many provisioners and grocers specialize in stocking nonperishable foodstuffs at times of the year when fresh food is not available in the city's markets.</t>
  </si>
  <si>
    <t>A city of any size is probably protected by a city wall, patrolled by the city watch, and garrisoned by a small army of the soldiers of the land. Rampaging monsters or bloodthirsty bandits don't trouble the average city-dweller, but he rubs elbows every day with rogues, thieves, and cutthroats. Even the most thoroughly policed cities have neighborhoods where anybody with a whit of common sense doesn't set foot.</t>
  </si>
  <si>
    <t>Wealth And Privilege</t>
  </si>
  <si>
    <t>Just as nine out of ten Faerûnians live in small villages and freeholds in the countryside, roughly nineteen out of twenty people are of common birth and ordinary means. They rarely accumulate any great amount of wealth - a prosperous innkeeper or skilled artisan might be able to set her hands on a few hundred gold pieces, but most common farmers and tradesfolk are lucky if they have more than forty or fifty silvers to their name.</t>
  </si>
  <si>
    <t>In many lands, common-born people are bound by law to defer to their betters, the lords and ladies of the nobility. Even if the law does not require deference, it's usually a good idea. Nobles enjoy many protections under the law and in some cases can escape punishment for assault, provocation, or the outright murder of a commoner.</t>
  </si>
  <si>
    <t>The typical noble is a rural baronet or lordling whose lands span only a few miles, ruling over a few hundred common folk in the king's name. She collects taxes from the villagers and farmers and is vastly more wealthy than all but the most prosperous entrepreneurs in her lands. With her wealth and power come certain responsibilities, of course. She is answerable to her own feudal masters for the lawkeeping and good order of her lands. She can be called upon to provide soldiers and arms for her lords' causes. And, most important, most nobles feel some obligation to protect the people in their charge against the depredations of monsters and banditry. To this end, most nobles frequently deal with companies of adventurers, retaining their services to clear out troublesome monsters and hunt down desperate outlaws.</t>
  </si>
  <si>
    <t>Class and Station</t>
  </si>
  <si>
    <t>As Cormyr's recent troubles prove, the Heartlands of Faerûn are not always stable or safe. Incursions of monstrous hordes of orcs, ogres, or giants can easily overrun even stoutly defended cities. Would-be kings continually challenge the powers of the land from within, seeking to unseat the ruler. Proud and arrogant foreign powers watch warily for any sign of weakness, always ready to annex a province or sack a city. Magical disasters, plagues, and flights of raging dragons can lay low even the most peaceful and secure lands.</t>
  </si>
  <si>
    <t>To fend off these dangers, most realms of the Heartlands have developed an enlightened feudal system over centuries of strife and warfare. Lords hold lands in the name of their king, raising armies and collecting taxes to defend the realm. They are expected to answer their king's call to arms and to defend his interests to the best of their ability. This reasonably effective system supports independent warbands in the defense of far-flung territories.</t>
  </si>
  <si>
    <t>The Peasantry</t>
  </si>
  <si>
    <t>As previously noted, common farmers and simple laborers make up most of the human population of Faerûn's kingdoms and cities. The lowest class across all of the Heartlands, the peasantry forms the solid base upon which the power structures of nobles, merchants, temples, and kingdoms all rest.</t>
  </si>
  <si>
    <t>Most Heartlands peasants are not bound to the lands they work and owe no special allegiance to the lord who rules over them, other than obeying his laws and paying his taxes. They do not own their farmlands but instead rent croplands and pastures from the local lord, another form of taxation normally accounted at harvest time.</t>
  </si>
  <si>
    <t>In frontier regions such as the Western Heartlands, many common farmers own and work their own lands. These people are sometimes known as freeholders if no lord claims their lands, or yeomen if they are common landowners subject to a lord's authority.</t>
  </si>
  <si>
    <t>Tradesfolk and Merchants</t>
  </si>
  <si>
    <t>A step above the common peasantry, skilled craftsfolk and merchants generate wealth and prosperity for any city or town. The so-called middle class is weak and disorganized in most feudal states, but in the great trade cities of the Inner Sea, strong guilds of traders and companies of craftsfolk are strong enough to defy any lord and protect themselves from the monarch's authority by the power of their coffers.</t>
  </si>
  <si>
    <t>The wealthiest merchants are virtually indistinguishable from mighty lords. Even if born from peasant stock, a merchant whose enterprises span. a kingdom might style himself "lord" and get away with it.</t>
  </si>
  <si>
    <t>Clergy</t>
  </si>
  <si>
    <t>Existing alongside the feudal relationship of a rural province or guild organization of a trading city, the powerful temples of Faerûn's deities parallel the king's authority. The lowest-ranking acolytes and mendicants are rarely reckoned beneath the station of a well-off merchant, and any cleric or priest in charge of a temple holds power comparable to that of a baronet or lord. The high priests of a faith favored in a particular land are equal to the highest nobility.</t>
  </si>
  <si>
    <t>Many of Faerûn's temples are implacable enemies or bitter rivals. In most rural regions, folk tend to follow one or two deities who are particularly active or actively supported in their immediate locale. If a powerful and benevolent temple of Tempus happens to stand just outside a small town, many townspeople will worship Tempus, even if farmers are generally more inclined to the teachings of Chauntea and merchants might otherwise follow Waukeen.</t>
  </si>
  <si>
    <t>Low Nobility</t>
  </si>
  <si>
    <t>Descended. from warriors who won land to rule (or valuable hereditary positions with handsome stipends) in service to their homeland or king, the low nobility is the backbone of the feudal realm. From their sons and daughters are drawn the knights and officers of the king's armies, and from their house guards and vaults come the manpower and gold necessary to field the kingdom's fighting power. They administer the king's justice within their demesnes and collect his taxes.</t>
  </si>
  <si>
    <t>Low nobles hold court to settle disputes that occur on their land or under their responsibility, and are expected to try cases of low justice - just about any crime short of murder or treason. They claim a tithe of any wealth in food or gold generated by the commoners who work their land, and may levy local taxes as long as they do not interfere with the monarch's taxes. In return, they are expected to see to the defense and prosperity of their fiefs. Regrettably, more than one local lord is nothing more than a thief in a castle, wringing every copper he can from the people he rules.</t>
  </si>
  <si>
    <t>A new breed of low noble is rising in prosperous lands such as Sembia and Impiltur - the so-called merchant prince. A merchant establishes an enterprise or industry of great and lasting value, and then passes it to his heirs. Over time these upstarts may hope to purchase with gold the noble title otherwise won only by valor in days long past.</t>
  </si>
  <si>
    <t>Knights, lords, baronets, and barons are accounted low-landed nobles. Lord-mayors, sheriffs, commanders, wardens, and seneschals are low nobles who hold titles but no lands.</t>
  </si>
  <si>
    <t>High Nobility</t>
  </si>
  <si>
    <t>Frequently related by blood or marriage to the ruling family, high nobles are those who are due allegiance from some number of low nobles. Unlike low nobles, who frequently carry noble titles without lands, high nobles are usually landed, commanding great fiefs that could be considered small kingdoms in their own right.</t>
  </si>
  <si>
    <t>High nobles hear disputes that lower nobles cannot settle, and dispense justice for all but the most heinous of crimes. Like low nobles, they collect taxes in the ruler's name and levy additional taxes as they see fit. They maintain personal armies sometimes numbering in the hundreds and use them to vigorously police and patrol their lands.</t>
  </si>
  <si>
    <t>The high counselors of a kingdom or realm are often accounted high nobles, even if they are not rewarded with lands. The stipends and royalties associated with their titles make them some of the wealthiest people in a kingdom.</t>
  </si>
  <si>
    <t>Counts, viscounts, dukes, earls, and marquises are high-landed nobles. Lord-governors and high counselors are high-titled nobles. Grand dukes, archdukes, and. princes are considered royalty, even if they are not immediately related to the ruling house.</t>
  </si>
  <si>
    <t>Titles and Forms of Address</t>
  </si>
  <si>
    <t>Most realms across Faerûn have some form of nobility, and many also have ruling royalty. All have officials who sport titles, from a simple "Master of the . . ." to such mouthfuls as "His Most Exalted and Terrible, Beloved of the Gods and Venerable Before All His People, Hereditary and-may-his-line-prosper-forever. . . " Many long and involved tomes at Candlekeep outline the intricacies of the various systems of titles, their ranks and precedence. Here's a brief overview. -</t>
  </si>
  <si>
    <t>Position</t>
  </si>
  <si>
    <t>Commoner</t>
  </si>
  <si>
    <t>Goodman</t>
  </si>
  <si>
    <t>Goodwife or Maid</t>
  </si>
  <si>
    <t>Knight, Officer</t>
  </si>
  <si>
    <t>Sir</t>
  </si>
  <si>
    <t>Lady, or Lady Sir</t>
  </si>
  <si>
    <t>Mayor. Warden, Commander, Seneschal</t>
  </si>
  <si>
    <t>Lady or Lady Lord</t>
  </si>
  <si>
    <t>Baron, Count</t>
  </si>
  <si>
    <t>Milord</t>
  </si>
  <si>
    <t>Milady</t>
  </si>
  <si>
    <t>Duke, Viscount, Marquis</t>
  </si>
  <si>
    <t>High Lord</t>
  </si>
  <si>
    <t>High Lady</t>
  </si>
  <si>
    <t>Grand Duke, Prince,</t>
  </si>
  <si>
    <t>Highness</t>
  </si>
  <si>
    <t>King, Queen, Archduke</t>
  </si>
  <si>
    <t>Majesty</t>
  </si>
  <si>
    <t>General titles for nobility of uncertain rank include "Zor/Zora" in Mulmaster, "Syl" in Calimshan, and "Saer" (for both genders) almost everywhere else. This latter term also applies to children of nobility too young or low-ranking to have been awarded titles of their own.</t>
  </si>
  <si>
    <t>In general Heartlands usage, if the head of a noble house is "Lord Grayhill," his children are all "Saer [name] Grayhill." His widowed or aged parents, or older uncles and aunts living but bypassed in precedence are "Old Lord (or Lady) Grayhill."</t>
  </si>
  <si>
    <t>Various Faerûnian professions and races have popular verbal greetings and farewells, but "Well met" for both is almost universal. Oloré ("oh-LOR-ay") serves the same purpose around the Sea of Fallen Stars, and human nobles are adopting the elven "Sweet water and light laughter until next we meet." Merchants of all races often use the terse dwarven "I go."</t>
  </si>
  <si>
    <t>Families</t>
  </si>
  <si>
    <t>As a rule, adventurers do dot choose to begin families while they actively pursue their careers - lich lords and raging dragons tend to make a lot of widows and orphans. But for the common folk of the land and even the great lords, the most important thing in the world is their family. Parents carefully train their children in the trades they follow and secure their property for the day they pass their hopes and businesses to their children.</t>
  </si>
  <si>
    <t>The Heartlands of Faerûn are generally enlightened and liberal regarding gender roles. Women are as free as men to own property, run businesses, and run off to become adventurers. Many of Faerûn's most powerful heroes are women. Some societies observe strict codes of gender conduct (some matriarchal, not patriarchal), but this is not the case in most of Faerûn.</t>
  </si>
  <si>
    <t>Marriage</t>
  </si>
  <si>
    <t>In almost every society, human and nonhuman, marriage ceremonies are celebrated with feasting, dancing, song, and, stories. The exact customs vary wildly from land to land, but in any Heartlands village a marriage is an excuse to set aside work for a day and celebrate.</t>
  </si>
  <si>
    <t>Among nobles, arranged marriages are not unusual, but very few commoners marry against their will. Marriages for love are far more common. Divorce is rare, particularly since standards of marital fidelity are decidedly relaxed in some lands. It's not unknown for a man or woman to have more than one spouse at the same time, but such arrangements are rare and usually reserved for those who have enough money or power to do whatever they like.</t>
  </si>
  <si>
    <t>Children</t>
  </si>
  <si>
    <t>Children are regarded as a blessing and a treasure throughout the Heartlands. Large families are quite common, especially in relatively safe and prospectus regions. The careful attention of clerics, healers, and divine healing magic makes childbirth reasonably safe in most civilized lands.</t>
  </si>
  <si>
    <t>In parts of Faerûn, particularly in rural areas dependent on agriculture, responsibilities and tasks come to children early. Children from urban areas begin to learn their parents' trades at a similarly early age. By eight to ten years of age, most children are well on their way to acquiring the knowledge necessary to continue in their parents' work. The children of nobles and wealthy merchants are formally schooled and enjoy significantly more leisure time until their mid-teens.</t>
  </si>
  <si>
    <t>Ironically, children from nomadic and "savage" groups may enjoy the happiest childhood, since they're encouraged to develop the skills that will serve them as adults by playing in the wilds. This is not to say that children are allowed to roam free without supervision from discreet guards - life in Faerûn is too dangerous to allow innocents to wander completely unguarded.</t>
  </si>
  <si>
    <t>Old Age</t>
  </si>
  <si>
    <t>Common laborers, farmers, and peasants work until the day they die, unless they have strong and dependable children who can take over the family enterprise and care for them. A life without work is usually only an option for the wealthy, including the few adventurers who live to middle age to enjoy their loot in peace. On the bright side, the blessings of the gods and the beneficial prayers and spells of clerics and healers avert many of the worst ravages of old age. Elderly folk rarely suffer extended infirmities or disabling illness until just before death.</t>
  </si>
  <si>
    <t>Learning</t>
  </si>
  <si>
    <t>Formal schooling is the exception rather than the rule in the Heartlands. Only the children of wealthy or highborn parents receive any real education. Even so, most Faerûnians of civilized lands are literate and understand the value and the potential power of the written word.</t>
  </si>
  <si>
    <t>Most people learn to read and write from their parents or from clerics of Oghma or Deneir. Very few schools exist. Those that do are expensive, exclusive, private schools or academies that spend as much time teaching riding, courtly manners, and swordplay as they do on true academic matters. Most young nobles or merchant scions acquire their education from personal tutors, bards, heralds, and noble counselors retained specifically for that purpose by their parents.</t>
  </si>
  <si>
    <t>True scholarly learning is the preserve of sages, scribes, clerics, and wizards. The nonhuman races of Faerûn, particularly the elves, are a notable exception to that statement, as are human cities or nations that encourage citizens to study with the clergy of deities who promote knowledge and learning.</t>
  </si>
  <si>
    <t>Adventurers</t>
  </si>
  <si>
    <t>Any heroic adventurer breaks many of the rules and norms associated with the feudal hierarchy. She is often the champion of the common folk, yet granted access to the highest halls of power as an agent of her lord or king. Generations of good-hearted adventurers have helped make Faerûn a safer and better place to live, and any ruler knows that the best way to solve a sticky problem often involves finding the right adventurer for the job.</t>
  </si>
  <si>
    <t>By definition, adventurers are well armed and magically capable beings who are incredibly dangerous to their enemies . . . and not always healthy to be around, even for their friends. Lords and merchants tread carefully around adventurers and take steps to defend themselves against a powerful adventurer who suddenly develops a crusading zeal or an appetite for power - typically by retaining skillful and well-paid bodyguards to discourage sudden violence.</t>
  </si>
  <si>
    <t>Adventurer Companies</t>
  </si>
  <si>
    <t>Groups of adventurers sometimes form communal associations that share treasure, responsibility, and risk. Adventuring companies stand a better chance of receiving official recognition and licenses from kingdoms, confederations, and other principalities that prefer formalized relations with responsible adventuring parties to unlicensed freebooting by random adventurers. In rare cases, adventuring companies can receive exclusive rights to specific areas, making it legal for them to "discourage" their competition.</t>
  </si>
  <si>
    <t>Chartered adventurers are considered officers of the realm they serve, with some powers of arrest and protection against the interference of local lords guaranteed by the terms of their charter. For example, most strangers entering a city might be required to surrender or at least peacebond their weapons, but chartered company members are allowed to retain their arms and armor as long as they remain on their good behavior.</t>
  </si>
  <si>
    <t>Adventurers In Society</t>
  </si>
  <si>
    <t>Most residents of the Dales, Cormyr, the Western Heartlands, and the North are well disposed toward adventurers of good heart. They know that adventurers live daily with risks they would never be willing to face themselves. The common folk eagerly seek news of travelers regarding great deeds and distant happenings, hoping to glean a hint of what the future might hold for them as well.</t>
  </si>
  <si>
    <t>An adventurer willing so ally himself with a lord whose attitudes and views coincide with his own gains a powerful patron and a place in society commensurate with the influence and station of his patron. Adventurers inclined to threaten or intimidate the local ruler simply invite trouble. Those who abuse their power are thought of as nothing but powerful bandits, while adventurers who use their poker to help others are blessed as heroes. Adventurers are exceptional people, but they live within societies of everyday people living commonplace lives.</t>
  </si>
  <si>
    <t>The Concerns of the Mighty</t>
  </si>
  <si>
    <t>There comes a time when every student and many a passing merchant, farmer, and king, too, demands the same answer of me: Why, O meddler and, mighty mage, do ye not set the crooked straight? Why not strike directly against the evils that threaten Faerûn? Why do not all mighty folk of good heart not simply make everything right?</t>
  </si>
  <si>
    <t>I've heard that cry so many times. Now hearken, once and for all, to my answers as to why the great and powerful don't fix Toril entire every day.</t>
  </si>
  <si>
    <t>First, it is not at all certain that those of us with the power or the inclination can even accomplish a tenth of the deed asked of us. The forces arrayed against us are dark and strong indeed. I might surprise Manshbon or old Szass Tam and burn him from the face of Toril - but he might do the same to me. It's a rash and short-lived hero who presses for battle when victory is not assured.</t>
  </si>
  <si>
    <t>Second, the wise amongst us know that even gods can't foresee all the consequences of their actions - and all of us have seen far too many instances of good things turning out to cause something very bad, or unwanted. We've learned that meddling often does far more harm than good.</t>
  </si>
  <si>
    <t>Third: Few folk can agree on what is right, what should be done, and what the best end result would be. When ye consider a mighty stroke; be assured that every move is apt to be countered by someone who doesn't like the intended result, is determined to stop it, and is quite prepared to lay waste to you, your kingdom, and anything else necessary to confound you.</t>
  </si>
  <si>
    <t>Point the fourth: Big changes can seldom be effected by small actions. How much work does it take just to build one house? Rearrange one room? How many simple little actions, then, will it take to destroy one kingdom and raise another - with name, ruler, and societal order of your choice - in its place?</t>
  </si>
  <si>
    <t>Finally: D'ye think we "mighty ones" are blind? Do we not watch each other, and guess at what each is doing, and reach out and do some little thing that hampers the aims of another great and mighty? We'll never be free of this problem, and that's a good thing. I would cower at the thought of living in any Faerûn where all the mighty and powerful folk agreed perfectly on everything. That's the way of slavery and shackles and armed tyranny ... and if ye'd like to win a bet, wager that ye'll be near the bottom of any such order.</t>
  </si>
  <si>
    <t>Right. Any more silly questions?</t>
  </si>
  <si>
    <t>- Elminster of Shadowdale</t>
  </si>
  <si>
    <t>Common language and culture defines a state just as much as borders, cities, and government do. Each major nonhuman race speaks its own language, and humans seem to generate dozens of languages for no other reason than their lands are so widespread and communications so chancy that language drift occurs over time. Hundreds of human dialects are still spoken daily in Faerûn, although Common serves to overcome all but the most overwhelming obstacles to comprehension.</t>
  </si>
  <si>
    <t>The oldest languages spoken in Faerûn are nonhuman in origin. Draconic, the speech of dragons, may be the oldest of all. Giant, Elven, and Dwarven are also ancient tongues. The oldest known human languages date back some three to four thousand years. They come from four main cultural groups - Chondathan, Imaskari, Nar, and Netherese - that had their own languages, some of which survive today in altered forms after centuries of intermingling and trade.</t>
  </si>
  <si>
    <t>The Common Tongue</t>
  </si>
  <si>
    <t>All speaking peoples, including the humans of various lands, possess a native tongue. In addition, all humans and many nonhumans speak Common as a second language. Common grew from a kind of pidgin Chondathan and is most closely related to that language, but it is far simpler and less expressive. Nuances of speech, naming, and phrasing are better conveyed in the older, more mature languages, since Common is little more than a trade language.</t>
  </si>
  <si>
    <t>The great advantage of Common, of course, is its prevalence. Everybody in the Heartlands speaks Common well enough to get by in any but the most esoteric conversations. Even in remote areas such as Murghôm and Samarach, just about everybody knows enough Common to speak it badly. They might need to point or pantomime in a pinch, but they can make themselves understood. Natives of widely separated areas are likely to regard each other's accents as strange or even silly, but they still understand each other.</t>
  </si>
  <si>
    <t>Alphabets</t>
  </si>
  <si>
    <t>The human and humanoid languages of Faerûn make use of six sets of symbols for writing: Thorass, a human symbology; Espruar, a script invented by the elves; Dethek, runes created by the dwarves; Draconic; the alphabet of dragons; Celestial, imported long ago through contact with good folk from other planes; and Infernal, imported through those outsiders of a fiendish bent.</t>
  </si>
  <si>
    <t>A scribe whose name is lost to history invented the set of symbols that make up the Thorass alphabet. Thorass is the direct ancestor of today's Common tongue as a spoken language. Though no one speaks Thorass anymore, its alphabet survives as the alphabet of Common and many other tongues.</t>
  </si>
  <si>
    <t>Espruar is the moon elven alphabet. It was adopted by sun elves, drow, and the other elven peoples thousands of years ago. Its beautiful weaving script flows over jewelry, monuments, and magic items.</t>
  </si>
  <si>
    <t>Dethek is the dwarven runic script. Dwarves seldom write on that which can perish easily. They inscribe runes on metal sheets or carve in stone. The lines in all Dethek characters are straight to facilitate their being carved in stone. Aside from spaces between words and slashes between sentences, punctuation is ignored. If any part of the script is painted for contrast or emphasis, names of beings and places are picked out in red while the rest of the text is colored black or left as unadorned grooves.</t>
  </si>
  <si>
    <t>Borders and Land-Law</t>
  </si>
  <si>
    <t>24 січня 2017 р.</t>
  </si>
  <si>
    <t>By Ed Greenwood</t>
  </si>
  <si>
    <t>Queen Filfaeril stepped out of the blue mists, blinked at what she beheld before her, and came to a sudden halt. "Lord husband mine -- Az? -- I think you'd better come here. Speedily."</t>
  </si>
  <si>
    <t>Something in her voice made King Azoun of Cormyr break into a run, drawing his sword as he came.</t>
  </si>
  <si>
    <t>Filfaeril was standing on a knoll cloaked in lush ankle-deep greensward, grass so perfect it might have been a woven emerald carpet, that fell away from her into a sodden country of limbless dead trees rising up out of standing water, broken in a thousand places by emerald hillocks very much like the one beneath their boots. He glanced quickly behind him, seeing the land rise into towering mountains, and then back at his queen.</t>
  </si>
  <si>
    <t>She was standing very still, looking down at something just in front of and below her. Azoun made haste to join her and stare at it too: an untidy line of sticks thrust into the ground, and crowned by weathered, mold-covered human skulls. One of them wore a battered, rusty Purple Dragon helm.</t>
  </si>
  <si>
    <t>Filfaeril looked at him wordlessly.</t>
  </si>
  <si>
    <t>"A Tun border marker," he explained -- and frowned. "I wonder why Vangey had occasion to come here?"</t>
  </si>
  <si>
    <t>All across the Realms -- even in wild country humans deem "savage wilderlands" -- laws hold sway. They may not be human laws, or a written code, but someone (or something) makes rules for every stride of earth in all Toril.</t>
  </si>
  <si>
    <t>Knowing those laws, or who makes them for this stride or that, can be a challenge for any traveler. In most cases, knowing where one land and its laws ends, and another begins, can be just as difficult: Except where relatively stable riverbeds are involved, few borders are as clearly marked as the one Azoun and Filfaeril have just found.</t>
  </si>
  <si>
    <t>It would take many exhausting years of these columns to even begin to list such laws and unwritten rules, and the listing would be out of date even as it appeared, but some general observations can be made to guide DMs, NPC rulers, "just plain inhabitants," and PC adventurers alike. So in the words of the Lord Mage of Waterdeep, Khelben Arunsun, the Blackstaff himself: "Hearken, and gain wisdom. Perhaps."</t>
  </si>
  <si>
    <t>Generally speaking, formal land-law exists only in kingdoms and other organized countries. Everywhere else, "might makes right" or "what the local lord or dominant power says, goes."</t>
  </si>
  <si>
    <t>Due to the sheer weariness of constant enforcement (hunt, fight, and punish, every waking moment, even to address only observed infractions), "my sword is the law" thinking is always tempered by custom.</t>
  </si>
  <si>
    <t>Here, "custom" means the habits of generations, that build over time into "the way things are done": the expectations of local inhabitants ("You may force us into this or that, self-styled 'lord,' but only so far. My grandsire built yon fence and my daddy expanded it -- tear it down and on their graves I swear I'll tear you down!"); and the unwritten "rules of the road" understood by travelers across the Realms.</t>
  </si>
  <si>
    <t>Faerûnian rules of the road aren't concerned with traffic. People who move about in Faerûn (caravan merchants, peddlers, pilgrims, and envoys) have over centuries settled some constantly shifting basics of behavior ("things all can count on") that are enforced by priests and by the Heralds. For instance, a fanatical worshiper of Cyric could build or take over an inn and then murder everyone who stops there as homage to the deity (who is among other things the Lord of Murder), but that Cyricist should expect to be slain, once word spreads about what's happening at the inn, by caravans stopping at the inn intending to eliminate the innkeeper -- or to be shunned by travelers, so no one stops at the inn or willingly trades with that particular Cyricist, ever again.</t>
  </si>
  <si>
    <t>These rules of the road can be reduced to this: You can charge fees for the use of your land, and you can fence off your land and guard it, with notices, prohibiting all or specific uses of it. However, you can't simply butcher, maim, imprison, or rob beings you find on your land. Moreover, you can't flout local customs with regard to buying and selling land, or renting (your land to farmers to till, or stable and paddock-space and room-and-board to travelers).</t>
  </si>
  <si>
    <t>Some lands and independent cities have a system of written deeds (often kept at local lords' castles or at the nearest temple), some places have a master map on which land ownership is written (and updated), and some have nothing at all beyond "street law" (squatting to claim property, the community driving out undesirables, and local crafters and shopkeepers shunning folk who "don't belong" and "aren't one of us").</t>
  </si>
  <si>
    <t>Borders between neighbors may be settled through violence, or by means of documents and rules and solemn (church or Herald-witnessed) agreements. Borders between nobility or rulers or countries are always solemnized somehow (usually with agreements or treaties arising out of wars, and enforced by periodic border patrols or even garrisons). Often such borders follow a river (or mountain range, or road) for convenience. Miscreants fleeing across a border can't depend on its protection unless there are patrols or garrisons; otherwise, persons seeking to bring them to justice will simply follow them, ignoring the border.</t>
  </si>
  <si>
    <t>Generally, an undefended border is, over time, a lost border: Local power will arise and dominate affairs and true rulership will settle in the hands of that power, even if this occurs utterly unofficially.</t>
  </si>
  <si>
    <t>Some cities and even realms (particularly among the small realms of the Border Kingdoms) cleave to a legal system wherein the ruler owns all land, and everyone else is a tenant. These tenants can be either renters, who can be turned out at the ruler's whim, or inhabitants who live there through some system of "hold," wherein a family or a particular individual has some sort of legal right to reside in specific buildings or on a specific farm or spot, either rights that last for a particular lifetime, or as long as a specific service is performed or a rent is paid (usually annually).</t>
  </si>
  <si>
    <t>Folk far from home are warned to learn local laws and customs before they pay for or sign anything -- or they may discover they own nothing at all, or have purchased a ruin that obligates them to raise an army or fight a dragon or defend a border whenever a distant ruler (whom they may never have heard of) orders them to do so. As always in the Forgotten Realms: "Adventurers beware."</t>
  </si>
  <si>
    <t>In our next column we'll meet the Lost Ship. Poor Azoun and Filfaeril.</t>
  </si>
  <si>
    <t>13 червня 2017 р.</t>
  </si>
  <si>
    <t>Elven Names</t>
  </si>
  <si>
    <t>By Steven Sypa</t>
  </si>
  <si>
    <t>Abadda</t>
  </si>
  <si>
    <t>Abarat</t>
  </si>
  <si>
    <t>Adamar</t>
  </si>
  <si>
    <t>Adorellan</t>
  </si>
  <si>
    <t>Adresin</t>
  </si>
  <si>
    <t>Aduce</t>
  </si>
  <si>
    <t>Aelrindel</t>
  </si>
  <si>
    <t>Aerendyl</t>
  </si>
  <si>
    <t>Aermhar</t>
  </si>
  <si>
    <t>Aesar</t>
  </si>
  <si>
    <t>Aeson</t>
  </si>
  <si>
    <t>Afamrail</t>
  </si>
  <si>
    <t>Agis</t>
  </si>
  <si>
    <t>Aglanthol</t>
  </si>
  <si>
    <t>Ainésilver</t>
  </si>
  <si>
    <t>Aithlin</t>
  </si>
  <si>
    <t>Ajaar</t>
  </si>
  <si>
    <t>Akhelbhen</t>
  </si>
  <si>
    <t>Akkar</t>
  </si>
  <si>
    <t>Alabyran</t>
  </si>
  <si>
    <t>Albondiel</t>
  </si>
  <si>
    <t>Alinar</t>
  </si>
  <si>
    <t>Allain</t>
  </si>
  <si>
    <t>Alok</t>
  </si>
  <si>
    <t>Alosrin</t>
  </si>
  <si>
    <t>Althidon</t>
  </si>
  <si>
    <t>Amrynn</t>
  </si>
  <si>
    <t>Anarallath</t>
  </si>
  <si>
    <t>Andaerean</t>
  </si>
  <si>
    <t>Andrathath</t>
  </si>
  <si>
    <t>Anfalen</t>
  </si>
  <si>
    <t>Anlyth</t>
  </si>
  <si>
    <t>Aolis</t>
  </si>
  <si>
    <t>Aquilan</t>
  </si>
  <si>
    <t>Araevin</t>
  </si>
  <si>
    <t>Arandron</t>
  </si>
  <si>
    <t>Aravilar</t>
  </si>
  <si>
    <t>Arbane</t>
  </si>
  <si>
    <t>Ardreth</t>
  </si>
  <si>
    <t>Ardryll</t>
  </si>
  <si>
    <t>Argus</t>
  </si>
  <si>
    <t>Arkhun</t>
  </si>
  <si>
    <t>Arkiem</t>
  </si>
  <si>
    <t>Arl</t>
  </si>
  <si>
    <t>Arlen</t>
  </si>
  <si>
    <t>Arun</t>
  </si>
  <si>
    <t>Ascal</t>
  </si>
  <si>
    <t>Athtar</t>
  </si>
  <si>
    <t>Aubric</t>
  </si>
  <si>
    <t>Aubron</t>
  </si>
  <si>
    <t>Aulathar</t>
  </si>
  <si>
    <t>Aulauthar</t>
  </si>
  <si>
    <t>Aumanas</t>
  </si>
  <si>
    <t>Aumrauth</t>
  </si>
  <si>
    <t>Avourel</t>
  </si>
  <si>
    <t>Baerdelcoam</t>
  </si>
  <si>
    <t>Baerithryn</t>
  </si>
  <si>
    <t>Belanor</t>
  </si>
  <si>
    <t>Beldroth</t>
  </si>
  <si>
    <t>Bellas</t>
  </si>
  <si>
    <t>Belstram</t>
  </si>
  <si>
    <t>Beluar</t>
  </si>
  <si>
    <t>Bhyrindaar</t>
  </si>
  <si>
    <t>Biafyndar</t>
  </si>
  <si>
    <t>Bialaer</t>
  </si>
  <si>
    <t>Braern</t>
  </si>
  <si>
    <t>Brindarry</t>
  </si>
  <si>
    <t>Buttorwyr</t>
  </si>
  <si>
    <t>Cameron</t>
  </si>
  <si>
    <t>Chaalmyth</t>
  </si>
  <si>
    <t>Chathanglas</t>
  </si>
  <si>
    <t>Cheyrth</t>
  </si>
  <si>
    <t>Chozzaster</t>
  </si>
  <si>
    <t>Chylnoth</t>
  </si>
  <si>
    <t>Cluhurach</t>
  </si>
  <si>
    <t>Cluym</t>
  </si>
  <si>
    <t>Cohnal</t>
  </si>
  <si>
    <t>Conall</t>
  </si>
  <si>
    <t>Connak</t>
  </si>
  <si>
    <t>Cornaith</t>
  </si>
  <si>
    <t>Corym</t>
  </si>
  <si>
    <t>Cymbiir</t>
  </si>
  <si>
    <t>Cystenn</t>
  </si>
  <si>
    <t>Dalyor</t>
  </si>
  <si>
    <t>Dakath</t>
  </si>
  <si>
    <t>Dannyd</t>
  </si>
  <si>
    <t>Daratrine</t>
  </si>
  <si>
    <t>Darcassan</t>
  </si>
  <si>
    <t>Darfin</t>
  </si>
  <si>
    <t>Darthoridan</t>
  </si>
  <si>
    <t>Deldrach</t>
  </si>
  <si>
    <t>Delmuth</t>
  </si>
  <si>
    <t>Delsaran</t>
  </si>
  <si>
    <t>Dhoelath</t>
  </si>
  <si>
    <t>Divisav</t>
  </si>
  <si>
    <t>Drannor</t>
  </si>
  <si>
    <t>Droth</t>
  </si>
  <si>
    <t>Druindar</t>
  </si>
  <si>
    <t>Durlan</t>
  </si>
  <si>
    <t>Durothil</t>
  </si>
  <si>
    <t>Dyffros</t>
  </si>
  <si>
    <t>Earynspieir</t>
  </si>
  <si>
    <t>Edansyr</t>
  </si>
  <si>
    <t>Edicûve</t>
  </si>
  <si>
    <t>Edwyrd</t>
  </si>
  <si>
    <t>Edyrm</t>
  </si>
  <si>
    <t>Ehlark</t>
  </si>
  <si>
    <t>Ehrendil</t>
  </si>
  <si>
    <t>Eilauver</t>
  </si>
  <si>
    <t>Elaethan</t>
  </si>
  <si>
    <t>Elaith</t>
  </si>
  <si>
    <t>Elandorr</t>
  </si>
  <si>
    <t>Elanjar</t>
  </si>
  <si>
    <t>Elashor</t>
  </si>
  <si>
    <t>Elbauthin</t>
  </si>
  <si>
    <t>Elbereth</t>
  </si>
  <si>
    <t>Eldaernth</t>
  </si>
  <si>
    <t>Eldar</t>
  </si>
  <si>
    <t>Eldrin</t>
  </si>
  <si>
    <t>Elénaril</t>
  </si>
  <si>
    <t>Elenshaer</t>
  </si>
  <si>
    <t>Elephon</t>
  </si>
  <si>
    <t>Elhieardacil</t>
  </si>
  <si>
    <t>Elidyr</t>
  </si>
  <si>
    <t>Elion</t>
  </si>
  <si>
    <t>Elkhazel</t>
  </si>
  <si>
    <t>Ellisar</t>
  </si>
  <si>
    <t>Elorfindar</t>
  </si>
  <si>
    <t>Elorshin</t>
  </si>
  <si>
    <t>Elpaerae</t>
  </si>
  <si>
    <t>Eltaor</t>
  </si>
  <si>
    <t>Eltargrim</t>
  </si>
  <si>
    <t>Emmyth</t>
  </si>
  <si>
    <t>Entrydal</t>
  </si>
  <si>
    <t>Erendriel</t>
  </si>
  <si>
    <t>Erglareo</t>
  </si>
  <si>
    <t>Eriladar</t>
  </si>
  <si>
    <t>Erlan</t>
  </si>
  <si>
    <t>Erlathan</t>
  </si>
  <si>
    <t>Eroan</t>
  </si>
  <si>
    <t>Erolith</t>
  </si>
  <si>
    <t>Eschallus</t>
  </si>
  <si>
    <t>Estelar</t>
  </si>
  <si>
    <t>Ethlando</t>
  </si>
  <si>
    <t>Ettrian</t>
  </si>
  <si>
    <t>Euchoé</t>
  </si>
  <si>
    <t>Evindal</t>
  </si>
  <si>
    <t>Eyrynnhv</t>
  </si>
  <si>
    <t>Faahresc</t>
  </si>
  <si>
    <t>Faelar</t>
  </si>
  <si>
    <t>Faelyn</t>
  </si>
  <si>
    <t>Faeranduil</t>
  </si>
  <si>
    <t>Falael</t>
  </si>
  <si>
    <t>Faoraar</t>
  </si>
  <si>
    <t>Felaern</t>
  </si>
  <si>
    <t>Fenian</t>
  </si>
  <si>
    <t>Fflar</t>
  </si>
  <si>
    <t>Fhaornik</t>
  </si>
  <si>
    <t>Fhociin</t>
  </si>
  <si>
    <t>Filarion</t>
  </si>
  <si>
    <t>Filvendor</t>
  </si>
  <si>
    <t>Filverel</t>
  </si>
  <si>
    <t>Finufaranell</t>
  </si>
  <si>
    <t>Flardryn</t>
  </si>
  <si>
    <t>Flinar</t>
  </si>
  <si>
    <t>Foxfire</t>
  </si>
  <si>
    <t>Fylson</t>
  </si>
  <si>
    <t>Gaeleath</t>
  </si>
  <si>
    <t>Gaelin</t>
  </si>
  <si>
    <t>Galaeron</t>
  </si>
  <si>
    <t>Galan</t>
  </si>
  <si>
    <t>Galather</t>
  </si>
  <si>
    <t>Ganamede</t>
  </si>
  <si>
    <t>Gantar</t>
  </si>
  <si>
    <t>Garrik</t>
  </si>
  <si>
    <t>Garynnon</t>
  </si>
  <si>
    <t>Giilvas</t>
  </si>
  <si>
    <t>Giullio</t>
  </si>
  <si>
    <t>Glarald</t>
  </si>
  <si>
    <t>Glorandal</t>
  </si>
  <si>
    <t>Goronyyv</t>
  </si>
  <si>
    <t>Grathgor</t>
  </si>
  <si>
    <t>Haalaari</t>
  </si>
  <si>
    <t>Hachaam</t>
  </si>
  <si>
    <t>Haemir</t>
  </si>
  <si>
    <t>Haladavar</t>
  </si>
  <si>
    <t>Halafarin</t>
  </si>
  <si>
    <t>Halamar</t>
  </si>
  <si>
    <t>Haldreithen</t>
  </si>
  <si>
    <t>Halflar</t>
  </si>
  <si>
    <t>Halgondas</t>
  </si>
  <si>
    <t>Halpaeril</t>
  </si>
  <si>
    <t>Halueth</t>
  </si>
  <si>
    <t>Halueve</t>
  </si>
  <si>
    <t>Haryk</t>
  </si>
  <si>
    <t>Hastos</t>
  </si>
  <si>
    <t>Hatharal</t>
  </si>
  <si>
    <t>Hiflanyl</t>
  </si>
  <si>
    <t>Hoccar</t>
  </si>
  <si>
    <t>Horith</t>
  </si>
  <si>
    <t>Hubyr</t>
  </si>
  <si>
    <t>Iefyr</t>
  </si>
  <si>
    <t>Ievos</t>
  </si>
  <si>
    <t>Ihimbraskar</t>
  </si>
  <si>
    <t>Ilbryn</t>
  </si>
  <si>
    <t>Illianaro</t>
  </si>
  <si>
    <t>Ilimitar</t>
  </si>
  <si>
    <t>Iliphar</t>
  </si>
  <si>
    <t>Ilitharath</t>
  </si>
  <si>
    <t>Illithor</t>
  </si>
  <si>
    <t>Illitran</t>
  </si>
  <si>
    <t>Ilphas</t>
  </si>
  <si>
    <t>Ilrune</t>
  </si>
  <si>
    <t>Ilthuryn</t>
  </si>
  <si>
    <t>Ilyndrathyl</t>
  </si>
  <si>
    <t>Inchel</t>
  </si>
  <si>
    <t>Inialos</t>
  </si>
  <si>
    <t>Injros</t>
  </si>
  <si>
    <t>Intevar</t>
  </si>
  <si>
    <t>Iolas</t>
  </si>
  <si>
    <t>Iolrath</t>
  </si>
  <si>
    <t>Itham</t>
  </si>
  <si>
    <t>Ithraides</t>
  </si>
  <si>
    <t>Ivlisar</t>
  </si>
  <si>
    <t>Ivósaar</t>
  </si>
  <si>
    <t>Ivran</t>
  </si>
  <si>
    <t>Iymbryl</t>
  </si>
  <si>
    <t>Iyrandrar</t>
  </si>
  <si>
    <t>Iyriklaunavan</t>
  </si>
  <si>
    <t>Jandar</t>
  </si>
  <si>
    <t>Jannalor</t>
  </si>
  <si>
    <t>Jaonos</t>
  </si>
  <si>
    <t>Jhaan</t>
  </si>
  <si>
    <t>Jhaartael</t>
  </si>
  <si>
    <t>Jhaeros</t>
  </si>
  <si>
    <t>Jharak</t>
  </si>
  <si>
    <t>Jharym</t>
  </si>
  <si>
    <t>Jhuvik</t>
  </si>
  <si>
    <t>Jonas</t>
  </si>
  <si>
    <t>Jonik</t>
  </si>
  <si>
    <t>Jorildyn</t>
  </si>
  <si>
    <t>Josidiah</t>
  </si>
  <si>
    <t>Juppar</t>
  </si>
  <si>
    <t>Kahvoerm</t>
  </si>
  <si>
    <t>Kalaerede</t>
  </si>
  <si>
    <t>Katar</t>
  </si>
  <si>
    <t>Katyr</t>
  </si>
  <si>
    <t>Keletheryl</t>
  </si>
  <si>
    <t>Kelvhan</t>
  </si>
  <si>
    <t>Kendel</t>
  </si>
  <si>
    <t>Kerym</t>
  </si>
  <si>
    <t>Keryth</t>
  </si>
  <si>
    <t>Kesefehon</t>
  </si>
  <si>
    <t>Khaalindaan</t>
  </si>
  <si>
    <t>Kharis</t>
  </si>
  <si>
    <t>Khatar</t>
  </si>
  <si>
    <t>Khidell</t>
  </si>
  <si>
    <t>Khiiral</t>
  </si>
  <si>
    <t>Khilseith</t>
  </si>
  <si>
    <t>Khuumal</t>
  </si>
  <si>
    <t>Khyrmn</t>
  </si>
  <si>
    <t>Khyssoun</t>
  </si>
  <si>
    <t>Kindroth</t>
  </si>
  <si>
    <t>Kivessin</t>
  </si>
  <si>
    <t>Kiyuigh</t>
  </si>
  <si>
    <t>Klaern</t>
  </si>
  <si>
    <t>Kolvar</t>
  </si>
  <si>
    <t>Korrigash</t>
  </si>
  <si>
    <t>Kroloth</t>
  </si>
  <si>
    <t>Kuornos</t>
  </si>
  <si>
    <t>Kuskyn</t>
  </si>
  <si>
    <t>Kymil</t>
  </si>
  <si>
    <t>Kyrtaar</t>
  </si>
  <si>
    <t>Laeroth</t>
  </si>
  <si>
    <t>Lafarallin</t>
  </si>
  <si>
    <t>Lamruil</t>
  </si>
  <si>
    <t>Laosx</t>
  </si>
  <si>
    <t>Larongar</t>
  </si>
  <si>
    <t>Larrel</t>
  </si>
  <si>
    <t>Lashul</t>
  </si>
  <si>
    <t>Lathai</t>
  </si>
  <si>
    <t>Lathlaeril</t>
  </si>
  <si>
    <t>Leayonadas</t>
  </si>
  <si>
    <t>Leojym</t>
  </si>
  <si>
    <t>Lhombaerth</t>
  </si>
  <si>
    <t>Lhoris</t>
  </si>
  <si>
    <t>Lianthorn</t>
  </si>
  <si>
    <t>Llarm</t>
  </si>
  <si>
    <t>Llewellenar</t>
  </si>
  <si>
    <t>Llombaerth</t>
  </si>
  <si>
    <t>Lorsan</t>
  </si>
  <si>
    <t>Luirlan</t>
  </si>
  <si>
    <t>Luthais</t>
  </si>
  <si>
    <t>Luvon</t>
  </si>
  <si>
    <t>Lyari</t>
  </si>
  <si>
    <t>Lyklor</t>
  </si>
  <si>
    <t>Lysanthir</t>
  </si>
  <si>
    <t>Maasli</t>
  </si>
  <si>
    <t>Maendellyn</t>
  </si>
  <si>
    <t>Maeraddyth</t>
  </si>
  <si>
    <t>Maeral</t>
  </si>
  <si>
    <t>Maiele</t>
  </si>
  <si>
    <t>Malgath</t>
  </si>
  <si>
    <t>Mardeiym</t>
  </si>
  <si>
    <t>Marikoth</t>
  </si>
  <si>
    <t>Marlevaur</t>
  </si>
  <si>
    <t>Melandrach</t>
  </si>
  <si>
    <t>Melisander</t>
  </si>
  <si>
    <t>Merellien</t>
  </si>
  <si>
    <t>Merith</t>
  </si>
  <si>
    <t>Methild</t>
  </si>
  <si>
    <t>Mhaenal</t>
  </si>
  <si>
    <t>Mi’tilarro</t>
  </si>
  <si>
    <t>Mihangyl</t>
  </si>
  <si>
    <t>Miilaethorn</t>
  </si>
  <si>
    <t>Miirphys</t>
  </si>
  <si>
    <t>Mirthal</t>
  </si>
  <si>
    <t>Mlartlar</t>
  </si>
  <si>
    <t>Mlossae</t>
  </si>
  <si>
    <t>Molonym</t>
  </si>
  <si>
    <t>Molostroi</t>
  </si>
  <si>
    <t>Montagor</t>
  </si>
  <si>
    <t>Morgan</t>
  </si>
  <si>
    <t>Morthil</t>
  </si>
  <si>
    <t>Mothrys</t>
  </si>
  <si>
    <t>Mourn</t>
  </si>
  <si>
    <t>Myrddin</t>
  </si>
  <si>
    <t>Myriil</t>
  </si>
  <si>
    <t>Myronthilar</t>
  </si>
  <si>
    <t>Mythanthar</t>
  </si>
  <si>
    <t>Naertho</t>
  </si>
  <si>
    <t>Naeryndam</t>
  </si>
  <si>
    <t>Napraeleon</t>
  </si>
  <si>
    <t>Narbeth</t>
  </si>
  <si>
    <t>Nardual</t>
  </si>
  <si>
    <t>Nelaeryn</t>
  </si>
  <si>
    <t>Neldor</t>
  </si>
  <si>
    <t>Nesterin</t>
  </si>
  <si>
    <t>Nevarth</t>
  </si>
  <si>
    <t>Nhamashal</t>
  </si>
  <si>
    <t>Nieven</t>
  </si>
  <si>
    <t>Nindrol</t>
  </si>
  <si>
    <t>Ninthalor</t>
  </si>
  <si>
    <t>Nlossae</t>
  </si>
  <si>
    <t>Nopos</t>
  </si>
  <si>
    <t>Norlorn</t>
  </si>
  <si>
    <t>Nremyn</t>
  </si>
  <si>
    <t>Nuvian</t>
  </si>
  <si>
    <t>Nyaalsir</t>
  </si>
  <si>
    <t>Nylian</t>
  </si>
  <si>
    <t>Nym</t>
  </si>
  <si>
    <t>Nyvorlas</t>
  </si>
  <si>
    <t>Oacenth</t>
  </si>
  <si>
    <t>Oenel</t>
  </si>
  <si>
    <t>Ohmbryn</t>
  </si>
  <si>
    <t>Olaurae</t>
  </si>
  <si>
    <t>Olinsivver</t>
  </si>
  <si>
    <t>Olithir</t>
  </si>
  <si>
    <t>Onas</t>
  </si>
  <si>
    <t>Oncith</t>
  </si>
  <si>
    <t>Ondabrar</t>
  </si>
  <si>
    <t>Ondroth</t>
  </si>
  <si>
    <t>Onvyr</t>
  </si>
  <si>
    <t>Orist</t>
  </si>
  <si>
    <t>Orlpar</t>
  </si>
  <si>
    <t>Orndacil</t>
  </si>
  <si>
    <t>Ornthalas</t>
  </si>
  <si>
    <t>Ortauré</t>
  </si>
  <si>
    <t>Orym</t>
  </si>
  <si>
    <t>Oslarelar</t>
  </si>
  <si>
    <t>Otaehryn</t>
  </si>
  <si>
    <t>Otaerhyn</t>
  </si>
  <si>
    <t>Othorion</t>
  </si>
  <si>
    <t>Paeral</t>
  </si>
  <si>
    <t>Paeris</t>
  </si>
  <si>
    <t>Passilorris</t>
  </si>
  <si>
    <t>Paulorin</t>
  </si>
  <si>
    <t>Phaendar</t>
  </si>
  <si>
    <t>Pharom</t>
  </si>
  <si>
    <t>Phraan</t>
  </si>
  <si>
    <t>Pirphal</t>
  </si>
  <si>
    <t>Pleufan</t>
  </si>
  <si>
    <t>Purtham</t>
  </si>
  <si>
    <t>Pyrder</t>
  </si>
  <si>
    <t>Pyrravym</t>
  </si>
  <si>
    <t>Pywaln</t>
  </si>
  <si>
    <t>Pyxaanthal,</t>
  </si>
  <si>
    <t>Qildor</t>
  </si>
  <si>
    <t>Quastarte</t>
  </si>
  <si>
    <t>Quynn</t>
  </si>
  <si>
    <t>Raeranthur</t>
  </si>
  <si>
    <t>Raibyr</t>
  </si>
  <si>
    <t>Ralikanthae</t>
  </si>
  <si>
    <t>Ralnor</t>
  </si>
  <si>
    <t>Rathal</t>
  </si>
  <si>
    <t>Raunaeril</t>
  </si>
  <si>
    <t>Rauthomyr</t>
  </si>
  <si>
    <t>Rauvelore</t>
  </si>
  <si>
    <t>Reluraun</t>
  </si>
  <si>
    <t>Reluvethel</t>
  </si>
  <si>
    <t>Rennyn</t>
  </si>
  <si>
    <t>Reptar</t>
  </si>
  <si>
    <t>Respen</t>
  </si>
  <si>
    <t>Rhaac'var</t>
  </si>
  <si>
    <t>Rhalyf</t>
  </si>
  <si>
    <t>Rhangyl</t>
  </si>
  <si>
    <t>Rhenalyrr</t>
  </si>
  <si>
    <t>Rhespen</t>
  </si>
  <si>
    <t>Rhistel</t>
  </si>
  <si>
    <t>Rhothomir</t>
  </si>
  <si>
    <t>Rhys</t>
  </si>
  <si>
    <t>Rilitar</t>
  </si>
  <si>
    <t>Riluaneth</t>
  </si>
  <si>
    <t>Rolim</t>
  </si>
  <si>
    <t>Rotheloe</t>
  </si>
  <si>
    <t>Rothilion</t>
  </si>
  <si>
    <t>Ruardh</t>
  </si>
  <si>
    <t>Ruehar</t>
  </si>
  <si>
    <t>Ruith</t>
  </si>
  <si>
    <t>Rumathil</t>
  </si>
  <si>
    <t>Ruvaen</t>
  </si>
  <si>
    <t>Ruven</t>
  </si>
  <si>
    <t>Ruvyn</t>
  </si>
  <si>
    <t>Rychell</t>
  </si>
  <si>
    <t>Ryfon</t>
  </si>
  <si>
    <t>Ryul</t>
  </si>
  <si>
    <t>Ryvvik,</t>
  </si>
  <si>
    <t>Sadalymn</t>
  </si>
  <si>
    <t>Saevel</t>
  </si>
  <si>
    <t>Sakrattars</t>
  </si>
  <si>
    <t>Samblar</t>
  </si>
  <si>
    <t>Sandevv</t>
  </si>
  <si>
    <t>Seanchai</t>
  </si>
  <si>
    <t>Seith</t>
  </si>
  <si>
    <t>Selanlar</t>
  </si>
  <si>
    <t>Selgauth</t>
  </si>
  <si>
    <t>Shael</t>
  </si>
  <si>
    <t>Shammath</t>
  </si>
  <si>
    <t>Sharian</t>
  </si>
  <si>
    <t>Sharlario</t>
  </si>
  <si>
    <t>Shaundyl</t>
  </si>
  <si>
    <t>Shevarash</t>
  </si>
  <si>
    <t>Shonassir</t>
  </si>
  <si>
    <t>Shyrrik</t>
  </si>
  <si>
    <t>Siirist</t>
  </si>
  <si>
    <t>Silvyr</t>
  </si>
  <si>
    <t>Simimar</t>
  </si>
  <si>
    <t>Sinaht</t>
  </si>
  <si>
    <t>Skalanis</t>
  </si>
  <si>
    <t>Sontar</t>
  </si>
  <si>
    <t>Srindin</t>
  </si>
  <si>
    <t>Strohm</t>
  </si>
  <si>
    <t>Sudryl</t>
  </si>
  <si>
    <t>Sundamar</t>
  </si>
  <si>
    <t>Sylvar</t>
  </si>
  <si>
    <t>Symkalr</t>
  </si>
  <si>
    <t>Sythaeryn</t>
  </si>
  <si>
    <t>Taanyth</t>
  </si>
  <si>
    <t>Taegen</t>
  </si>
  <si>
    <t>Taeglyn</t>
  </si>
  <si>
    <t>Taeral</t>
  </si>
  <si>
    <t>Taerntym</t>
  </si>
  <si>
    <t>Taleisin</t>
  </si>
  <si>
    <t>Tammson</t>
  </si>
  <si>
    <t>Tamnaeuth</t>
  </si>
  <si>
    <t>Tamsin</t>
  </si>
  <si>
    <t>Tanithil</t>
  </si>
  <si>
    <t>Tannivh</t>
  </si>
  <si>
    <t>Tannyll</t>
  </si>
  <si>
    <t>Tanseril</t>
  </si>
  <si>
    <t>Tanyl</t>
  </si>
  <si>
    <t>Taranath</t>
  </si>
  <si>
    <t>Tarathiel</t>
  </si>
  <si>
    <t>Taredd</t>
  </si>
  <si>
    <t>Tarosspur</t>
  </si>
  <si>
    <t>Tarron</t>
  </si>
  <si>
    <t>Tasar</t>
  </si>
  <si>
    <t>Tassarion</t>
  </si>
  <si>
    <t>Tathaln</t>
  </si>
  <si>
    <t>Tehlmar</t>
  </si>
  <si>
    <t>Teirist</t>
  </si>
  <si>
    <t>Tenyajn</t>
  </si>
  <si>
    <t>Tethir</t>
  </si>
  <si>
    <t>Thalanil</t>
  </si>
  <si>
    <t>Thallan</t>
  </si>
  <si>
    <t>Thatoryl</t>
  </si>
  <si>
    <t>Thiilthan</t>
  </si>
  <si>
    <t>Thurdan</t>
  </si>
  <si>
    <t>Thurruvyn</t>
  </si>
  <si>
    <t>Tiarshus</t>
  </si>
  <si>
    <t>Tlannatar</t>
  </si>
  <si>
    <t>Tolthe</t>
  </si>
  <si>
    <t>Tordynnar</t>
  </si>
  <si>
    <t>Toross</t>
  </si>
  <si>
    <t>Traeliorn</t>
  </si>
  <si>
    <t>Travaran</t>
  </si>
  <si>
    <t>Triandal</t>
  </si>
  <si>
    <t>Triktappic</t>
  </si>
  <si>
    <t>Tsaer</t>
  </si>
  <si>
    <t>Tsiilmas</t>
  </si>
  <si>
    <t>Tyvollus</t>
  </si>
  <si>
    <t>Saelethil</t>
  </si>
  <si>
    <t>Seiveril</t>
  </si>
  <si>
    <t>Taenaran</t>
  </si>
  <si>
    <t>T’karon</t>
  </si>
  <si>
    <t>Ualair</t>
  </si>
  <si>
    <t>Uevareth</t>
  </si>
  <si>
    <t>Uldreiyn</t>
  </si>
  <si>
    <t>Urddusk</t>
  </si>
  <si>
    <t>Usunaar</t>
  </si>
  <si>
    <t>Uthorim</t>
  </si>
  <si>
    <t>Vaalyun</t>
  </si>
  <si>
    <t>Vaeril</t>
  </si>
  <si>
    <t>Valmaxian</t>
  </si>
  <si>
    <t>Vander</t>
  </si>
  <si>
    <t>Vartan</t>
  </si>
  <si>
    <t>Velethuil</t>
  </si>
  <si>
    <t>Venali</t>
  </si>
  <si>
    <t>Vesperr</t>
  </si>
  <si>
    <t>Vesryn</t>
  </si>
  <si>
    <t>Vesstan</t>
  </si>
  <si>
    <t>Vhoadan</t>
  </si>
  <si>
    <t>Vhoori</t>
  </si>
  <si>
    <t>Vhoorhin</t>
  </si>
  <si>
    <t>Volodar</t>
  </si>
  <si>
    <t>Voron</t>
  </si>
  <si>
    <t>Waernas</t>
  </si>
  <si>
    <t>Wistari</t>
  </si>
  <si>
    <t>Wylchyr</t>
  </si>
  <si>
    <t>Wylym</t>
  </si>
  <si>
    <t>Wyn</t>
  </si>
  <si>
    <t>Wyndelleu</t>
  </si>
  <si>
    <t>Wyqhael</t>
  </si>
  <si>
    <t>Wyrran</t>
  </si>
  <si>
    <t>Xalph</t>
  </si>
  <si>
    <t>Xanotter</t>
  </si>
  <si>
    <t>Xhalh</t>
  </si>
  <si>
    <t>Xhalth</t>
  </si>
  <si>
    <t>Xharlion</t>
  </si>
  <si>
    <t>Yalathanil</t>
  </si>
  <si>
    <t>Yeschant</t>
  </si>
  <si>
    <t>Yhendorn</t>
  </si>
  <si>
    <t>Ylyndar</t>
  </si>
  <si>
    <t>Ynloeth</t>
  </si>
  <si>
    <t>Zabbas</t>
  </si>
  <si>
    <t>Zaltarish</t>
  </si>
  <si>
    <t>Zandro</t>
  </si>
  <si>
    <t>Zaor</t>
  </si>
  <si>
    <t>Zaos</t>
  </si>
  <si>
    <t>Zelphar</t>
  </si>
  <si>
    <t>Zhoron</t>
  </si>
  <si>
    <t>Zulae</t>
  </si>
  <si>
    <t>Aelieyeeva</t>
  </si>
  <si>
    <t>Aelrue</t>
  </si>
  <si>
    <t>Aelynthi</t>
  </si>
  <si>
    <t>Aerilaya</t>
  </si>
  <si>
    <t>Ahrendaaria</t>
  </si>
  <si>
    <t>Ahrendue</t>
  </si>
  <si>
    <t>Ahskahala</t>
  </si>
  <si>
    <t>Ajhalanda</t>
  </si>
  <si>
    <t>Alaglossa</t>
  </si>
  <si>
    <t>Alais</t>
  </si>
  <si>
    <t>Alauthshaee</t>
  </si>
  <si>
    <t>Alavara</t>
  </si>
  <si>
    <t>Alea</t>
  </si>
  <si>
    <t>Alerathla</t>
  </si>
  <si>
    <t>Allannia</t>
  </si>
  <si>
    <t>Allisa</t>
  </si>
  <si>
    <t>Alloralla</t>
  </si>
  <si>
    <t>Allynna</t>
  </si>
  <si>
    <t>Almithara</t>
  </si>
  <si>
    <t>Aloevan</t>
  </si>
  <si>
    <t>Alvaerele</t>
  </si>
  <si>
    <t>Aluendalee</t>
  </si>
  <si>
    <t>Alyndra</t>
  </si>
  <si>
    <t>Amara</t>
  </si>
  <si>
    <t>Amaranthae</t>
  </si>
  <si>
    <t>Amkissra</t>
  </si>
  <si>
    <t>Amlaruil</t>
  </si>
  <si>
    <t>Amnestria</t>
  </si>
  <si>
    <t>Amra</t>
  </si>
  <si>
    <t>Anaharae</t>
  </si>
  <si>
    <t>Anarzee</t>
  </si>
  <si>
    <t>Aneirin</t>
  </si>
  <si>
    <t>Anhaern</t>
  </si>
  <si>
    <t>Anyllan</t>
  </si>
  <si>
    <t>Ara</t>
  </si>
  <si>
    <t>Araushnee</t>
  </si>
  <si>
    <t>Aravae</t>
  </si>
  <si>
    <t>Arcaena</t>
  </si>
  <si>
    <t>Arielimnda</t>
  </si>
  <si>
    <t>Arlayna</t>
  </si>
  <si>
    <t>Arnarra</t>
  </si>
  <si>
    <t>Artin</t>
  </si>
  <si>
    <t>Ashemmi</t>
  </si>
  <si>
    <t>Aubaudameira</t>
  </si>
  <si>
    <t>Auluua</t>
  </si>
  <si>
    <t>Aurae</t>
  </si>
  <si>
    <t>Ava</t>
  </si>
  <si>
    <t>Axilya</t>
  </si>
  <si>
    <t>Ayaeqlarune</t>
  </si>
  <si>
    <t>Azariah</t>
  </si>
  <si>
    <t>Bhuraelea</t>
  </si>
  <si>
    <t>Blythswana</t>
  </si>
  <si>
    <t>Bonnalurie</t>
  </si>
  <si>
    <t>Braerindra</t>
  </si>
  <si>
    <t>Caerthynna</t>
  </si>
  <si>
    <t>Calarel</t>
  </si>
  <si>
    <t>Cauladra</t>
  </si>
  <si>
    <t>Chaenath</t>
  </si>
  <si>
    <t>Chalsarda</t>
  </si>
  <si>
    <t>Chandrelle</t>
  </si>
  <si>
    <t>Chasianna</t>
  </si>
  <si>
    <t>Chichlandra</t>
  </si>
  <si>
    <t>Chin’nesstre</t>
  </si>
  <si>
    <t>Chomylla</t>
  </si>
  <si>
    <t>Cilivren</t>
  </si>
  <si>
    <t>Ciyradyl</t>
  </si>
  <si>
    <t>Claire</t>
  </si>
  <si>
    <t>Csharynn</t>
  </si>
  <si>
    <t>Daenalaia</t>
  </si>
  <si>
    <t>Darshee</t>
  </si>
  <si>
    <t>Dasyra</t>
  </si>
  <si>
    <t>Dathlue</t>
  </si>
  <si>
    <t>Delimbiyra</t>
  </si>
  <si>
    <t>Delshandra</t>
  </si>
  <si>
    <t>Deularla</t>
  </si>
  <si>
    <t>Duilya</t>
  </si>
  <si>
    <t>Eallyrl</t>
  </si>
  <si>
    <t>Ecaeris</t>
  </si>
  <si>
    <t>Edraele</t>
  </si>
  <si>
    <t>Elanalue</t>
  </si>
  <si>
    <t>Elanil</t>
  </si>
  <si>
    <t>Elasha</t>
  </si>
  <si>
    <t>Eldratha</t>
  </si>
  <si>
    <t>Eletha</t>
  </si>
  <si>
    <t>Ellarian</t>
  </si>
  <si>
    <t>Ellifain</t>
  </si>
  <si>
    <t>Eloen</t>
  </si>
  <si>
    <t>Elora</t>
  </si>
  <si>
    <t>Elvandaruil</t>
  </si>
  <si>
    <t>Embrae</t>
  </si>
  <si>
    <t>Emvorele</t>
  </si>
  <si>
    <t>Enajharas</t>
  </si>
  <si>
    <t>Eshenesra</t>
  </si>
  <si>
    <t>Essaerae</t>
  </si>
  <si>
    <t>Esta</t>
  </si>
  <si>
    <t>Ester</t>
  </si>
  <si>
    <t>Esyae</t>
  </si>
  <si>
    <t>Faranni</t>
  </si>
  <si>
    <t>Faunalyn</t>
  </si>
  <si>
    <t>Fhaertala</t>
  </si>
  <si>
    <t>Fieryat</t>
  </si>
  <si>
    <t>Filaurel</t>
  </si>
  <si>
    <t>Filauria</t>
  </si>
  <si>
    <t>Fildaerae</t>
  </si>
  <si>
    <t>Fox-at-Twilight</t>
  </si>
  <si>
    <t>Francessca</t>
  </si>
  <si>
    <t>Gaelira</t>
  </si>
  <si>
    <t>Gaerradh</t>
  </si>
  <si>
    <t>Gaylia</t>
  </si>
  <si>
    <t>Gemstarzah</t>
  </si>
  <si>
    <t>Ghilanna</t>
  </si>
  <si>
    <t>Glynnii</t>
  </si>
  <si>
    <t>Gweyr</t>
  </si>
  <si>
    <t>Gwynnestri</t>
  </si>
  <si>
    <t>Gylledha</t>
  </si>
  <si>
    <t>Haalija</t>
  </si>
  <si>
    <t>Hacathra</t>
  </si>
  <si>
    <t>Halaema</t>
  </si>
  <si>
    <t>Halama</t>
  </si>
  <si>
    <t>Halanaestra</t>
  </si>
  <si>
    <t>Hamalitia</t>
  </si>
  <si>
    <t>Haramara</t>
  </si>
  <si>
    <t>Helartha</t>
  </si>
  <si>
    <t>Hhora</t>
  </si>
  <si>
    <t>Holone</t>
  </si>
  <si>
    <t>Huquethae</t>
  </si>
  <si>
    <t>Hycis</t>
  </si>
  <si>
    <t>Iahalae</t>
  </si>
  <si>
    <t>Ialantha</t>
  </si>
  <si>
    <t>Ikeshia</t>
  </si>
  <si>
    <t>Ildilyntra</t>
  </si>
  <si>
    <t>Ilmadia</t>
  </si>
  <si>
    <t>Ilyrana</t>
  </si>
  <si>
    <t>Ilythyrra</t>
  </si>
  <si>
    <t>Imdalace</t>
  </si>
  <si>
    <t>Imizael</t>
  </si>
  <si>
    <t>Immianthe</t>
  </si>
  <si>
    <t>Imra</t>
  </si>
  <si>
    <t>Imramarthree</t>
  </si>
  <si>
    <t>Imryll</t>
  </si>
  <si>
    <t>Innovindil</t>
  </si>
  <si>
    <t>Ioelena</t>
  </si>
  <si>
    <t>Irhaal</t>
  </si>
  <si>
    <t>Isciira</t>
  </si>
  <si>
    <t>Ithrythra</t>
  </si>
  <si>
    <t>Itiireae</t>
  </si>
  <si>
    <t>Itylra</t>
  </si>
  <si>
    <t>Jastra</t>
  </si>
  <si>
    <t>Jeardra</t>
  </si>
  <si>
    <t>Jhaer</t>
  </si>
  <si>
    <t>Jhalass</t>
  </si>
  <si>
    <t>Jhanandra</t>
  </si>
  <si>
    <t>Jhaumrithe</t>
  </si>
  <si>
    <t>Jhiilsraa</t>
  </si>
  <si>
    <t>Ilsevel</t>
  </si>
  <si>
    <t>Isilfarrel</t>
  </si>
  <si>
    <t>Kavrala</t>
  </si>
  <si>
    <t>Kaylessa</t>
  </si>
  <si>
    <t>Keerla</t>
  </si>
  <si>
    <t>Keishara</t>
  </si>
  <si>
    <t>Kethryllia</t>
  </si>
  <si>
    <t>Keya</t>
  </si>
  <si>
    <t>Khiipaera</t>
  </si>
  <si>
    <t>Kileontheal</t>
  </si>
  <si>
    <t>Kythaela</t>
  </si>
  <si>
    <t>Laamtora</t>
  </si>
  <si>
    <t>Laerdya</t>
  </si>
  <si>
    <t>Laerune</t>
  </si>
  <si>
    <t>Laurlaethee</t>
  </si>
  <si>
    <t>Lazziar</t>
  </si>
  <si>
    <t>Leilatha</t>
  </si>
  <si>
    <t>Liluth</t>
  </si>
  <si>
    <t>Llamryl</t>
  </si>
  <si>
    <t>Lorelei</t>
  </si>
  <si>
    <t>Lydi’aleera</t>
  </si>
  <si>
    <t>Lyraesel</t>
  </si>
  <si>
    <t>Maaleshiira</t>
  </si>
  <si>
    <t>Maelyrra</t>
  </si>
  <si>
    <t>Maeralya</t>
  </si>
  <si>
    <t>Maith</t>
  </si>
  <si>
    <t>Makaela</t>
  </si>
  <si>
    <t>Malruthiia</t>
  </si>
  <si>
    <t>Mariona</t>
  </si>
  <si>
    <t>Marissa</t>
  </si>
  <si>
    <t>Martainn</t>
  </si>
  <si>
    <t>Meira</t>
  </si>
  <si>
    <t>Melarue</t>
  </si>
  <si>
    <t>Merethyl</t>
  </si>
  <si>
    <t>Merialeth</t>
  </si>
  <si>
    <t>Meriel</t>
  </si>
  <si>
    <t>Merlara</t>
  </si>
  <si>
    <t>Mistale</t>
  </si>
  <si>
    <t>Mladris</t>
  </si>
  <si>
    <t>Mnuvae</t>
  </si>
  <si>
    <t>Morgwais</t>
  </si>
  <si>
    <t>Moryggan</t>
  </si>
  <si>
    <t>Muerlara</t>
  </si>
  <si>
    <t>Mylaela</t>
  </si>
  <si>
    <t>Mylaerla</t>
  </si>
  <si>
    <t>Myriani</t>
  </si>
  <si>
    <t>Naevys</t>
  </si>
  <si>
    <t>Nakiasha</t>
  </si>
  <si>
    <t>Nambra</t>
  </si>
  <si>
    <t>Namyriitha</t>
  </si>
  <si>
    <t>Nanalethalee</t>
  </si>
  <si>
    <t>Nanthee</t>
  </si>
  <si>
    <t>Nanthleene</t>
  </si>
  <si>
    <t>Naumys</t>
  </si>
  <si>
    <t>Nlaea</t>
  </si>
  <si>
    <t>Nuala</t>
  </si>
  <si>
    <t>Nueleth</t>
  </si>
  <si>
    <t>Nuovis</t>
  </si>
  <si>
    <t>Nushala</t>
  </si>
  <si>
    <t>Nylaathria</t>
  </si>
  <si>
    <t>Ochyllyss</t>
  </si>
  <si>
    <t>Oluevaera</t>
  </si>
  <si>
    <t>Phaerl</t>
  </si>
  <si>
    <t>Phantyni</t>
  </si>
  <si>
    <t>Phelorna</t>
  </si>
  <si>
    <t>Phuingara</t>
  </si>
  <si>
    <t>Phyrra</t>
  </si>
  <si>
    <t>Pollae</t>
  </si>
  <si>
    <t>Puorlaas</t>
  </si>
  <si>
    <t>Qemba</t>
  </si>
  <si>
    <t>Quamara</t>
  </si>
  <si>
    <t>Raejiisa</t>
  </si>
  <si>
    <t>Raerauntha</t>
  </si>
  <si>
    <t>Rathiain</t>
  </si>
  <si>
    <t>Renestrae</t>
  </si>
  <si>
    <t>Roanmara</t>
  </si>
  <si>
    <t>Ruavia</t>
  </si>
  <si>
    <t>Rubrae</t>
  </si>
  <si>
    <t>Ryllae</t>
  </si>
  <si>
    <t>Saelihn</t>
  </si>
  <si>
    <t>Saélihn</t>
  </si>
  <si>
    <t>Saida</t>
  </si>
  <si>
    <t>Sakaala</t>
  </si>
  <si>
    <t>Sariandi</t>
  </si>
  <si>
    <t>Sarya</t>
  </si>
  <si>
    <t>Schimae</t>
  </si>
  <si>
    <t>Seirye</t>
  </si>
  <si>
    <t>Seldanna</t>
  </si>
  <si>
    <t>Selussa</t>
  </si>
  <si>
    <t>Séonais</t>
  </si>
  <si>
    <t>Shadowmoon</t>
  </si>
  <si>
    <t>Shalana</t>
  </si>
  <si>
    <t>Shalantha</t>
  </si>
  <si>
    <t>Shalendra</t>
  </si>
  <si>
    <t>Shalheira</t>
  </si>
  <si>
    <t>Shandalar</t>
  </si>
  <si>
    <t>Shanyrria</t>
  </si>
  <si>
    <t>Sharaera</t>
  </si>
  <si>
    <t>Sheedra</t>
  </si>
  <si>
    <t>Sheera</t>
  </si>
  <si>
    <t>Shialaevar</t>
  </si>
  <si>
    <t>Shi’larra</t>
  </si>
  <si>
    <t>Shoulree</t>
  </si>
  <si>
    <t>Shyael</t>
  </si>
  <si>
    <t>Shyllisyrr</t>
  </si>
  <si>
    <t>Sinnafain</t>
  </si>
  <si>
    <t>Soliania</t>
  </si>
  <si>
    <t>Soora</t>
  </si>
  <si>
    <t>Sorsasta</t>
  </si>
  <si>
    <t>Susklahava</t>
  </si>
  <si>
    <t>Sylmae</t>
  </si>
  <si>
    <t>Symrustar</t>
  </si>
  <si>
    <t>Syndra</t>
  </si>
  <si>
    <t>Synnorha</t>
  </si>
  <si>
    <t>Syrune</t>
  </si>
  <si>
    <t>Syviis</t>
  </si>
  <si>
    <t>Taenya</t>
  </si>
  <si>
    <t>Takari</t>
  </si>
  <si>
    <t>Talaedra</t>
  </si>
  <si>
    <t>Talanashta</t>
  </si>
  <si>
    <t>Talila</t>
  </si>
  <si>
    <t>Talindra</t>
  </si>
  <si>
    <t>Tamara</t>
  </si>
  <si>
    <t>Tarasynora</t>
  </si>
  <si>
    <t>Teharissa</t>
  </si>
  <si>
    <t>Teryani</t>
  </si>
  <si>
    <t>Thalaera</t>
  </si>
  <si>
    <t>Thaola</t>
  </si>
  <si>
    <t>Thasitalia</t>
  </si>
  <si>
    <t>Throleatha</t>
  </si>
  <si>
    <t>Tiatha</t>
  </si>
  <si>
    <t>Tira’allara</t>
  </si>
  <si>
    <t>Tiriara</t>
  </si>
  <si>
    <t>Tisharu</t>
  </si>
  <si>
    <t>Tsarra</t>
  </si>
  <si>
    <t>Tyllaetha,</t>
  </si>
  <si>
    <t>Ulelesse</t>
  </si>
  <si>
    <t>Unae</t>
  </si>
  <si>
    <t>Urmicca</t>
  </si>
  <si>
    <t>Uschymna</t>
  </si>
  <si>
    <t>Vaervenshalice</t>
  </si>
  <si>
    <t>Valindra</t>
  </si>
  <si>
    <t>Vashti</t>
  </si>
  <si>
    <t>Velaethaunyl</t>
  </si>
  <si>
    <t>Velatha</t>
  </si>
  <si>
    <t>Veluthil</t>
  </si>
  <si>
    <t>Verrona</t>
  </si>
  <si>
    <t>Vestele</t>
  </si>
  <si>
    <t>Viansola</t>
  </si>
  <si>
    <t>Winterflower</t>
  </si>
  <si>
    <t>Xiiltharra</t>
  </si>
  <si>
    <t>Yaereene</t>
  </si>
  <si>
    <t>Yalanilue</t>
  </si>
  <si>
    <t>Yathlanae</t>
  </si>
  <si>
    <t>Yeshelné</t>
  </si>
  <si>
    <t>Yghiilra</t>
  </si>
  <si>
    <t>Ygrainne</t>
  </si>
  <si>
    <t>Ynshael</t>
  </si>
  <si>
    <t>Yrlissa</t>
  </si>
  <si>
    <t>Yrneha</t>
  </si>
  <si>
    <t>Yrthraethra</t>
  </si>
  <si>
    <t>Ysmyrlda</t>
  </si>
  <si>
    <t>Ytharra</t>
  </si>
  <si>
    <t>Yulmanda</t>
  </si>
  <si>
    <t>Z’Beryl</t>
  </si>
  <si>
    <t>Zhuirentel</t>
  </si>
  <si>
    <t>Zoastria</t>
  </si>
  <si>
    <t>Unknown Gender</t>
  </si>
  <si>
    <t>Aloiene</t>
  </si>
  <si>
    <t>Corellon</t>
  </si>
  <si>
    <t>Deryth</t>
  </si>
  <si>
    <t>Felarathael</t>
  </si>
  <si>
    <t>Hasterien</t>
  </si>
  <si>
    <t>Lashrael</t>
  </si>
  <si>
    <t>Sylleth</t>
  </si>
  <si>
    <t>Surnames</t>
  </si>
  <si>
    <t>Aelasar</t>
  </si>
  <si>
    <t>Aelorothi</t>
  </si>
  <si>
    <t>Aendryr</t>
  </si>
  <si>
    <t>Aerasumé</t>
  </si>
  <si>
    <t>Aeravansel</t>
  </si>
  <si>
    <t>Agayous</t>
  </si>
  <si>
    <t>Agrivar</t>
  </si>
  <si>
    <t>Ahmaquissar</t>
  </si>
  <si>
    <t>Alaenree</t>
  </si>
  <si>
    <t>Alantar</t>
  </si>
  <si>
    <t>Alastrarra</t>
  </si>
  <si>
    <t>Alenuath</t>
  </si>
  <si>
    <t>Alerothi</t>
  </si>
  <si>
    <t>Alluth</t>
  </si>
  <si>
    <t>Aluianti</t>
  </si>
  <si>
    <t>Aluviirsaan</t>
  </si>
  <si>
    <t>Amalith</t>
  </si>
  <si>
    <t>Amarallis</t>
  </si>
  <si>
    <t>Amaratharr</t>
  </si>
  <si>
    <t>Amarthen</t>
  </si>
  <si>
    <t>Ammath</t>
  </si>
  <si>
    <t>Amrallatha</t>
  </si>
  <si>
    <t>Anuaer</t>
  </si>
  <si>
    <t>Argentaamn</t>
  </si>
  <si>
    <t>Arren</t>
  </si>
  <si>
    <t>Ash</t>
  </si>
  <si>
    <t>Ashgrove</t>
  </si>
  <si>
    <t>Audark</t>
  </si>
  <si>
    <t>Auglamyr</t>
  </si>
  <si>
    <t>Auglathla</t>
  </si>
  <si>
    <t>Aunglor</t>
  </si>
  <si>
    <t>Autumnfire</t>
  </si>
  <si>
    <t>Berethryl</t>
  </si>
  <si>
    <t>Berilan</t>
  </si>
  <si>
    <t>Bharaclaiev</t>
  </si>
  <si>
    <t>Bhephel</t>
  </si>
  <si>
    <t>Blackhelm</t>
  </si>
  <si>
    <t>Braegen</t>
  </si>
  <si>
    <t>Briarbosk</t>
  </si>
  <si>
    <t>Brightcloak</t>
  </si>
  <si>
    <t>Brightsong</t>
  </si>
  <si>
    <t>Brightwing</t>
  </si>
  <si>
    <t>Caersaelk</t>
  </si>
  <si>
    <t>Calaudra</t>
  </si>
  <si>
    <t>Calauth</t>
  </si>
  <si>
    <t>Camusiil</t>
  </si>
  <si>
    <t>Cathdeiryn</t>
  </si>
  <si>
    <t>Ceretlan</t>
  </si>
  <si>
    <t>Chaadren</t>
  </si>
  <si>
    <t>Chamaranthe</t>
  </si>
  <si>
    <t>Clatharla</t>
  </si>
  <si>
    <t>Cormyth</t>
  </si>
  <si>
    <t>Coudoarluth</t>
  </si>
  <si>
    <t>Craulnober</t>
  </si>
  <si>
    <t>Crystalembers</t>
  </si>
  <si>
    <t>Dahast</t>
  </si>
  <si>
    <t>Dawnhorn</t>
  </si>
  <si>
    <t>Dhorinshyl</t>
  </si>
  <si>
    <t>Dlardrageth</t>
  </si>
  <si>
    <t>Doedance</t>
  </si>
  <si>
    <t>Donnathlascen</t>
  </si>
  <si>
    <t>Dracoseir</t>
  </si>
  <si>
    <t>Dree</t>
  </si>
  <si>
    <t>Duirsar</t>
  </si>
  <si>
    <t>Duskmere</t>
  </si>
  <si>
    <t>Duthjuth</t>
  </si>
  <si>
    <t>Ealoeth</t>
  </si>
  <si>
    <t>Echorn</t>
  </si>
  <si>
    <t>Elaéyadar</t>
  </si>
  <si>
    <t>Elassidil</t>
  </si>
  <si>
    <t>Elian</t>
  </si>
  <si>
    <t>Elond</t>
  </si>
  <si>
    <t>Eluarshee</t>
  </si>
  <si>
    <t>Ereuvyn</t>
  </si>
  <si>
    <t>Erkowe</t>
  </si>
  <si>
    <t>Erladden</t>
  </si>
  <si>
    <t>Eroth</t>
  </si>
  <si>
    <t>Erlshade</t>
  </si>
  <si>
    <t>Estelda</t>
  </si>
  <si>
    <t>Evanara</t>
  </si>
  <si>
    <t>Eveningfall</t>
  </si>
  <si>
    <t>Everlove</t>
  </si>
  <si>
    <t>Evioro</t>
  </si>
  <si>
    <t>Eyriendor</t>
  </si>
  <si>
    <t>Faerondaerl</t>
  </si>
  <si>
    <t>Faerondarl</t>
  </si>
  <si>
    <t>Falanae</t>
  </si>
  <si>
    <t>Felinaun</t>
  </si>
  <si>
    <t>Fellmirr</t>
  </si>
  <si>
    <t>Fenmarel</t>
  </si>
  <si>
    <t>Fflannidan</t>
  </si>
  <si>
    <t>Fynnasla</t>
  </si>
  <si>
    <t>Gildenguard</t>
  </si>
  <si>
    <t>Goadulphyn</t>
  </si>
  <si>
    <t>Goldenleaf</t>
  </si>
  <si>
    <t>Gourael</t>
  </si>
  <si>
    <t>Greencloak</t>
  </si>
  <si>
    <t>Gwaelon</t>
  </si>
  <si>
    <t>Haell</t>
  </si>
  <si>
    <t>Haerlgent</t>
  </si>
  <si>
    <t>Haladar</t>
  </si>
  <si>
    <t>Hawksong</t>
  </si>
  <si>
    <t>Haevaul</t>
  </si>
  <si>
    <t>Halavanthlarr</t>
  </si>
  <si>
    <t>Hlarr</t>
  </si>
  <si>
    <t>Hyshaanth</t>
  </si>
  <si>
    <t>Iazymnal</t>
  </si>
  <si>
    <t>Ibryiil</t>
  </si>
  <si>
    <t>Ilbaereth</t>
  </si>
  <si>
    <t>Ilbenalu</t>
  </si>
  <si>
    <t>Ildacer</t>
  </si>
  <si>
    <t>Ildroun</t>
  </si>
  <si>
    <t>Iliathor</t>
  </si>
  <si>
    <t>Iliathorr</t>
  </si>
  <si>
    <t>Ilnatar</t>
  </si>
  <si>
    <t>Immeril</t>
  </si>
  <si>
    <t>Ipyllasc</t>
  </si>
  <si>
    <t>Irian</t>
  </si>
  <si>
    <t>Irithyl</t>
  </si>
  <si>
    <t>Ithruen</t>
  </si>
  <si>
    <t>Iydril</t>
  </si>
  <si>
    <t>Jaglene</t>
  </si>
  <si>
    <t>Kadelaryn</t>
  </si>
  <si>
    <t>Kelerandri</t>
  </si>
  <si>
    <t>Kelpor’ral</t>
  </si>
  <si>
    <t>Keove</t>
  </si>
  <si>
    <t>Kevanarial</t>
  </si>
  <si>
    <t>Korianthil</t>
  </si>
  <si>
    <t>Kraok</t>
  </si>
  <si>
    <t>Laelithar</t>
  </si>
  <si>
    <t>Laralytha</t>
  </si>
  <si>
    <t>Larenthanil</t>
  </si>
  <si>
    <t>Larethian</t>
  </si>
  <si>
    <t>Laughingwater</t>
  </si>
  <si>
    <t>Leafbower</t>
  </si>
  <si>
    <t>Leafsigil</t>
  </si>
  <si>
    <t>Le’Quella</t>
  </si>
  <si>
    <t>Lharithlyn</t>
  </si>
  <si>
    <t>Lhoril</t>
  </si>
  <si>
    <t>Llundlar</t>
  </si>
  <si>
    <t>Loceath</t>
  </si>
  <si>
    <t>Lightshiver</t>
  </si>
  <si>
    <t>Maerdrym</t>
  </si>
  <si>
    <t>Melruth</t>
  </si>
  <si>
    <t>Meirityn</t>
  </si>
  <si>
    <t>M'Haaren</t>
  </si>
  <si>
    <t>Miritar</t>
  </si>
  <si>
    <t>Mistrivvin</t>
  </si>
  <si>
    <t>Mistwinter</t>
  </si>
  <si>
    <t>Mithalvarin</t>
  </si>
  <si>
    <t>Moonbow</t>
  </si>
  <si>
    <t>Moondown</t>
  </si>
  <si>
    <t>Moonflower</t>
  </si>
  <si>
    <t>Moonglade</t>
  </si>
  <si>
    <t>Moonglamaer</t>
  </si>
  <si>
    <t>Moonsnow</t>
  </si>
  <si>
    <t>Moonweather</t>
  </si>
  <si>
    <t>Morningdove</t>
  </si>
  <si>
    <t>Mornmist</t>
  </si>
  <si>
    <t>Mrhulaedir</t>
  </si>
  <si>
    <t>Nacnar</t>
  </si>
  <si>
    <t>Naelgrath</t>
  </si>
  <si>
    <t>Narlbeth</t>
  </si>
  <si>
    <t>Neirdre</t>
  </si>
  <si>
    <t>Nelnueve</t>
  </si>
  <si>
    <t>Never</t>
  </si>
  <si>
    <t>Nhachashaal</t>
  </si>
  <si>
    <t>Nhaéslal</t>
  </si>
  <si>
    <t>Nharimlur</t>
  </si>
  <si>
    <t>Nightstar</t>
  </si>
  <si>
    <t>Nightwing</t>
  </si>
  <si>
    <t>Nihmedu</t>
  </si>
  <si>
    <t>Ni’Tessine</t>
  </si>
  <si>
    <t>Nierde</t>
  </si>
  <si>
    <t>Nightmeadow</t>
  </si>
  <si>
    <t>Nimesin</t>
  </si>
  <si>
    <t>Nolbrae</t>
  </si>
  <si>
    <t>Nyamtharsar</t>
  </si>
  <si>
    <t>Nyntynel</t>
  </si>
  <si>
    <t>Oakstaff</t>
  </si>
  <si>
    <t>Oakwood</t>
  </si>
  <si>
    <t>Olortynnal</t>
  </si>
  <si>
    <t>Olyrnn</t>
  </si>
  <si>
    <t>Omberdawn</t>
  </si>
  <si>
    <t>Ongluth</t>
  </si>
  <si>
    <t>Orama</t>
  </si>
  <si>
    <t>Orbryn</t>
  </si>
  <si>
    <t>Oumryn</t>
  </si>
  <si>
    <t>Phenthae</t>
  </si>
  <si>
    <t>Pholont</t>
  </si>
  <si>
    <t>Presrae</t>
  </si>
  <si>
    <t>Q'Naepp,</t>
  </si>
  <si>
    <t>Rachiilstar</t>
  </si>
  <si>
    <t>Raedrimn</t>
  </si>
  <si>
    <t>Raryndur</t>
  </si>
  <si>
    <t>Reithel</t>
  </si>
  <si>
    <t>Revven</t>
  </si>
  <si>
    <t>Rhaevaern</t>
  </si>
  <si>
    <t>Rhuidhen</t>
  </si>
  <si>
    <t>Rhyllgallohyr</t>
  </si>
  <si>
    <t>Rivleam</t>
  </si>
  <si>
    <t>Rivvikyn</t>
  </si>
  <si>
    <t>Runemaster</t>
  </si>
  <si>
    <t>Sarsantyr</t>
  </si>
  <si>
    <t>Selakiir</t>
  </si>
  <si>
    <t>Selmer</t>
  </si>
  <si>
    <t>Selorn</t>
  </si>
  <si>
    <t>Shadowmantle</t>
  </si>
  <si>
    <t>Shadowwater</t>
  </si>
  <si>
    <t>Shaeremae</t>
  </si>
  <si>
    <t>Shaethe</t>
  </si>
  <si>
    <t>Shalandalan</t>
  </si>
  <si>
    <t>Sharrith</t>
  </si>
  <si>
    <t>Shaurlanglar</t>
  </si>
  <si>
    <t>Shraiee</t>
  </si>
  <si>
    <t>Shyr</t>
  </si>
  <si>
    <t>Sicafei</t>
  </si>
  <si>
    <t>Siltral</t>
  </si>
  <si>
    <t>Silverbow</t>
  </si>
  <si>
    <t>Silverhand</t>
  </si>
  <si>
    <t>Silveroak</t>
  </si>
  <si>
    <t>Silverspear</t>
  </si>
  <si>
    <t>Sinaran</t>
  </si>
  <si>
    <t>Slenderbow</t>
  </si>
  <si>
    <t>Spellstalker</t>
  </si>
  <si>
    <t>Soryn</t>
  </si>
  <si>
    <t>Srinshee</t>
  </si>
  <si>
    <t>Starnar</t>
  </si>
  <si>
    <t>Starbrow</t>
  </si>
  <si>
    <t>Starglance</t>
  </si>
  <si>
    <t>Starglow</t>
  </si>
  <si>
    <t>Starym</t>
  </si>
  <si>
    <t>Stillhawk</t>
  </si>
  <si>
    <t>Stilmyst</t>
  </si>
  <si>
    <t>Straeth</t>
  </si>
  <si>
    <t>Strongbow</t>
  </si>
  <si>
    <t>Suldusk</t>
  </si>
  <si>
    <t>Sultaasar</t>
  </si>
  <si>
    <t>Summerstars</t>
  </si>
  <si>
    <t>Sunweaver</t>
  </si>
  <si>
    <t>Swordstar</t>
  </si>
  <si>
    <t>Symbaern</t>
  </si>
  <si>
    <t>Talandren</t>
  </si>
  <si>
    <t>Talesspur</t>
  </si>
  <si>
    <t>Tamlyranth</t>
  </si>
  <si>
    <t>Tanagathor</t>
  </si>
  <si>
    <t>Tarnruth</t>
  </si>
  <si>
    <t>Tarsap</t>
  </si>
  <si>
    <t>Tarsis</t>
  </si>
  <si>
    <t>Taurntyrith</t>
  </si>
  <si>
    <t>Tellynnan</t>
  </si>
  <si>
    <t>Teshurr</t>
  </si>
  <si>
    <t>Thea</t>
  </si>
  <si>
    <t>Tlanbourn</t>
  </si>
  <si>
    <t>Tohrthaal</t>
  </si>
  <si>
    <t>Toralynnsyr</t>
  </si>
  <si>
    <t>Tornglara</t>
  </si>
  <si>
    <t>Torthtan</t>
  </si>
  <si>
    <t>Toryvhallen</t>
  </si>
  <si>
    <t>Trueshot</t>
  </si>
  <si>
    <t>Tsornyl</t>
  </si>
  <si>
    <t>Tyrneladhelu</t>
  </si>
  <si>
    <t>Uirthur</t>
  </si>
  <si>
    <t>Ulondarr</t>
  </si>
  <si>
    <t>Ulongyr</t>
  </si>
  <si>
    <t>Vandiir</t>
  </si>
  <si>
    <t>Veverell</t>
  </si>
  <si>
    <t>Vispasial</t>
  </si>
  <si>
    <t>Vyshaan</t>
  </si>
  <si>
    <t>Waelvor</t>
  </si>
  <si>
    <t>Whitethistle</t>
  </si>
  <si>
    <t>Windstar</t>
  </si>
  <si>
    <t>Windwalker</t>
  </si>
  <si>
    <t>Xantrani</t>
  </si>
  <si>
    <t>Yraueme</t>
  </si>
  <si>
    <t>Yridnae</t>
  </si>
  <si>
    <t>Yundraer</t>
  </si>
  <si>
    <t>Джерело: &lt;http://www.candlekeep.com/library/articles/elven_names.htm&gt;</t>
  </si>
  <si>
    <t>Power: Demigod</t>
  </si>
  <si>
    <t>Title: The Black Archer, the Night Hunter, the Arrow Bringer</t>
  </si>
  <si>
    <t>Alignment: CN</t>
  </si>
  <si>
    <t>Worshipers: LG, NG, CG, LN, N, CN</t>
  </si>
  <si>
    <t>Clerics: CG, CN</t>
  </si>
  <si>
    <t>Symbol: Broken arrow above a teardrop</t>
  </si>
  <si>
    <t>Domains: Chaos, Elf, Pride, Retribution, War, and Wrath</t>
  </si>
  <si>
    <t>Portfolio: crusades, hatred of the drow, loss, and vengeance</t>
  </si>
  <si>
    <t>Favored weapon: The Black Bow (longbow)</t>
  </si>
  <si>
    <t>BEYOND FEUDALISM: PART 2</t>
  </si>
  <si>
    <t>14 серпня 2017 р.</t>
  </si>
  <si>
    <t>D&amp;D Alumni</t>
  </si>
  <si>
    <t>By Shannon Appelcline - 06/06/2014</t>
  </si>
  <si>
    <t>In 1985, the release of Oriental Adventures marked something totally new for D&amp;D: a departure from the traditional medieval fantasies that had dominated the game through its first decade.</t>
  </si>
  <si>
    <t>COMPOSITE WORLDS: 1987–1994</t>
  </si>
  <si>
    <t>Though Oriental Adventures created an entirely new fantasy setting that did not have a Western focus, it’d be a few years before TSR would go that far again. Instead they experimented with the idea of different worldviews by filling out two of their fantasy worlds with a variety of settings, some of which broke new ground for D&amp;D. These composite settings offered players the best of all worlds—not just the singular worldview that had previously been the heart of D&amp;D.</t>
  </si>
  <si>
    <t>The Known World was the first of TSR’s composite worlds, as envisioned in a series of Gazetteers (1987–1991) overseen by Bruce Heard. The Emirates of Ylaruam (1987) was the Known World’s inaugural take on nonfeudal societies; it was an “Arabian Nights” setting that offered a more magical take on D&amp;D than anything before it.</t>
  </si>
  <si>
    <t>A number of other analogue Earth cultures appeared for the Known World in the years that followed. The Kingdom of Ierendi (1987) depicts a Hawaiian vacation paradise; The Northern Reaches (1988) reveals a Scandinavia with Vikings; The Republic of Darokin (1989) describes a Renaissance-era country; The Golden Khan of Ethengar (1989) introduces Mongol hordes; The Atruaghin Clans (1991) details Native American–like people; and Dawn of the Emperors: Thyatis and Alphatia (1989) includes a Roman Empire analogue (or maybe a Byzantine Empire analogue). It’s a pretty impressive list of non-feudal settings that was created in just five years’ time.</t>
  </si>
  <si>
    <t>Ed Greenwood’s Forgotten Realms began publication a bit later in 1987. Though it has a stronger basis in feudal societies than the Known World, it wandered further afield too, in part thanks to the work of myriad hands such as Jeff Grubb, Douglas Niles, and Scott Haring. Moonshae (1987) brought Celtic fantasy to the Realms, then Empires of the Sands (1988) introduced the country of Calimshan, which was the Realms’ own Arabian Nights principality (or rather its first, as Greenwood created a few Arabic lands to the edges of the Realms). Barbaric fantasy came into the Realms through The Savage Frontier (1988) and then Egyptian fantasy made its influence felt in Old Empires (1990).</t>
  </si>
  <si>
    <t>In 1988, TSR combined the non-Western setting of Oriental Adventures with its most successful composite setting. The result was Kara-Tur: The Eastern Realms (1988), which shrunk Kara-Tur a bit to fit it into the Realms. TSR soon followed that up with The Horde (1990) and the rest of the Empires event, which placed a Mongol-like land between Kara-Tur and the western Realms. A year later, TSR published the Maztica Campaign Set (1991), which introduced another continent to the Realms, based on Aztec and Mayan fantasy. Just five years after the introduction of the Realms, you could travel from a fantasy Asia through fantasy Eurasia, then across the sea to fantasy South America. It was every bit as impressive as the expansion of the Known World beyond its feudalistic roots.</t>
  </si>
  <si>
    <t>Of course, both the Known World and the Forgotten Realms were reflections of the ultimate composite world: Earth. D&amp;D experimented with this campaign world a few years later with seven “Historical Reference” books: Vikings (1992),Charlemagne’s Paladins (1992), Celts (1992), A Mighty Fortress (1992), The Glory of Rome (1993), Age of Heroes (1994), and The Crusades (1994).</t>
  </si>
  <si>
    <t>Some of these books were different takes on feudalism, and most of them had been covered in other forms in the Known World or the Forgotten Realms, but A Mighty Fortress was something entirely new: it moved D&amp;D up to the Elizabethan Era, complete with guns and other elements that had never before been seen in the feudal D&amp;D game. It was a signpost for how far D&amp;D had expanded beyond its medieval roots during the era of AD&amp;D second edition (1989–2000).</t>
  </si>
  <si>
    <t>NONFEUDAL SETTINGS: 1989–2000</t>
  </si>
  <si>
    <t>The 2nd Edition era was a time of great experimentation for D&amp;D. Many, many new settings were created, some of them reinterpreting the genres that D&amp;D had played with in the 1970s and ’80s—but taking them further than had been possible in the predominantly feudal worlds of Greyhawk, the Known World, and Blackmoor. The result was the first full-blown D&amp;D settings that moved beyond standard medieval fantasy.</t>
  </si>
  <si>
    <t>This began with Spelljammer (1989), which was D&amp;D’s new take on the science fantasy genre. Monstrous races zoomed from world to world in magical space ships. Though Spelljammer didn’t put as much focus on scientific technology as some of D&amp;D’s early adventures, it nonetheless created an entirely new paradigm for adventure.</t>
  </si>
  <si>
    <t>Ravenloft: Realm of Terror (1990) similarly expanded the horror setting of Ravenloft (1983) into an entire world. It introduces many different evil rulers (not just Strahd) and many different horrific and monstrous races (not just vampires). The setting was successful enough that it was revised as the Ravenloft Campaign Setting (1994) and then spun off the Masque of the Red Death and Other Tales (1994) campaign setting. The latter was one of the furthest stretches ever for D&amp;D, as it introduced Gothic Earth, a horrific Victorian setting.</t>
  </si>
  <si>
    <t>Of all of D&amp;D’s widely variant settings of the 1990s, Ravenloft was supported for the longest, from 1990–1998. Even when the Ravenloft campaign world went away toward the end of 2nd Edition’s run, the Ravenloft brand remained as a line of horror supplements for D&amp;D, which suggests that while medieval feudalism has always been D&amp;D’s touchstone, horror isn’t a bad alternative.</t>
  </si>
  <si>
    <t>Dark Sun (1991) was probably TSR’s most distinct campaign setting to date. It offered a very primitive, survival-oriented take on D&amp;D. Dragon Kings ruled the post-apocalyptic “Dying Earth” setting of Athas, and players were as likely to be slaves as bold adventurers. The result was about as far as you could get from the idea of feudal societies—and another hit setting, since it also resulted in an Expanded and Revised edition (1995).</t>
  </si>
  <si>
    <t>Al-Qadim (1992) was TSR’s third major take on Arabian Nights adventures, following the Known World’s Ylaruam and the Forgotten Realms’ Calimshan. Like Calimshan, Al-Qadim was also set in the Forgotten Realms, but it was presented as a distinct, standalone setting. Three years of supplements followed, providing the best support ever for an Arabic D&amp;D setting.</t>
  </si>
  <si>
    <t>From the Ashes (1992) offered a new take on the Greyhawk setting. It was still a feudal, medieval world, but like so many of the settings of the 2nd Edition era, it adopted one of the genres that TSR had played with in the 1970s and ’80s; Greyhawk was now a world of dark fantasy, where evil had advanced to become a dominant force. Unfortunately the change wasn’t enough to save the old setting. After a short run (1992–1993), From the Ashes was retired; when Greyhawk returned it would once more be a gonzo Medieval world.</t>
  </si>
  <si>
    <t>Planescape (1994) was the last 2nd Edition setting to really push D&amp;D beyond its medieval fantasy origins, but it was a doozie of a finale. Planescape was D&amp;D’s planar adventure setting, taking players across the many Outer Planes. However, it really challenged the D&amp;D norms through its aesthetics, which lay somewhere between punk and dark fantasy. This was seen not only in the setting, but also in the dark and moody artwork that ran through its books.</t>
  </si>
  <si>
    <t>INTO THE 21ST CENTURY: 2000–PRESENT</t>
  </si>
  <si>
    <t>In more recent days, D&amp;D has largely returned to its feudal fantasy origins, focusing on settings such as Greyhawk, Krynn, the Forgotten Realms, and the Nentir Vale. It largely fell to d20 trademark licensees and open gaming licensees to produce the next far-flung D&amp;D settings. Those licensees fulfilled that obligation in spades, creating some of the strangest D&amp;D settings ever, such as the science fantasy Dragonstar (2001) and the steampunk DragonMech (2004). Though not technically D&amp;D, Wizards of the Coast helped to push the envelope with d20 Modern (2003)—a modern-day D&amp;D ruleset complete with three settings: "Shadow Chasers", "Agents of PSI", and "Urban Arcana."</t>
  </si>
  <si>
    <t>However, Wizards of the Coast also continued to support a few of the older non-Western D&amp;D settings, to remind players that D&amp;D could be more than just feudal castles. Fans updated settings like Spelljammer and Planescape, while Wizards themselves returned to Dark Sun with a 4th Edition release (2010).</t>
  </si>
  <si>
    <t>Meanwhile, Wizards was also playing with a pair of non-Western campaign settings that were new to the game of D&amp;D.</t>
  </si>
  <si>
    <t>The first was a brand-new Oriental Adventures (2001), which now focused on the Legends of the Five Rings world of Rokugan; it was later extensively supported by AEG.</t>
  </si>
  <si>
    <t>The second was an evocative and innovative setting that recalled the AD&amp;D heights of settings like Dark Sun and Planescape: the world of Eberron (2004). This new campaign world offered a very different take on D&amp;D and, like many of the best, it escaped easy classification. It was cosmopolitan, somewhat technological, a little post-apocalyptic, and definitely pulp.</t>
  </si>
  <si>
    <t>Most importantly, it provided a new take on D&amp;D adventuring for the 21st century—one that lay beyond feudalism.</t>
  </si>
  <si>
    <t>CONCLUSION</t>
  </si>
  <si>
    <t>Before 1985, D&amp;D had only played with stepping outside of the boundaries of traditional medieval fantasy. However, the release of Oriental Adventures that year acted as a catalyst. Afterward, non-Western fantasy invaded the Forgotten Realms and the Known World, then it became basis of brand-new settings, resulting in some of the most innovative takes on D&amp;D in the 1990s, with the legacy living on in worlds such as Eberron and Dark Sun.</t>
  </si>
  <si>
    <t>FEATURED ARTICLE</t>
  </si>
  <si>
    <t>Three-Pillar Experience</t>
  </si>
  <si>
    <t>THREE-PILLAR EXPERIENCE</t>
  </si>
  <si>
    <t>By Mike Mearls</t>
  </si>
  <si>
    <t>Three pillars of adventuring make up the D&amp;D game: exploration, social interaction, and combat. But when it comes to earning experience, the combat pillar often supports most of the game’s weight.</t>
  </si>
  <si>
    <t>MORE INFO</t>
  </si>
  <si>
    <t>Guild Adept Program</t>
  </si>
  <si>
    <t>GUILD ADEPT PROGRAM</t>
  </si>
  <si>
    <t>By Chris Lindsay</t>
  </si>
  <si>
    <t>Announcing a new program as part of the Dungeon Masters Guild.</t>
  </si>
  <si>
    <t>Dan Telfer on Nerd Poker</t>
  </si>
  <si>
    <t>DAN TELFER ON NERD POKER</t>
  </si>
  <si>
    <t>By Shelly Mazzanoble and Greg Tito</t>
  </si>
  <si>
    <t>Comedian Dan Telfer (@dantelfer) calls in to talk about his stint as Dungeon Master on Brian Posehn’s Nerd Poker D&amp;D live play podcast. Hosts Greg Tito (@gregtito) and Shelly Mazzanoble (@shellymoo) get into some...</t>
  </si>
  <si>
    <t>Force Grey</t>
  </si>
  <si>
    <t>FORCE GREY</t>
  </si>
  <si>
    <t>LOST CITY OF OMU - 07/25/2017</t>
  </si>
  <si>
    <t>Join us for an ultimate game of Dungeons &amp; Dragons set within the new Tomb of Annihilation storyline! Season 2 finds our intrepid adventurers—Joe Manganiello, Deborah Ann Woll, Brian Posehn, Utkarsh Ambudkar, and...</t>
  </si>
  <si>
    <t>LATEST WALLPAPER</t>
  </si>
  <si>
    <t>TOMB OF ANNIHILATION</t>
  </si>
  <si>
    <t>WALLPAPER - 07/12/2017</t>
  </si>
  <si>
    <t>LATEST GAMES</t>
  </si>
  <si>
    <t>Dragon+ Issue 14</t>
  </si>
  <si>
    <t>20 вересня 2017 р.</t>
  </si>
  <si>
    <t>Smokepowder</t>
  </si>
  <si>
    <t>EDIT</t>
  </si>
  <si>
    <t> SHARE</t>
  </si>
  <si>
    <t>Rules Information</t>
  </si>
  <si>
    <t>Level</t>
  </si>
  <si>
    <t>9th[1]</t>
  </si>
  <si>
    <t>Value</t>
  </si>
  <si>
    <t>25 gp[1]</t>
  </si>
  <si>
    <t>Game Edition</t>
  </si>
  <si>
    <t>3rd[1]</t>
  </si>
  <si>
    <t>Smallwikipedialogo</t>
  </si>
  <si>
    <t>Wikipedia has an article about:</t>
  </si>
  <si>
    <t>Gunpowder.</t>
  </si>
  <si>
    <t>“</t>
  </si>
  <si>
    <t>Beware the engineers of society, I say, who would make everyone in all the world equal.[2]</t>
  </si>
  <si>
    <t>”</t>
  </si>
  <si>
    <t>— Drizzt Do'Urden, Streams of Silver</t>
  </si>
  <si>
    <t>Smokepowder was the Realms magical alchemical equivalent of black powder.[1]</t>
  </si>
  <si>
    <t>History</t>
  </si>
  <si>
    <t>Edit</t>
  </si>
  <si>
    <t>The difference was in the composition of the powder.[citation needed] The secret to making smokepowder was given by Gond to the Lantanese for sheltering him during the Time of Troubles in 1358 DR. The church of Gond are one of the few manufacturers of smokepowder. It was banned on many cities and a source of friction as it is considered dangerous to use and a threat to the status quo.[3]</t>
  </si>
  <si>
    <t>Джерело: &lt;http://forgottenrealms.wikia.com/wiki/Smokepowder&gt;</t>
  </si>
  <si>
    <t>II</t>
  </si>
  <si>
    <t>III</t>
  </si>
  <si>
    <t>Holiday:</t>
  </si>
  <si>
    <t>•MidWinter</t>
  </si>
  <si>
    <t>•Spring Equinox</t>
  </si>
  <si>
    <t>•Greengrass</t>
  </si>
  <si>
    <t>• Summer Solstice</t>
  </si>
  <si>
    <t>•Midsummer</t>
  </si>
  <si>
    <t>• Autumn Equinox</t>
  </si>
  <si>
    <t>•HarvestTide</t>
  </si>
  <si>
    <t>•The Feast of the Moon</t>
  </si>
  <si>
    <t>• Winter Solstice</t>
  </si>
  <si>
    <t>Bottom Feeder</t>
  </si>
  <si>
    <t>Activities</t>
  </si>
  <si>
    <t>Джерело: &lt;http://forgottenrealms.wikia.com/wiki/Bottom_Feeder_(ship)&gt;</t>
  </si>
  <si>
    <t>Free Dragon</t>
  </si>
  <si>
    <t>Moon Maiden</t>
  </si>
  <si>
    <t>Seabreaker</t>
  </si>
  <si>
    <t>Coin Toss</t>
  </si>
  <si>
    <t>Koalinth</t>
  </si>
  <si>
    <t>Ravenous</t>
  </si>
  <si>
    <t>Kelpie's Kiss</t>
  </si>
  <si>
    <t>Lost Cause</t>
  </si>
  <si>
    <t>Calishite</t>
  </si>
  <si>
    <t>Calishite Names: (Male) Aseir, Bardeid, Haseid, Khemed, Mehmen, Sudeiman, Zasheir; (female) Atala, Ceidil, Hama, ]asmal, Meilil, Seipora, Yasheira, Zasheida; (surnames) Basha, Dumein, ]assan, Khalid, Mostana, Pashar, Rein</t>
  </si>
  <si>
    <t>Chondathan Names: (Male) Darvin, Dorn, Evendur, Gorstag, Grim, Helm, Malark, Morn, Randal, Stedd; (female) Arveene, Esvele, Chessail, Kerri, Lureene, Miri, Rowan, Shandri, Tessele; (surnames) Amblecrown, Buckman, Dundragon, Evenwood, Greycastle, Tallstag</t>
  </si>
  <si>
    <t>Damaran Names: (Male) Bor, Fodel, Glar, Grigor, Igan, Ivor, Kosef, Mival, Orel, Pavel, Sergor; (female) Alethra, Kara, Katernin, Mara, Natali, Olma, Tana, Zora; (surnames) Bersk, Chernin, Dotsk, Kulenov, Marsk, Nemetsk, Shemov, Starag</t>
  </si>
  <si>
    <t>Illuskan Names: (Male) Ander, Blath, Bran, Frath, Geth, Lander, Luth, Malcer, Stor, Taman, Urth; (female) Amafrey, Betha, Cefrey, Kethra, Mara, Olga, Silifrey, Westra; (surnames) Brightwood, Helder, Hornraven, Lackman, Stormwind, Windrivver</t>
  </si>
  <si>
    <t>Mulan Names: (Male)} Aoth, Bareris, Ehput-Ki, Kethoth, Mumed, Ramas, So-Kehur, Thazar-De, Urhur; (female)} Arizima, Chathi, Nephis, Nulara, Murithi, Sefris, Thola, Umara, Zolis; (surnames) Ankhalab, Anskuld, Fezim, Hahpet, Nathandem, Sepret, Uuthrakt</t>
  </si>
  <si>
    <t>Rashemi Names: (Male) Borivik, Faurgar, ]andar, Kanithar, Madislak, Ralmevik, Shaumar, Vladislak; (female) Fyevarra, Hulmarra, Immith, Imzel, Navarra, Shevarra, Tammith, Yuldra; (surnames) Chergoba, Dyernina, Iltazyara, Murnyethara, Stayanoga, Ulmokina</t>
  </si>
  <si>
    <t>Shou Names: (Male) An, Chen, Chi, Fai, ]iang, ]un, Lian, Long, Meng, On, Shan, Shui, Wen; (female)} Bai, Chao, Lia, Lei, Mei, Qiao, Shui, Tai; (surnames) Chien, Huang, Kao, Kung, Lao, Ling, Mei, Pin, Shin, Sum, Tan, Wan</t>
  </si>
  <si>
    <t>Turami Names: (Male) Anton, Diero, Marcon, Pieron, Rimardo, Romero, Salazar, Umbero; (female) Balama, Dona, Faila, ]alana, Luisa, Marta, Quara, Selise, Vonda; (surnames) Agosto, Astorio, Calabra, Domine, Falone, Marivaldi, Pisacar, Ramondo</t>
  </si>
  <si>
    <t>Male Orc Names: Dench, Feng, Gell, Henk, Holg, Imsh, Keth, Krusk, Mhurren, Ront, Shump, Thokk</t>
  </si>
  <si>
    <t>Female Orc Names: Baggi, Emen, Engong, Kansif, Myev, Neega, Ovak, Ownka, Shautha, Vola, Volen, Yevelda</t>
  </si>
  <si>
    <t>Child Names: Ara, Bryn, Del, Eryn, Faen, Innil, Lael, Mella, Naill, Naeris, Phann, Rael, Rinn, Sai, Syllin, Thia, Vall</t>
  </si>
  <si>
    <t>Male Adult Names: Adran, Aelar, Aramil, Arannis, Aust, Beiro, Berrian, Carric, Enialis, Erdan, Erevan, Galinndan, Hadarai, Heian, Himo, Immeral, Ivellios, Laucian, Mindartis, Paelias, Peren, Quarion, Riardon, Rolen, Soveliss, Thamior, Tharivol, Theren, Varis</t>
  </si>
  <si>
    <t>Female Adult Names: Adrie, Althaea, Anastrianna, Andraste, Antinua, Bethrynna, Birel, Caelynn, Drusilia, Enna, Felosial, Ielenia, Jelenneth, Keyleth, Leshanna, Lia, Meriele, Mialee, Naivara, Quelenna, Quillathe, Sariel, Shanairra, Shava, Silaqui, Theirastra, Thia, Vadania, Valanthe, Xanaphia</t>
  </si>
  <si>
    <t>Family Names (Common Translations): Amakiir (Gemflower), Amastacia (Starflower), Galanodel (Moonwhisper), Holimion (Diamonddew), Ilphelkiir (Gemblossom), Liadon (Silverfrond), Meliamne (Oakenheel), Nailo (Nightbreeze), Siannodel (Moonbrook), Xiloscient (Goldpetal)</t>
  </si>
  <si>
    <t>Male Names: Arjhan, Balasar, Bharash, Donaar, Ghesh, Hesken, Kriv, Medrash, Mehen, Nadarr, Pandjed, Patrin, Rhogar, Shamash, Shedinn, Tarhun, Torinn</t>
  </si>
  <si>
    <t>Female Names: Akra, Biri, Daar, Farideh, Harann, Havilar, Jheri, Kava, Korinn, Mishann, Nala, Perra, Raiann, Sora, Surina, Thava, Uadjit</t>
  </si>
  <si>
    <t>Childhood Names: Climber, Earbenden Leaper, Pious, Shieldbiter, Zealous</t>
  </si>
  <si>
    <t>Clan Names: Clethtinthiallor, Daardendrian, Delmirev, Drachedandion, Fenkenkabradon. Kepeshkmolik, Kerrhylon, Kimbatuul, Linxakasendalor, Myastan, Nemmonis, Narixius, Ophinstalajiir, Prexijandilin, Shestendeliath, Turnuroth, Verthisathurgiesh, Yarjerit</t>
  </si>
  <si>
    <t>Realms Names</t>
  </si>
  <si>
    <t>Halyn •  Gumann • Laurviir • Gontolt • Uthgros • Oldren • Elgiostar • Kelduth • Ntrebar • Lysklan • Goran • Ruilthan • Ubavvus • Rhenglin • Narnor • Gleros • Udroth • Sondor • Podrathin • Puldindin • Mimmin • Ondraer • Forsaer • Brast • Thomor • Tenstyn • Segaern • Galyr • Larlor • Irrstel • Bervon • Lordagh • Bethganthyl • Bamber • Guspolon • Sirlan • Phentur • Hamr • Candos • Denduchhibbar • Ilnarve • Kothlar • Aritho • Voshar • Velschul • Agyr • Klorgon • Gundan • Drelathoe • Ardol</t>
  </si>
  <si>
    <t>Haslith • Sira • Ummel • Sulorna • Bunyl • Glembra • Jhale • Trairel • Andryn • Meryll • Isteera • Delane • Ismra • Meildyll • Iless • Jharrel • Nione • Shaless • Phyressa • Lyntegan • Dethissa • Jhamreen • Venmindra • Immyra • Ildira • Jerannin • Glerrele • Lendue • Teleetha • Nolyl • Lane • Zanil • Mathree • Dorla • Heela • Sendra • Alen • Verra • Eshar • Nethra • Israndee • Nanthoe • Nelindar • Needra • Erithe • Delee • Kylvrena • Shanel • Merenna • Salen</t>
  </si>
  <si>
    <t>Shorvanthoon • Darrim • Zesstusk • Oblerthar • Crondiir • Gleskar • Harmber • Karn • Nyareren • Fouraleir • Herrim • Urshar • Gulurast • Thedrylar • Hesune • Table • Malomm • Dreemungar • Hirlan • Nfarmiir • Yilbard • Drehlon • Hansuliir • Aunferyn • Illalden • Bemmond • Sarnshen • Imricter • Baer • Ckeilar • Sorbrund • Thiorar • Thulthantiir • Serkholl • Tirriler • Guthkarr • Naelin • Thunril • Restlar • Urlestar • Relar • Gryrmar • Nrighar • Phondin • Orrerkar • Khortras • Beginarr • Grei • Yvor • Draryn</t>
  </si>
  <si>
    <t>Jenoril • Laurithrin • Gaest • Ilbronae • Ahruil • Otavon • Khiinaryn • Taptis • Daldrin • Eyriiran • Sherorar • Uthalor • Soptar • Baethiir • Indran • Faeron • Bessir • Uaneth • Pylgan • Syldil • Eldroth • Glondrin • Drannyn • Nede • Gaeross • Onlith • Pyschell • Seraron • Oncandin • Colvhan • Jondelar • Naerwyn • Lhoronae • Terphar • Ihysspundin • Gisyrar • Glirn • Rarlis • Ioshand • Orndaron • Damzir • Thethuil • Tokai • Ruithondor • Wylaer • Edihlirgal • Wythaln • Ilensyndar • Lhorion • Eldar</t>
  </si>
  <si>
    <t>Nylisa • Iteryl • Theerla • Tishtira • Amryl • Esteletha • Hhoriira • Ishalithil • Isythil • Seleilar • Ariel • Itaelis • Shiira • Kilaris • Ilossa • Thaoluth • Hhorthrelris • Heeshnee • Sylais • Drunthlass • Shalaeala • Thraeth • Alleloen • Darshee • Hylithriona • Gwynthlass • Elarel • Tykyrian • Eeriel • Uthre • Bomrira • Sytheria • Milenia • Veriiris • Mnalue • Ajhiisel • Feril • Asri • Ruele • Yghinis • Ishialeth • Illihn • Urmonera • Melila • Deneira • Kilyntra • Tyndrerleth • Aloen • Entha • Frasklihn</t>
  </si>
  <si>
    <t>Durulyn • Maklus • Durgo • Iglor • Eveit • Beruth • Thian • Halmrirdyn • Dallin • Ondaeth • Sorwin • Bergindur • Ollarn • Molgan • Thrurl • Gucklai • Dorn • Deraun • Durdar • Bonthurn • Oledil • Durgun • Irick • Iirun • Rergor • Darogin • Dar • Hoddeggoth • Tular • Onggorn • Daun • Ducklai • Dentarr • Durak • Jhalril • Darn • Tunon • Debin • Phelbar • Ryldin • Torldurtan • Bharn • Delin • Vurthar • Ormer • Arn • Iltzan • Korvar • Barderin • Dolimar</t>
  </si>
  <si>
    <t>Thoya • Thraeryld • Jola • Joyuna • Orlis • Kandir • Goyuna • Burclura • Jeleena • Thiirga • Cyrga • Morondlan • Tolmurba • Beldan • Andel • Aurleena • Unstenda • Wyrintra • Therna • Kethura • Athmirun • Fylla • Vessra • Irlerar • Doreelmma • Jhoyuis • Thoyane • Joyuin • Wileenda • Tothrore • Muthla • Torgga • Elaen • Erniar • Jarrerit • Denstynn • Ingus • Rercla • Goyuil • Ingael • Hlan • Gullora • Bennlae • Tellyr • Aulynn • Youmma • Erniia • Aldin • Winthera • Carril</t>
  </si>
  <si>
    <t>Джерело: &lt;http://oakthorne.net/wiki/index.php?title=Realms_Names&gt;</t>
  </si>
  <si>
    <t>Human Male First Names: </t>
  </si>
  <si>
    <t>Anlow, Arando, Bram, Cale, Dalkon, Daylen, Dodd, Dungarth, Dyrk, Eandro, Falken, Feck, Fenton, Gryphero, Hagar, Jeras, Krynt, Lavant, Leyten, Madian, Malfier, Markus, Meklan, Namen, Navaren, Nerle, Nilus, Ningyan, Norris, Quentin, Semil, Sevenson, Steveren, Talfen, Tamond, Taran, Tavon, Tegan, Vanan, Vincent</t>
  </si>
  <si>
    <t>Human Female First Names: </t>
  </si>
  <si>
    <t>Azura, Brey , Hallan, Kasaki, Lorelei, Mirabel, Pharana, Remora, Rosalyn, Sachil, Saidi, Tanika, Tura, Tylsa, Vencia, Xandrilla</t>
  </si>
  <si>
    <t>Human Last Names: </t>
  </si>
  <si>
    <t>Arkalis, Armanci, Bilger, Blackstrand, Brightwater, Carnavon, Caskajaro, Coldshore, Coyle, Cresthill, Cuttlescar, Daargen, Dalicarlia, Danamark, Donoghan, Drumwind, Dunhall, Ereghast, Falck, Fallenbridge, Faringray, Fletcher, Fryft, Goldrudder, Grantham, Graylock, Gullscream, Hindergrass, Iscalon, Kreel, Kroft, Lamoth, Leerstrom, Lynchfield, Moonridge, Netheridge, Oakenheart, Pyncion, Ratley, Redraven, Revenmar, Roxley, Sell, Seratolva, Shanks, Shattermast, Shaulfer, Silvergraft, Stavenger, Stormchapel, Strong, Swiller, Talandro , Targana, Towerfall, Umbermoor, Van Devries, Van Gandt, Van Hyden, Varcona, Varzand, Voortham, Vrye, Webb, Welfer, Wilxes, Wintermere, Wygarthe, Zatchet, Zethergyll</t>
  </si>
  <si>
    <t>Aarakocra Names</t>
  </si>
  <si>
    <t>Aial, Aur, Deekek, Errk, Heehk, Ikki, Kleeck, Oorr, Ouss, Quaf, Quierk, Salleek, Urreek, or Zeed.</t>
  </si>
  <si>
    <t>Dragonborn Child Names:</t>
  </si>
  <si>
    <t>Climber, Earbender, Leaper, Pious, Shieldbiter, Zealous</t>
  </si>
  <si>
    <t>Dragonborn Male Names:</t>
  </si>
  <si>
    <t>Andujar, Arjhan, Armagan, Armek, Arzan, Axaran, Balasar, Belaxarim, Bharash, Brevarr, Djemidor, Donaar, Draxan, Fayal, Ghesh, Grax, Heskan, Iojad, Inzul, Khiraj, Kriv, Kreytzen, Lejek, Mar, Medrash, Mehen, Nadarr, Nazir, Nedam, Nevek, Pandjed, Patrin, Ravaran, Razaan, Rhogar, Sarax, Sarram, Savaxis, Shamash, Shedinn, Siangar, Sirizan, Sunan, Szuran, Tajan, Tamajon, Tarhun, Tenahn, Torinn, Toxal, Tzegyr, Vantajar, Vharkus, Xafiq, Zarkhil</t>
  </si>
  <si>
    <t>Dragonborn Female Names: </t>
  </si>
  <si>
    <t>Akra, Artana, Biri, Daar, Farideth, Harann, Havilar, Jheri, Kalas, Kava, Korinn, Khagra, Leytra, Mishann, Myrka, Nala, Naya, Perra, Raiann, Sarcha, Shirren, Sirivistra, Sora, Sufana, Surina, Tamara, Thava, Vrumadi, Zovra</t>
  </si>
  <si>
    <t>Dragonborn Clan Names:</t>
  </si>
  <si>
    <t> Clethtinthiallor, Darrdendrian, Delmirev, Drachedandion, Fenkenkabradon, Kepeshkmolik, Kerrhylon, Kimbatuul, Linxakascendalor, Myastan, Nemmonis, Norixius, Osphinshtalajiir, Prexijandilin, Shestendeliath, Turnuroth, Verthisathurgiesh, Yarjerit</t>
  </si>
  <si>
    <t>Dwarf Male First Names: </t>
  </si>
  <si>
    <t>Adrik, Alberich, Agaro, Arnan, Auxlan, Avamir, Baelnar, Baern, Balfam, Balin, Barendd, Bariken, Bifur, Borin, Bofur, Borkûl, Brottor,Bruenor, Dain, Dori, Durin,  Darkûl, Darrak, Delg, Dolmen, Dwalin, Dyrnar, Eberk, Erag, Einkil, Ezegan, Fargrim, Farin, Ferrek, Fili, Flink, Flói, Frár, Frerin, Gamil, Gardain, Garmûl, Gimli, Glint, Gloin, Ghorvas, Grimmalk, Haeltar, Halagmar, Halzar, Harbek, Hlant, Kildrak, Korlag, Krag, Krim, Kurman, Lóni, Lurtrum, Malagar, Mardam, Maulnar, Melgar, Morak, Morgran, Narvi, Nori, Ori, Oin, Orobok, Orsik, Oskar, Rangrim, Rogath, Roken, Rozag, Rurik, Sabakzar, Sharak, Smethykk, Swargar, Taklinnn, Telchar, Thráin, Thoradin, Thorbalt, Thorin, Thror, Traubon, Travok, Tredigar, Ulfgar, Vabûl, Veit, Vistrum, Vondal, Wolvar</t>
  </si>
  <si>
    <t>Dwarf Female First Names: </t>
  </si>
  <si>
    <t>Amber, Artin, Audhild, Bardrynm Beyla, Dagnal, Diesa, Dís, Eldeth, Falkrunn, Fenryl, Finellen, Grenenzel, Gunnloda, Gurdis, Helja, Hlin, Kathra, Korra, Kristryd, Krystolari, Ilde, Liftrasa, Lokara, Lurka, Mardred, Marnia, Náli, Praxana, Riswynn, Rokel, Roksana, Sannl, Thurlfara, Torbera, Torgga, Vauldra, Veklani, Vistra Vronwe, Zebel</t>
  </si>
  <si>
    <t>Dwarf Last Names / Clannames: </t>
  </si>
  <si>
    <t>Ambershard, Balderk, Barrelhelm, Battlehammer, Brawnanvil, Copperhearth, Dankil, Deepmiddens, Drakantal, Evermead, Fireforge, Frostbeard, Garkalan, Gorunn, Grimtor, Hackshield, Holderk, Holderhek, Ironfist, Irongull, Loderr, Longbeard, Lutgehr, Markolak, Ramcrown, Rockharvest, Rumnaheim, Silvertarn, Skandalor, Strakeln, Stonehelm, Torunn, Ungart, Zarkanan</t>
  </si>
  <si>
    <t>Eladrin Male First Names: </t>
  </si>
  <si>
    <t>Aialon, Elarahal, Jiardem, Laern, Lelyrian, Lephyrr, Loray, Sayadar, Talonien, Vaerlan, Xoneras, Zaquivir</t>
  </si>
  <si>
    <t>Eladrin Female First Names:</t>
  </si>
  <si>
    <t> Allyria, Ayrdra, Deneth, Elseone, Etherea, Istiria, Karanwyn, Lieryn, Ravel, Sinariel, Sydri, Taris, Turue, Vacquiel, Valendra</t>
  </si>
  <si>
    <t>Eladrin Last Names:</t>
  </si>
  <si>
    <t> Lantherval, Lorhalien, Maldranthe, Shalbarain, Sirothian, Starfeon, Zolerii</t>
  </si>
  <si>
    <t xml:space="preserve">Elf Child Names: </t>
  </si>
  <si>
    <t>Ara, Bryn, Del, Eryn, Faen, Innil, Lael, Mella, Naill, Naeris, Phann, Rael, Rinn, Sai, Syllin, Thia, Vall</t>
  </si>
  <si>
    <t>Elf Male First Names:</t>
  </si>
  <si>
    <t>Adran, Aelar, Alarcion, Alathar, Aramil, Arannis, Ariandar, Arromar, Aust, Beiro, Berrian, Borel, Bvachan, Carric, Carydion, Enialis, Elgoth, Erdan, Erevan, Farlien, Ferel, Gaerlan, Galinndan, Hadarai, Heian, Himo, Iafalior, Immeral, Kaelthorn, Laucian, Laethan, Leliar, Leodor, Lorak, Lorifir, Mindartis, Morian, Oleran, Peren, Quarion, Riardon, Rolen,  Rylef, Savian,  Seylas, Soveliss, Tevior, Thamior, Tharivol, Theren, Varis, Veyas</t>
  </si>
  <si>
    <t>Elf Female First Names:</t>
  </si>
  <si>
    <t> Adrie, Althaea, Anastrianna, Andraste, Antinua, Aryllan, Atalya, Ayrthwil, Bethrynna, Birel, Caelynn, Drusilia, Enna, Felosial, Ielenia, Irva, Jalenneth, Keyleth, Leshanna, Lia, Lyfalia, Meriele, Mialee, Naivara, Quelenna, Quillathe, Ronefel, , Sariel, Shanairra, Shava, Silaqui, Thirya, Velene, Venefiq, Zereni</t>
  </si>
  <si>
    <t>Elf Last Names: (common translations)</t>
  </si>
  <si>
    <t> Amakiir (Gemflower), Amastacia (Starflower), Galanodel (Moonwhisper), Holimion (diamonddew), Ilphelkiir (Gemblossom), Liadon (Silverfrond), Meliamne (Oakenheel), Nailo (Nightbreeze), Siannodel (Moonbrook), Xiloscient (Goldpetal)</t>
  </si>
  <si>
    <t>Autumnloft, Balefrost, Briarfell, Evenwind, Graytrails, Mooncairn, Riverwall, Stormwolf, Summergale, Sunshadow, Woodenhawk</t>
  </si>
  <si>
    <t>Gnome Male Names:</t>
  </si>
  <si>
    <t>Alston, Alvyn, Boddynock, Brocc, Burgell, Dimble, Eldon, Erky, Fonkin, Frug, Gerbo, Gimble, Glim, Jebeddo, Kellen, Namfoodle, Orryn, Roondar, Seebo, Sindri, Warryn, Wrenn, Zook</t>
  </si>
  <si>
    <t>Gnome Female Names:</t>
  </si>
  <si>
    <t xml:space="preserve">Bimpnottin, Breena, Caramip, Carlin, Donella, Duvamil, Ella, Ellyjobell, Ellywick, Lilli, Loopmottin, Lorilla, Mardnab, Nissa, Nyx, Oda, Orla, Roywyn, Shamil, Tana, Waywocket, Zanna, Zelda, </t>
  </si>
  <si>
    <t xml:space="preserve">Gnome Clan Names: </t>
  </si>
  <si>
    <t>Beren, Daergel, Folkor, Garrick, Nackle, Murnig, Raulnor, Scheppen, Timbers, Turen</t>
  </si>
  <si>
    <t>Gnome Nicknames:</t>
  </si>
  <si>
    <t>Aleslosh, Ashhearth, Badger, Cloak, Doublelock, Filchbatter, Fnipper, Ku, Nim, Oneshoe, Pock, Sparklegem, Stumbleduck</t>
  </si>
  <si>
    <t>Goblin Names:</t>
  </si>
  <si>
    <t xml:space="preserve">Yemmik, Snot, </t>
  </si>
  <si>
    <t>Halfling Male First Names:</t>
  </si>
  <si>
    <t>Alton, Ander, Arthan, Cade, Carvin, Corby, Corrin, Cullen, Egen, Eldon, Ernest, Errich, Finnan, Garret, Gedi, Heron, Jeryl, Keffen, Kylem, Kynt, Leskyn, Lindal, Lyle, Merric, Milo, Neff, Orne, Osborn, Perrin, Quarrel, Rabbit, Reed, Rilkin, Roscoe, Snakebait, Tarfen, Titch, Tuck, Wellby, Whim</t>
  </si>
  <si>
    <t>Halfling Female First Names:</t>
  </si>
  <si>
    <t>Andry, Bree, Callie, Caliope, Cora, Emily, Euphemia, Jillian, Kithri, Lavinia, Lidda, Merla, Nedda, Paela, Portia,  Piper, Rixi, Sabretha, Seraphina, Shaena, Teg, Tilly, Toira, Trym, Vani, Verna,  Vexia, Vil, Vzani, Zanthe, Ziza</t>
  </si>
  <si>
    <t>Halfling Last Names:</t>
  </si>
  <si>
    <t>Angler, Battlestone, Blackwater, Brushgather, Daggersharp, Deepstrider, Goodbarrel, Greenbottole, High-hill, Hilltopple, Hollowpot, Leagallow, Puddle, Raftmite, Skiprock, Silverfin, Tanglestrand, Tealeaf, Thorngage, Tosscobble, Tricker, Underbough, Willowrush, Yellowcrane</t>
  </si>
  <si>
    <t>Orc Male Names:</t>
  </si>
  <si>
    <t>Dench, Feng, Gell, Henk, Holg, Imsh, Keth, Krusk, Mhurren, Ront, Shump, Thokk</t>
  </si>
  <si>
    <t>Orc Female Names:</t>
  </si>
  <si>
    <t>Baggi, Emen, Engong, Kansif, Myev, Negga, Ovak, Ownka, Shautha, Sutha, Vola, Volen, Yevelda</t>
  </si>
  <si>
    <t>Tiefling Male First Names:</t>
  </si>
  <si>
    <t>Akmenos, Amon, Amnon, Ankhus, Arkadi, Armarius, Armillius, Archidius, Balmoloch, Barakas, Calderax, Cavian, Cenereth, Chorum, Corynax, Dacian, Daelius, Damaceus, Damakos, Decimeth, Demedor, Demerian, Dynachus, Ekemon, Grassus, Halius, Heleph, Iados, Incirion, Kairon, Kalaradian, Kamien, Kazimir, Kzandro, Leucis, Machem, Maetheus, Malfias, Marchion, Melech, Menerus, Mordai, Morthos, Namazeus, Nensis, Pelaios, Prismeus, Pyranikus, Razortail, Sejanus, Severian, Skamos, Suffer, Syken, Tarkus, Therai, Vaius, Xerek, Zeth, Zevon</t>
  </si>
  <si>
    <t>Tiefling Female First Names:</t>
  </si>
  <si>
    <t>Affyria, Akta, Bryseis, Cataclysmia, Criella, Damaia, Domitia, Dorethau, Ea, Excellence, Hacari, Iritra, Kallista, Lachira, Lerissa, Levatra, Makaria, Mecretia, Milvia, Nemeia, Nericia, Orianna, Phelaia, Precious, Rain, Rieta, Samantia, Sunshine, Tenerife, Traya, Velavia, Zaidi, Zethaya</t>
  </si>
  <si>
    <t>Tiefling Last Names:</t>
  </si>
  <si>
    <t>Amarzian, Carnago, Domarien, Iscitan, Meluzan, Menetrian, Paradas, Romazi, Sarzan, Serechor, Shadowhorn, Szereban, Torzalan, Trelenus, Trevethor, Tryphon, Vadu, Vrago.</t>
  </si>
  <si>
    <t>Art, Carrion, Chant, Creed, Despair, Excellence, Fear, Glory, Hope, Ideal, Music, Nowhere, Open, Poetry, Quest, Random, Reverence, Sorrow, Temerity, Torment, Weary</t>
  </si>
  <si>
    <t>Male:</t>
  </si>
  <si>
    <t>-an</t>
  </si>
  <si>
    <t>-ant</t>
  </si>
  <si>
    <t>-no</t>
  </si>
  <si>
    <t>-en</t>
  </si>
  <si>
    <t>-ard</t>
  </si>
  <si>
    <t>-as</t>
  </si>
  <si>
    <t>-anar</t>
  </si>
  <si>
    <t>-dir</t>
  </si>
  <si>
    <t>-nik</t>
  </si>
  <si>
    <t>-er</t>
  </si>
  <si>
    <t>-ien</t>
  </si>
  <si>
    <t>-o</t>
  </si>
  <si>
    <t>-len</t>
  </si>
  <si>
    <t>-on</t>
  </si>
  <si>
    <t>-ton</t>
  </si>
  <si>
    <t>-ius</t>
  </si>
  <si>
    <t>-or</t>
  </si>
  <si>
    <t>-ric</t>
  </si>
  <si>
    <t>-ian</t>
  </si>
  <si>
    <t>-rus</t>
  </si>
  <si>
    <t>-us</t>
  </si>
  <si>
    <t>-dath</t>
  </si>
  <si>
    <t>-ym</t>
  </si>
  <si>
    <t>Female:</t>
  </si>
  <si>
    <t>-a   </t>
  </si>
  <si>
    <t>-aea   </t>
  </si>
  <si>
    <t>-ana   </t>
  </si>
  <si>
    <t>-ea   </t>
  </si>
  <si>
    <t>-nira</t>
  </si>
  <si>
    <t>-ielle   </t>
  </si>
  <si>
    <t>-ene   </t>
  </si>
  <si>
    <t>-ia  </t>
  </si>
  <si>
    <t>-ara   </t>
  </si>
  <si>
    <t>-tha</t>
  </si>
  <si>
    <t>-ora   </t>
  </si>
  <si>
    <t>-ra   </t>
  </si>
  <si>
    <t>-wen   </t>
  </si>
  <si>
    <t>-ina   </t>
  </si>
  <si>
    <t>-osa</t>
  </si>
  <si>
    <t>-ice  </t>
  </si>
  <si>
    <t>-eera   </t>
  </si>
  <si>
    <t>-aya   </t>
  </si>
  <si>
    <t>-iss    </t>
  </si>
  <si>
    <t>-ka</t>
  </si>
  <si>
    <t>-elle</t>
  </si>
  <si>
    <t>-ie</t>
  </si>
  <si>
    <t>-ya</t>
  </si>
  <si>
    <t>Aseir, Bardeid, Haseid, Khemed, Mehmen, Sudeiman, Zasheir</t>
  </si>
  <si>
    <t xml:space="preserve"> Atala, Ceidil, Hama, Jasmal, Meilil, Seipora, Yasheira, Zasheida; </t>
  </si>
  <si>
    <t>Basha, Dumein, Jassan, Khalid,Mostana, Pashar, Rein</t>
  </si>
  <si>
    <t>Chondathan Names:</t>
  </si>
  <si>
    <t xml:space="preserve">Darvin, Dorn, Evendur, Gorstag, Grim, Helm, Malark, Morn, Randal, Stedd; </t>
  </si>
  <si>
    <t>Arveene, Esvele, Jhessail, Kerri, Lureene, Miri, Rowan, Shandri, Tessele;</t>
  </si>
  <si>
    <t>Amblecrown, Buckman, Dundragon, Evenwood, Greycastle, Tallstag</t>
  </si>
  <si>
    <t xml:space="preserve">Damaran Names: </t>
  </si>
  <si>
    <t>Bor, Fodel, Glar, Grigor, Igan, Ivor, Kosef, Mival, Orel, Pavel, Sergor;</t>
  </si>
  <si>
    <t xml:space="preserve">Alethra, Kara, Katernin, Mara, Natali, Olma, Tana, Zora; </t>
  </si>
  <si>
    <t>Bersk, Chernin, Dotsk, Kulenov, Marsk, Nemetsk, Shemov, Starag</t>
  </si>
  <si>
    <t>Illuskan Names:</t>
  </si>
  <si>
    <t xml:space="preserve">Ander, Blath, Bran, Frath, Geth, Lander, Luth, Malcer, Stor, Taman, Urth; </t>
  </si>
  <si>
    <t>Amafrey, Betha, Cefrey, Kethra, Mara, Olga, Silifrey, Westra;</t>
  </si>
  <si>
    <t>Brightwood, Helder, Hornraven, Lackman, Stormwind, Windrivver</t>
  </si>
  <si>
    <t xml:space="preserve">Mulan Names: </t>
  </si>
  <si>
    <t>Aoth, Bareris, Ehput-Ki, Kethoth, Mumed, Ramas, So-Kehur, Thazar-De, Urhur;</t>
  </si>
  <si>
    <t xml:space="preserve">Arizima, Chathi, Nephis, Nulara, Murithi, Sefris, Thola, Umara, Zolis; </t>
  </si>
  <si>
    <t>Ankhalab, Anskuld, Fezim, Hahpet, Nathandem, Sepret, Uuthrakt</t>
  </si>
  <si>
    <t>Rashemi Names:</t>
  </si>
  <si>
    <t>Borivik, Faurgar, Jandar, Kanithar, Madislak, Ralmevik, Shaumar, Vladislak;</t>
  </si>
  <si>
    <t>Fyevarra, Hulmarra, Immith, Imzel, Navarra, Shevarra, Tammith. Yuldra;</t>
  </si>
  <si>
    <t>Chergoba, Dyernina, Iltazyara, Murnyethara, Stayanoga, Ulmokina</t>
  </si>
  <si>
    <t xml:space="preserve">Shou Names: </t>
  </si>
  <si>
    <t>An, Chen, Chi, Fai, Jiang, Jun, Lian, Long, Meng, On, Shan, Shui, Wen;</t>
  </si>
  <si>
    <t xml:space="preserve">Bai, Chao, Jia, Lei, Mei, Qiao, Shui, Tai; </t>
  </si>
  <si>
    <t>Chien, Huang, Kao, Kung, Lao, Ling, Mei, Pin, Shin, Sum, Tan, Wan</t>
  </si>
  <si>
    <t>Turami Names:</t>
  </si>
  <si>
    <t>Anton, Diero, Marcon, Pieron, Rimardo, Romero, Salazar, Umbero;</t>
  </si>
  <si>
    <t xml:space="preserve">Balama, Dona, Faila, Jalana, Luisa, Marta, Quara, Selise, Vonda; </t>
  </si>
  <si>
    <t>Agosto, Astorio, Calabra, Domine, Falone, Marivaldi, Pisacar, Ramondo</t>
  </si>
  <si>
    <t>Tavern/Inn Names</t>
  </si>
  <si>
    <t>The Cravens Roost</t>
  </si>
  <si>
    <t>The Feisty Weasel</t>
  </si>
  <si>
    <t>The Lions Mane</t>
  </si>
  <si>
    <t>The Naughty Pine</t>
  </si>
  <si>
    <t>Cracked Rock</t>
  </si>
  <si>
    <t>Traveling Imp</t>
  </si>
  <si>
    <t>The Full Mast</t>
  </si>
  <si>
    <t>Double Tap Tavern</t>
  </si>
  <si>
    <t>The Tasty Meet</t>
  </si>
  <si>
    <t>Wilder's Pale House</t>
  </si>
  <si>
    <t>Legionaries Lagoon</t>
  </si>
  <si>
    <t>Hack and Haul</t>
  </si>
  <si>
    <t>The Whet Stone</t>
  </si>
  <si>
    <t>House of Pour</t>
  </si>
  <si>
    <t>Sour Cider Mill</t>
  </si>
  <si>
    <t>The Noble Waistcoat</t>
  </si>
  <si>
    <t>Room and Starboard</t>
  </si>
  <si>
    <t>The Salty Galley</t>
  </si>
  <si>
    <t>The Rusted Shield</t>
  </si>
  <si>
    <t>The White Foxtail</t>
  </si>
  <si>
    <t>The Burrow</t>
  </si>
  <si>
    <t>SHIP NAMES (some suitable for inn/tavern names)</t>
  </si>
  <si>
    <t>Lantheon, Starchaser, Dryad’s Fury, Black Trident, Corellon’s Arrow, Morkoth, Koalinthas, Sehanine’s Fool, Stormcrow, Vaazrus, Shield of Khahar, Stingray, Sanaj-Rakal, Zhal-Vazir, Griffonwing, Blademark, Golden Libram, Hareth’s Barrel, Kasha’s Wake, Shining Flute, White Feather, Riventide, Moonriser, Gem of Malfier, Dragon’s Glory, Menacer, Scarlet Dagger, Kral-Tajir, Ravager, Kerle’s Drum, Heart of Avandra, Goldraker, Sea Haunt, Storm Maven, Grimbol’s Cutlass, Scimitar, Black Gauntlet, Iron Maiden, Wavecrusher, Hammer of Kavath, Waterblade, Arkhor’s Secret, Dire Gar, Prallmar’s Shadow, Piranha, Devil’s Fork, Tuersyl’s Fist, Daraj-Vzan, Silver Chalice, Demonrudder, Turathi Flame, Storm’s Eye, Tanishar’s Fate, Shard of Night, Triton, Jarak’s Grasp, Nightmare, Harpy’s Lure, Devious, Arazandro’s Bluff, Nbod’s Haul, Astaryntha, Expeditious, Curse of Thuban, Siren’s Kiss, Lonely Witch, Rat’s Nest, Evader, Mistreaver, Ven’r, Vicious, Dream of Melora, Shensari, Damilor, Krimilvin’s Charm, Bloodmonger, Lucky Scrag, Windstriker, Grim Gale, Djinni’s Wish, Flying Eel, Jewel of Irthos, Broken Keel, Javelin, Myrska’s Revenge, Fearsome, Archon’s Hammer, Vendetta, Thunderchaser, Heartless, Shrike, Morak’s Boat, Mar-Turang, Will-o’-wisp, Asha-Naga, Dominant, Shoal Courser, Crescent Moon, Crystal Tear, Kara-Vaji, Shalastar, Roc’s Talon, Wavecarver, Graethan, Rotten Apple, Bharzim’s Victory, Avarice, Farak-Changal, Falling Star, Crimson Knife, Yisek’s Ride, Shara-Vaja, Varalan’s Dweomer, Rangoth, Vostarika, Mirasandra, Second Chance, Redfeather, Maal-Destir, Scorpion, Ghorzaar’s Bane, Moonwatcher, Dragon’s Crown, Dragonhawk, Dancing Sword, Kaveth’s Whisper, Tirah, Phantom Shark, Hjeltia, Satyr, Breyten’s Thrill, Golden Coin, Pearl of Fire, Bhez-Rizma, Fireball, Color Spray, Sea Bear, Prosperous, Summer Rain, Sundowner, Skulldark’s Ire, Skandalor, Zarkanan, Sana-Losi, Wolfshark, Song of Elyndri, Coral Rose, Rune of Halendros, Maelstrom, Shadow Mask, Deep Heathen, Aurora, Rusted Cutlass, Thog’s Maul, Wooden Stake, Hellstrike, Scepter Queen, Prince of Lies, Fang of Tezmyr, White Hart, Floating Cask, Sea Howler, Frostwind, Moonshadow, Melora’s Favor, Dark Queen’s Voice, Chethel’s Ghost, Mad Hag, Tamarion’s Grudge, Raven’s Gamble, Reckoner, Wraithwind, Kalisa Tano, Beholder, Slippery Trickster, Retribution, Whirling Glyph, Lady Rose, Karthang’s Plunder, Good Fortune, Axe of Thard, Black Bow, Quickstrike, Thelandira, Hammergust, Barracuda, Sahandrian’s Quarrel, Feral Knave, Wildwyrm, Shevaya’s Honor, Blackhelm’s Legacy, Wyvern’s Sting, Dragonroar, Kegstaff, Oaken Ranger, Timber Serpent, DesperateSorceress, Screaming Gull, Greedy Drake, Light of Pelor, Fate’s Blessing, Stardancer, Leering Skull, Ebon Moon, Werewolf, Redemption, Zaetchan’s Privilege, Sea Skulk, Savage Swan, Bane’s Breath, Ghorok’s Grail, Emerald Eye, Remorseless, Skiprock, Zaetra, Silverfin, Risen Ghost, Listless, Vortex, Advantage, Autumn Song, Trystan’s Delight, Soaring Manta, Calomaar’s Edge, Saerthzal, Iron Trumpet, Locathah, Demonskull, Arrowhead, Frastain’s Bottle.</t>
  </si>
  <si>
    <t>From &lt;http://brandondraga.tumblr.com/post/66804468075/chris-perkins-npc-name-list</t>
  </si>
  <si>
    <t>Evocation</t>
  </si>
  <si>
    <t>"The yew tree is deadly poisonous." (Thanks, Reuben Kendall!) Also has medicinal uses! (Thanks, J.F. Aster!)</t>
  </si>
  <si>
    <t>PHB</t>
  </si>
  <si>
    <t>Detect Poison and Disease</t>
  </si>
  <si>
    <t>Yew Leaf</t>
  </si>
  <si>
    <t>Dancing Lights</t>
  </si>
  <si>
    <t>Wychwood</t>
  </si>
  <si>
    <t>Unseen Servant</t>
  </si>
  <si>
    <t>Y</t>
  </si>
  <si>
    <t>True Polymorph</t>
  </si>
  <si>
    <t>-</t>
  </si>
  <si>
    <t>Wisp of Smoke</t>
  </si>
  <si>
    <t>Transmutation</t>
  </si>
  <si>
    <t>Gaseous Form</t>
  </si>
  <si>
    <t>Alarm</t>
  </si>
  <si>
    <t>1 gp per foot</t>
  </si>
  <si>
    <t>Wire of fine silver</t>
  </si>
  <si>
    <t>Also available in PotA pg. 241, XGtE pg. 170</t>
  </si>
  <si>
    <t>EEPC</t>
  </si>
  <si>
    <t>Watery Sphere</t>
  </si>
  <si>
    <t>Water</t>
  </si>
  <si>
    <t>Conjuration</t>
  </si>
  <si>
    <t>Wall of Water (EEPC) (XGtE)</t>
  </si>
  <si>
    <t>Also available in PotA pg. 240, XGtE pg. 168</t>
  </si>
  <si>
    <t>Tidal Wave (EEPC) (XGtE)</t>
  </si>
  <si>
    <t>Sleet Storm</t>
  </si>
  <si>
    <t>Ice Storm</t>
  </si>
  <si>
    <t>Also available in PotA pg. 237, XGtE pg. 157</t>
  </si>
  <si>
    <t>Ice Knife (or as ice)</t>
  </si>
  <si>
    <t>Abjuration</t>
  </si>
  <si>
    <t>The spell components for this spell are ingredients used to make concrete.</t>
  </si>
  <si>
    <t>Flesh to Stone</t>
  </si>
  <si>
    <t>Create Food and Water</t>
  </si>
  <si>
    <t>Control Water</t>
  </si>
  <si>
    <t>Conjure Elemental (Water)</t>
  </si>
  <si>
    <t>Armor of Agathys</t>
  </si>
  <si>
    <t>Urn, sarcophagus, coffin, etc.</t>
  </si>
  <si>
    <t>Clone</t>
  </si>
  <si>
    <t>2,000 gp</t>
  </si>
  <si>
    <t>Vessel to contain a Medium-sized creature</t>
  </si>
  <si>
    <t>XGtE</t>
  </si>
  <si>
    <t>Shadow of Moil</t>
  </si>
  <si>
    <t>150 gp</t>
  </si>
  <si>
    <t>Undead Eyeball, Encased in Gem</t>
  </si>
  <si>
    <t>Guards and Wards</t>
  </si>
  <si>
    <t>80 gp</t>
  </si>
  <si>
    <t>Umber Hulk Blood</t>
  </si>
  <si>
    <t>IMHO this is a great example of a material spell component that can be an entire adventure hook. How many trees struck by lightning are you aware of? What if you were in a foreign land? Could someone familiar with the territory lead you to such a tree -- or even call lightning down for you? What kind of person would that be?</t>
  </si>
  <si>
    <t>Witch Bolt</t>
  </si>
  <si>
    <t>Twig from a tree that has been struck by lightning</t>
  </si>
  <si>
    <t>Hallucinatory Terrain</t>
  </si>
  <si>
    <t>0.05 gp (5 cp)</t>
  </si>
  <si>
    <t>Twig</t>
  </si>
  <si>
    <t>Obviously, this is highly variable.</t>
  </si>
  <si>
    <t>Creation</t>
  </si>
  <si>
    <t>Tiny Piece of Target Matter</t>
  </si>
  <si>
    <t>Mordenkainen's Faithful Hound</t>
  </si>
  <si>
    <t>0.10 gp (1 sp) per spool</t>
  </si>
  <si>
    <t>Thread</t>
  </si>
  <si>
    <t>Divination</t>
  </si>
  <si>
    <t>May substitute seven sharpened sticks.</t>
  </si>
  <si>
    <t>Spike Growth</t>
  </si>
  <si>
    <t>0.10 gp (1 sp) per dozen</t>
  </si>
  <si>
    <t>Thorns, seven</t>
  </si>
  <si>
    <t>Necromancy</t>
  </si>
  <si>
    <t>Wall of Thorns</t>
  </si>
  <si>
    <t>If the caster doesn't get this somehow preserved, does it rot over time? Does a rotting spell component summon rotting tentacles? Also, isn't this spell component huge???</t>
  </si>
  <si>
    <t>Evard's Black Tentacles</t>
  </si>
  <si>
    <t>Tentacle of giant octopus or giant squid</t>
  </si>
  <si>
    <t>The spell does not consume the tarts, but any hungry creature may consume them after casting.</t>
  </si>
  <si>
    <t>Tasha's Hideous Laughter</t>
  </si>
  <si>
    <t>0.15 gp (15 cp)</t>
  </si>
  <si>
    <t>Tarts</t>
  </si>
  <si>
    <t>"Tallow was used to make candles, and also as a fat for frying food. It has a high smoke point and can become incredibly hot in a frying pan." Thanks, Reuben Kendall!</t>
  </si>
  <si>
    <t>Flaming Sphere</t>
  </si>
  <si>
    <t>0.30 gp (3 sp) per pound</t>
  </si>
  <si>
    <t>(DM's Discretion)</t>
  </si>
  <si>
    <t>See Invisibility</t>
  </si>
  <si>
    <t>0.50 gp (5 sp) per pound</t>
  </si>
  <si>
    <t>Talcum powder</t>
  </si>
  <si>
    <t>Suggestion</t>
  </si>
  <si>
    <t>1 gp per ounce</t>
  </si>
  <si>
    <t>Sweet Oil, a drop</t>
  </si>
  <si>
    <t>Mass Suggestion</t>
  </si>
  <si>
    <t>"Sunstone" here likely refers to the transparent mineral that may have had polarizing qualities, allowing sailors to locate the sun on completely overcast days.</t>
  </si>
  <si>
    <t>Sunburst</t>
  </si>
  <si>
    <t>Sunstone</t>
  </si>
  <si>
    <t>Dawn</t>
  </si>
  <si>
    <t>100 gp</t>
  </si>
  <si>
    <t>Sunburst Pendant</t>
  </si>
  <si>
    <t>Flame Blade</t>
  </si>
  <si>
    <t>Sumac Leaf</t>
  </si>
  <si>
    <t>Flame Strike</t>
  </si>
  <si>
    <t>0.10 gp (1 sp)</t>
  </si>
  <si>
    <t>Fireball</t>
  </si>
  <si>
    <t>Delayed Blast Fireball</t>
  </si>
  <si>
    <t>Conjure Elemental (Fire)</t>
  </si>
  <si>
    <t>Enchantment</t>
  </si>
  <si>
    <t>Insect Plague</t>
  </si>
  <si>
    <t>0.30 gp (3 sp) per ounce</t>
  </si>
  <si>
    <t>Sugar</t>
  </si>
  <si>
    <t>Puppet! (thanks, Gardonian Gardonian!)</t>
  </si>
  <si>
    <t>String</t>
  </si>
  <si>
    <t>Also available in PotA pg. 242, XGtE pg. 171</t>
  </si>
  <si>
    <t>Whirlwind (EEPC) (XGtE)</t>
  </si>
  <si>
    <t>One might breathe through a straw (or reed) underwater, as a snorkel. (Thanks, Tucker Collins!)</t>
  </si>
  <si>
    <t>Water Breathing</t>
  </si>
  <si>
    <t>Earthquake</t>
  </si>
  <si>
    <t>Thorn Whip</t>
  </si>
  <si>
    <t>Stem of a Thorny Plant</t>
  </si>
  <si>
    <t>Contingency</t>
  </si>
  <si>
    <t>1,500 gp</t>
  </si>
  <si>
    <t>Statue of the caster, carved from ivory and decorated with gems</t>
  </si>
  <si>
    <t>Also available in PotA pg. 233; XGtE pg. 150</t>
  </si>
  <si>
    <t>Abi-Dalzim's Horrid Wilting</t>
  </si>
  <si>
    <t>0.20 gp (2 sp)</t>
  </si>
  <si>
    <t>Web</t>
  </si>
  <si>
    <t>Spiderweb</t>
  </si>
  <si>
    <t>Spider Climb</t>
  </si>
  <si>
    <t>Spider</t>
  </si>
  <si>
    <t>Makes your target... lose their marbles.</t>
  </si>
  <si>
    <t>Feeblemind</t>
  </si>
  <si>
    <t>Spheres of glass, crystal, or mineral</t>
  </si>
  <si>
    <t>Comprehend Languages</t>
  </si>
  <si>
    <t>Clay, loam, sand, etc.</t>
  </si>
  <si>
    <t>Move Earth</t>
  </si>
  <si>
    <t>Soil mixture in a small bag</t>
  </si>
  <si>
    <t>May substitute ice</t>
  </si>
  <si>
    <t>Simulacrum</t>
  </si>
  <si>
    <t>Snow, enough to make a life-size copy of the target creature</t>
  </si>
  <si>
    <t>Snaketongue</t>
  </si>
  <si>
    <t>Bigby's Hand</t>
  </si>
  <si>
    <t>Snakeskin glove</t>
  </si>
  <si>
    <t>Stinking Cloud</t>
  </si>
  <si>
    <t>Skunk Cabbage Leaves</t>
  </si>
  <si>
    <t>Silver Whistle</t>
  </si>
  <si>
    <t>Mordenkainen's Magnificent Mansion</t>
  </si>
  <si>
    <t>Silver Spoon, tiny</t>
  </si>
  <si>
    <t>Silver Rod</t>
  </si>
  <si>
    <t>Telepathy</t>
  </si>
  <si>
    <t>Silver Rings, as a linked pair</t>
  </si>
  <si>
    <t>Silver powder</t>
  </si>
  <si>
    <t>Ceremony</t>
  </si>
  <si>
    <t>Chain Lightning</t>
  </si>
  <si>
    <t>Silver Pins (3)</t>
  </si>
  <si>
    <t>Sanctuary</t>
  </si>
  <si>
    <t>Silver Mirror, small</t>
  </si>
  <si>
    <t>Destroying the cage ends the spell.</t>
  </si>
  <si>
    <t>Soul Cage</t>
  </si>
  <si>
    <t>Silver Cage, Tiny</t>
  </si>
  <si>
    <t>Astral Projection</t>
  </si>
  <si>
    <t>Silver Bar, ornately carved</t>
  </si>
  <si>
    <t>[varies, check spell description]</t>
  </si>
  <si>
    <t>Protection from Evil/Good</t>
  </si>
  <si>
    <t>Silver and Iron, powdered mixture</t>
  </si>
  <si>
    <t>Magic Circle</t>
  </si>
  <si>
    <t>Dispel Good</t>
  </si>
  <si>
    <t>Nystul's Magic Aura</t>
  </si>
  <si>
    <t>Silk Square</t>
  </si>
  <si>
    <t>Shillelagh</t>
  </si>
  <si>
    <t>Shamrock</t>
  </si>
  <si>
    <t>"Open Sesame!" (Thanks, Reuben Kendall!)</t>
  </si>
  <si>
    <t>Passwall</t>
  </si>
  <si>
    <t>Sesame Seeds</t>
  </si>
  <si>
    <t>Illusion</t>
  </si>
  <si>
    <t>Sapphire is crushed to activate, consuming it at that time, not upon casting.</t>
  </si>
  <si>
    <t>Drawmij's Instant Summons</t>
  </si>
  <si>
    <t>Also available in XGtE pg. 170</t>
  </si>
  <si>
    <t>Wall of Sand</t>
  </si>
  <si>
    <t>0.05 gp (5 cp) per ounce</t>
  </si>
  <si>
    <t>Sand</t>
  </si>
  <si>
    <t>Same reference as Dream. Thanks, William Orfanakos!</t>
  </si>
  <si>
    <t>Sleep</t>
  </si>
  <si>
    <t>"Reference to Mr. Sandman, a mythical entity that pours sand on the eyes of sleepers to give them dreams" (Thanks, William Orfanakos!)</t>
  </si>
  <si>
    <t>Dream</t>
  </si>
  <si>
    <t>Destroy Water</t>
  </si>
  <si>
    <t>Catnap</t>
  </si>
  <si>
    <t>Gentle Repose</t>
  </si>
  <si>
    <t>0.10 gp (1 sp) per ounce</t>
  </si>
  <si>
    <t>Sacrificial Offering appropriate to deity</t>
  </si>
  <si>
    <t>Ruby (as dust)</t>
  </si>
  <si>
    <t>Forcecage</t>
  </si>
  <si>
    <t>Forbiddance</t>
  </si>
  <si>
    <t>Continual Flame</t>
  </si>
  <si>
    <t>50 gp</t>
  </si>
  <si>
    <t>Infernal Calling</t>
  </si>
  <si>
    <t>999 gp</t>
  </si>
  <si>
    <t>(DM's discretion)</t>
  </si>
  <si>
    <t>Rotten Egg</t>
  </si>
  <si>
    <t>Snare</t>
  </si>
  <si>
    <t>Rope, 25 feet</t>
  </si>
  <si>
    <t>Also available in XGtE pg. 165</t>
  </si>
  <si>
    <t>Snilloc's Snowball Swarm</t>
  </si>
  <si>
    <t>Rock Chip, white</t>
  </si>
  <si>
    <t>Melf's Acid Arrow</t>
  </si>
  <si>
    <t>Rhubarb Leaf, powdered</t>
  </si>
  <si>
    <t>Holy Aura</t>
  </si>
  <si>
    <t>Reliquary containing a Sacred Relic</t>
  </si>
  <si>
    <t>May substitute a piece of straw.</t>
  </si>
  <si>
    <t>Reed</t>
  </si>
  <si>
    <t>Also available in PotA pg. 233, XGtE pg. 150</t>
  </si>
  <si>
    <t>Aganazzar's Scorcher</t>
  </si>
  <si>
    <t>200 gp</t>
  </si>
  <si>
    <t>Red Dragon's Scale</t>
  </si>
  <si>
    <t>Swift Quiver</t>
  </si>
  <si>
    <t>Quiver, with at least one piece of ammunition</t>
  </si>
  <si>
    <t>Quill plucked from a sleeping bird</t>
  </si>
  <si>
    <t>Wall of Ice</t>
  </si>
  <si>
    <t>Quartz</t>
  </si>
  <si>
    <t>Regenerate</t>
  </si>
  <si>
    <t>Prayer Wheel</t>
  </si>
  <si>
    <t>0.02 gp (2 cp)</t>
  </si>
  <si>
    <t>Pork Rind or other fat</t>
  </si>
  <si>
    <t>Grease</t>
  </si>
  <si>
    <t>Polished Marble Stone</t>
  </si>
  <si>
    <t>Mordenkainen's Sword</t>
  </si>
  <si>
    <t>250 gp</t>
  </si>
  <si>
    <t>Platinum Sword, miniature, with grip and pommel of copper and zinc</t>
  </si>
  <si>
    <t>Caster and target must wear the rings for duration</t>
  </si>
  <si>
    <t>Warding Bond</t>
  </si>
  <si>
    <t>50 gp each</t>
  </si>
  <si>
    <t>Platinum Rings, two</t>
  </si>
  <si>
    <t>Also requires a drop of Mercury.</t>
  </si>
  <si>
    <t>Maddening Darkness</t>
  </si>
  <si>
    <t>Pitch, a drop</t>
  </si>
  <si>
    <t>Darkness</t>
  </si>
  <si>
    <t>Hunger of Hadar</t>
  </si>
  <si>
    <t>8 gp</t>
  </si>
  <si>
    <t>Pickled Octopus Tentacle</t>
  </si>
  <si>
    <t>Wall of Fire</t>
  </si>
  <si>
    <t>Symbol</t>
  </si>
  <si>
    <t>Fire Shield</t>
  </si>
  <si>
    <t>We already have "wool of bat" in our pouches, too... toe of frog? Tongue of dog?</t>
  </si>
  <si>
    <t>Hex</t>
  </si>
  <si>
    <t>Petrified Eye of Newt</t>
  </si>
  <si>
    <t>Identify</t>
  </si>
  <si>
    <t>Pearl</t>
  </si>
  <si>
    <t>See comments for interesting discussion!</t>
  </si>
  <si>
    <t>Shield of Faith</t>
  </si>
  <si>
    <t>Parchment, with holy word written upon it</t>
  </si>
  <si>
    <t>Probably meant to be a Mobius strip. Thanks, 	Christopher DeMichiei!</t>
  </si>
  <si>
    <t>Rope Trick</t>
  </si>
  <si>
    <t>Parchment, as a twisted loop</t>
  </si>
  <si>
    <t>Also available in PotA pg. 238, XGtE pg. 160</t>
  </si>
  <si>
    <t>Maelstrom</t>
  </si>
  <si>
    <t>Paper or Leaf Funnel</t>
  </si>
  <si>
    <t>Mordenkainen's Private Sanctum</t>
  </si>
  <si>
    <t>0.50 gp (5 sp)</t>
  </si>
  <si>
    <t>Opaque Glass</t>
  </si>
  <si>
    <t>The ointment is made of mushroom powder, saffron, and fat.</t>
  </si>
  <si>
    <t>True Seeing</t>
  </si>
  <si>
    <t>Ointment for the Eyes</t>
  </si>
  <si>
    <t>Reincarnate</t>
  </si>
  <si>
    <t>Oils and Unguents</t>
  </si>
  <si>
    <t>Oil</t>
  </si>
  <si>
    <t>Also available in PotA 235, XGtE 155</t>
  </si>
  <si>
    <t>Erupting Earth</t>
  </si>
  <si>
    <t>Obsidian</t>
  </si>
  <si>
    <t>Barkskin</t>
  </si>
  <si>
    <t>Heh.</t>
  </si>
  <si>
    <t>Confusion</t>
  </si>
  <si>
    <t>Nut Shells (3)</t>
  </si>
  <si>
    <t>Also available in PotA pg. 238, XGtE pg. 161</t>
  </si>
  <si>
    <t>Melf's Minute Meteors</t>
  </si>
  <si>
    <t>Niter, Sulfur, and Pine Tar formed into a bead</t>
  </si>
  <si>
    <t>Moonbeam</t>
  </si>
  <si>
    <t>Moonseeds</t>
  </si>
  <si>
    <t>Slow</t>
  </si>
  <si>
    <t>Molasses (a drop)</t>
  </si>
  <si>
    <t>Mistletoe sprig</t>
  </si>
  <si>
    <t>Goodberry</t>
  </si>
  <si>
    <t>This mistletoe must have been harvested with a golden sickle underneath the light of a full moon.</t>
  </si>
  <si>
    <t>Druid Grove</t>
  </si>
  <si>
    <t>Mistletoe</t>
  </si>
  <si>
    <t>Maximilian's Earthen Grasp</t>
  </si>
  <si>
    <t>Miniature Hand Sculpted from Clay</t>
  </si>
  <si>
    <t>Shatter</t>
  </si>
  <si>
    <t>Mica chip</t>
  </si>
  <si>
    <t>5 gp per ounce</t>
  </si>
  <si>
    <t>Tenser's Floating Disk</t>
  </si>
  <si>
    <t>Also requires a drop of pitch.</t>
  </si>
  <si>
    <t>Steel Wind Strike</t>
  </si>
  <si>
    <t>Melee Weapon</t>
  </si>
  <si>
    <t>Alternatively, tarot cards, tea leaves, or other divination tool.</t>
  </si>
  <si>
    <t>Augury</t>
  </si>
  <si>
    <t>Marked Sticks or Bones</t>
  </si>
  <si>
    <t>Also requires Ash, Clay, and a jewel-encrusted dagger worth 1,000gp</t>
  </si>
  <si>
    <t>Create Homonculus</t>
  </si>
  <si>
    <t>Mandrake Root</t>
  </si>
  <si>
    <t>Applied to face as spell is cast.</t>
  </si>
  <si>
    <t>Friends</t>
  </si>
  <si>
    <t>"For burning ants!" (Thanks, William Orfanakos!)</t>
  </si>
  <si>
    <t>Sunbeam</t>
  </si>
  <si>
    <t>Magnifying Glass</t>
  </si>
  <si>
    <t>Reverse Gravity</t>
  </si>
  <si>
    <t>Mending</t>
  </si>
  <si>
    <t>Disintegrate</t>
  </si>
  <si>
    <t>0.10 gp (1 sp) per pound</t>
  </si>
  <si>
    <t>Haste</t>
  </si>
  <si>
    <t>Licorice Root Shaving</t>
  </si>
  <si>
    <t>The material for creating a gust of wind is beans!! (Thanks, Reuben Kendall!)</t>
  </si>
  <si>
    <t>Gust of Wind</t>
  </si>
  <si>
    <t>Legume Seed</t>
  </si>
  <si>
    <t>Freedom of Movement</t>
  </si>
  <si>
    <t>Leather strap, bound around arm or similar appendage</t>
  </si>
  <si>
    <t>So that you can pull yourself up by the bootstraps. (thanks Nate!)</t>
  </si>
  <si>
    <t>Levitate</t>
  </si>
  <si>
    <t>Leather Loop</t>
  </si>
  <si>
    <t>0.06 gp (6 cp)</t>
  </si>
  <si>
    <t>Lead, a thin sheet</t>
  </si>
  <si>
    <t>Knotted String</t>
  </si>
  <si>
    <t>0.02 gp (2 cp) per ounce</t>
  </si>
  <si>
    <t>Kernels of Grain</t>
  </si>
  <si>
    <t>Clairvoyance (Hearing)</t>
  </si>
  <si>
    <t>Jeweled Horn</t>
  </si>
  <si>
    <t>Also requires Clay, Ash, and Mandrake Root. Unlike those components, the dagger is not consumed.</t>
  </si>
  <si>
    <t>Jewel-Encrusted Dagger</t>
  </si>
  <si>
    <t>Planar Binding</t>
  </si>
  <si>
    <t>Jewel</t>
  </si>
  <si>
    <t>Programmed Illusion</t>
  </si>
  <si>
    <t>Jade Dust</t>
  </si>
  <si>
    <t>Magic Mouth</t>
  </si>
  <si>
    <t>Circlet must be placed on head before casting.</t>
  </si>
  <si>
    <t>Shapechange</t>
  </si>
  <si>
    <t>Jade Circlet</t>
  </si>
  <si>
    <t>Ivory Portal (miniature)</t>
  </si>
  <si>
    <t>Iron filings or powder</t>
  </si>
  <si>
    <t>Enlarge/Reduce</t>
  </si>
  <si>
    <t>Antimagic Field</t>
  </si>
  <si>
    <t>Iron Blade</t>
  </si>
  <si>
    <t>Hold Person</t>
  </si>
  <si>
    <t>Iron</t>
  </si>
  <si>
    <t>Hold Monster</t>
  </si>
  <si>
    <t>Heat Metal</t>
  </si>
  <si>
    <t>Speak with Dead</t>
  </si>
  <si>
    <t>Incense</t>
  </si>
  <si>
    <t>Legend Lore</t>
  </si>
  <si>
    <t>Hypnotic Pattern</t>
  </si>
  <si>
    <t>60 gp</t>
  </si>
  <si>
    <t>120 gp</t>
  </si>
  <si>
    <t>Glyph of Warding</t>
  </si>
  <si>
    <t>Control Weather</t>
  </si>
  <si>
    <t>400 gp</t>
  </si>
  <si>
    <t>Conjure Elemental (Air)</t>
  </si>
  <si>
    <t>Commune</t>
  </si>
  <si>
    <t>Snilloc's Snowball Swarm(or as Rock Chip, white)</t>
  </si>
  <si>
    <t>Ice Knife (or as Water)</t>
  </si>
  <si>
    <t>Dragon's Breath</t>
  </si>
  <si>
    <t>Hot Pepper</t>
  </si>
  <si>
    <t>"You catch more flies with honey, after all." Thanks, Grant Drain!</t>
  </si>
  <si>
    <t>Sympathy</t>
  </si>
  <si>
    <t>Honey drop</t>
  </si>
  <si>
    <t>Wind Walk</t>
  </si>
  <si>
    <t>Holy/Unholy Water</t>
  </si>
  <si>
    <t>True Resurrection</t>
  </si>
  <si>
    <t>Dispel Evil</t>
  </si>
  <si>
    <t>Holy Water</t>
  </si>
  <si>
    <t>Bless</t>
  </si>
  <si>
    <t>Word of Radiance</t>
  </si>
  <si>
    <t>Temple of the Gods</t>
  </si>
  <si>
    <t>Spirit Guardians</t>
  </si>
  <si>
    <t>One per being conjured</t>
  </si>
  <si>
    <t>Conjure Woodland Beings</t>
  </si>
  <si>
    <t>Holly Berry</t>
  </si>
  <si>
    <t>Hallow</t>
  </si>
  <si>
    <t>Herbs, Oils, and Incense mixture</t>
  </si>
  <si>
    <t>Fear</t>
  </si>
  <si>
    <t>Hen's Heart</t>
  </si>
  <si>
    <t>Wall of Light</t>
  </si>
  <si>
    <t>Hand Mirror</t>
  </si>
  <si>
    <t>Otiluke's Resilient Sphere</t>
  </si>
  <si>
    <t>Gum Arabic Hemisphere</t>
  </si>
  <si>
    <t>0.50 gp (5sp)</t>
  </si>
  <si>
    <t>Gum Arabic</t>
  </si>
  <si>
    <t>Guano</t>
  </si>
  <si>
    <t>The components for this spell are materials one could use to create a minor explosive.</t>
  </si>
  <si>
    <t>Green Plant</t>
  </si>
  <si>
    <t>Feign Death</t>
  </si>
  <si>
    <t>3 gp</t>
  </si>
  <si>
    <t>Graveyard Dirt (just a pinch)</t>
  </si>
  <si>
    <t>Jump</t>
  </si>
  <si>
    <t>Grasshopper's Hind Leg</t>
  </si>
  <si>
    <t>Wall of Stone</t>
  </si>
  <si>
    <t>Granite</t>
  </si>
  <si>
    <t>2 gp per foot</t>
  </si>
  <si>
    <t>Golden Wire</t>
  </si>
  <si>
    <t>Arcane Lock</t>
  </si>
  <si>
    <t>Gold dust</t>
  </si>
  <si>
    <t>Glowworm</t>
  </si>
  <si>
    <t>Cloud of Daggers</t>
  </si>
  <si>
    <t>Glass Sliver</t>
  </si>
  <si>
    <t>The bead shatters when the spell ends.</t>
  </si>
  <si>
    <t>Globe of Invulnerability</t>
  </si>
  <si>
    <t>Glass or Crystal Bead</t>
  </si>
  <si>
    <t>Clairvoyance (Seeing)</t>
  </si>
  <si>
    <t>Glass Eye</t>
  </si>
  <si>
    <t>Very specifically bile, as opposed to saliva, venom, or whatever else. As slugs do not have livers, presumably this is harvested from the animal's hepatopancreas.
Also available in PotA pg. 241, XGtE pg. 170</t>
  </si>
  <si>
    <t>Vitriolic Sphere</t>
  </si>
  <si>
    <t>Giant Slug Bile</t>
  </si>
  <si>
    <t>Diamond, Emerald, Ruby, and Sapphire</t>
  </si>
  <si>
    <t>Sequester</t>
  </si>
  <si>
    <t>Gems, as powder</t>
  </si>
  <si>
    <t>Gemstone must be clear</t>
  </si>
  <si>
    <t>Wall of Force</t>
  </si>
  <si>
    <t>Gem, as powder</t>
  </si>
  <si>
    <t>Heroes' Feast</t>
  </si>
  <si>
    <t>Gem-Encrusted Bowl</t>
  </si>
  <si>
    <t>May also be a reliquary, crystal, etc. The container is destroyed when the spell ends, not upon casting.</t>
  </si>
  <si>
    <t>Magic Jar</t>
  </si>
  <si>
    <t>500 gp</t>
  </si>
  <si>
    <t>Gem or other ornamental container</t>
  </si>
  <si>
    <t>Gauze</t>
  </si>
  <si>
    <t>Could repurpose the Fur component needed in other spells with the addition of the cloth.
Also available in PotA pg. 233, XGtE pg. 150</t>
  </si>
  <si>
    <t>Beast Bond</t>
  </si>
  <si>
    <t>0.35 gp (35 cp)</t>
  </si>
  <si>
    <t>Fur, Wrapped in Cloth</t>
  </si>
  <si>
    <t>Locate Creature</t>
  </si>
  <si>
    <t>Fur of Bloodhound</t>
  </si>
  <si>
    <t>Locate Animals or Plants</t>
  </si>
  <si>
    <t>Fur of Bat</t>
  </si>
  <si>
    <t>Arcane Eye</t>
  </si>
  <si>
    <t>Lightning Bolt</t>
  </si>
  <si>
    <t>0.30 gp (3 sp)</t>
  </si>
  <si>
    <t>Fur</t>
  </si>
  <si>
    <t>Enhance Ability</t>
  </si>
  <si>
    <t xml:space="preserve">Dowsing rods are often forked sticks. (Thanks, Tucker Collins!)
</t>
  </si>
  <si>
    <t>Locate Object</t>
  </si>
  <si>
    <t>Forked Twig</t>
  </si>
  <si>
    <t>Must be attuned to a particular plane of existence</t>
  </si>
  <si>
    <t>Plane Shift</t>
  </si>
  <si>
    <t>Forked Metal Rod</t>
  </si>
  <si>
    <t>Animal Messenger</t>
  </si>
  <si>
    <t>0.01 cp</t>
  </si>
  <si>
    <t>Food morsel</t>
  </si>
  <si>
    <t>Animal Friendship</t>
  </si>
  <si>
    <t>Crystal ball, silver mirror, etc.</t>
  </si>
  <si>
    <t>Scrying</t>
  </si>
  <si>
    <t>Focus</t>
  </si>
  <si>
    <t>I guess a cubic inch is better than a full pound of flesh.</t>
  </si>
  <si>
    <t>Flesh, a cubic inch</t>
  </si>
  <si>
    <t>Animate Dead</t>
  </si>
  <si>
    <t>Flesh</t>
  </si>
  <si>
    <t>Pull the wool over their eyes with illusions!</t>
  </si>
  <si>
    <t>Silent Image</t>
  </si>
  <si>
    <t>Phantasmal Force</t>
  </si>
  <si>
    <t>Minor Illusion</t>
  </si>
  <si>
    <t>Major Image</t>
  </si>
  <si>
    <t>Infestation</t>
  </si>
  <si>
    <t>Flea (Living)</t>
  </si>
  <si>
    <t>Flame</t>
  </si>
  <si>
    <t>Firefly</t>
  </si>
  <si>
    <t>Feldspar</t>
  </si>
  <si>
    <t>Wind Wall</t>
  </si>
  <si>
    <t>Feather, exotic</t>
  </si>
  <si>
    <t>Feather of owl</t>
  </si>
  <si>
    <t>Foresight</t>
  </si>
  <si>
    <t>Feather of hummingbird</t>
  </si>
  <si>
    <t>Fly</t>
  </si>
  <si>
    <t>Feather from any bird's wing</t>
  </si>
  <si>
    <t>Feather</t>
  </si>
  <si>
    <t>Feather Fall</t>
  </si>
  <si>
    <t>Fan, tiny</t>
  </si>
  <si>
    <t>Invisibility</t>
  </si>
  <si>
    <t>Eyelash in gum arabic</t>
  </si>
  <si>
    <t>Leomund's Secret Chest</t>
  </si>
  <si>
    <t>Exquisite Chest, tiny replica</t>
  </si>
  <si>
    <t>Exquisite Chest, 3' x 2' x 2', made of rare materials</t>
  </si>
  <si>
    <t>Requires eggshells from two different types of creatures.</t>
  </si>
  <si>
    <t>Rary's Telepathic Bond</t>
  </si>
  <si>
    <t>Eggshells</t>
  </si>
  <si>
    <t>Eggshell</t>
  </si>
  <si>
    <t>Earth, Wood, and Water mixture</t>
  </si>
  <si>
    <t>Dust</t>
  </si>
  <si>
    <t>Also available in PotA pg. 235, XGtE pg. 154</t>
  </si>
  <si>
    <t>Dust Devil</t>
  </si>
  <si>
    <t xml:space="preserve">Be sure to eat your beta carotene! </t>
  </si>
  <si>
    <t>Darkvision</t>
  </si>
  <si>
    <t>Dried Carrot</t>
  </si>
  <si>
    <t>bones, sticks, cards, teeth, runes, dice, etc.</t>
  </si>
  <si>
    <t>Find the Path</t>
  </si>
  <si>
    <t>Divinatory Tools</t>
  </si>
  <si>
    <t>Longstrider</t>
  </si>
  <si>
    <t>Dirt</t>
  </si>
  <si>
    <t>25,000 gp</t>
  </si>
  <si>
    <t>Diamonds</t>
  </si>
  <si>
    <t>Revivify</t>
  </si>
  <si>
    <t>300 gp</t>
  </si>
  <si>
    <t>Diamond and Opal, powdered mix</t>
  </si>
  <si>
    <t>Stoneskin</t>
  </si>
  <si>
    <t>Diamond (as dust)</t>
  </si>
  <si>
    <t>Sprinkled over target</t>
  </si>
  <si>
    <t>Nondetection</t>
  </si>
  <si>
    <t>Greater Restoration</t>
  </si>
  <si>
    <t>Resurrection</t>
  </si>
  <si>
    <t>Raise Dead</t>
  </si>
  <si>
    <t>Mighty Fortress</t>
  </si>
  <si>
    <t>Gate</t>
  </si>
  <si>
    <t>Chromatic Orb</t>
  </si>
  <si>
    <t>Fingernail clippings, hair, etc.</t>
  </si>
  <si>
    <t>Detritus from the target creature</t>
  </si>
  <si>
    <t>Mage Armor</t>
  </si>
  <si>
    <t>Cured Leather</t>
  </si>
  <si>
    <t>Crystal Vial of phosphorescent material</t>
  </si>
  <si>
    <t>Otiluke's Freezing Sphere</t>
  </si>
  <si>
    <t>Crystal Sphere, small</t>
  </si>
  <si>
    <t>Cone of Cold</t>
  </si>
  <si>
    <t>Crystal or Glass Cone</t>
  </si>
  <si>
    <t>Crystal Hemisphere</t>
  </si>
  <si>
    <t>Leomund's Tiny Hut</t>
  </si>
  <si>
    <t>Crystal Bead</t>
  </si>
  <si>
    <t>Cricket</t>
  </si>
  <si>
    <t>Corn, powdered</t>
  </si>
  <si>
    <t>Water Walk</t>
  </si>
  <si>
    <t>Cork</t>
  </si>
  <si>
    <t>A reference to copper phone lines. (Thanks, Aaron Timlake!)</t>
  </si>
  <si>
    <t>Sending</t>
  </si>
  <si>
    <t>0.10 gp (1 sp) per foot</t>
  </si>
  <si>
    <t>Copper Wire</t>
  </si>
  <si>
    <t>Message</t>
  </si>
  <si>
    <t>Copper pieces must be placed over corpse's eyes for the duration.</t>
  </si>
  <si>
    <t>2 cp</t>
  </si>
  <si>
    <t>Copper Pieces</t>
  </si>
  <si>
    <t>Get it? Get it??? "A penny for your thoughts?"</t>
  </si>
  <si>
    <t>Detect Thoughts</t>
  </si>
  <si>
    <t>Copper Piece</t>
  </si>
  <si>
    <t>Color Spray</t>
  </si>
  <si>
    <t>Colored Sand (red, yellow, and blue)</t>
  </si>
  <si>
    <t>Coal</t>
  </si>
  <si>
    <t>May substitute a quarterstaff</t>
  </si>
  <si>
    <t>Club</t>
  </si>
  <si>
    <t>Aid</t>
  </si>
  <si>
    <t>Cloth, Tiny white strip</t>
  </si>
  <si>
    <t>Cloth wad</t>
  </si>
  <si>
    <t>Resistance</t>
  </si>
  <si>
    <t>Cloak, miniature</t>
  </si>
  <si>
    <t>Create Undead</t>
  </si>
  <si>
    <t>4 gp</t>
  </si>
  <si>
    <t>Clay Pot of Grave Dirt</t>
  </si>
  <si>
    <t>Clay Pot of Brackish Water</t>
  </si>
  <si>
    <t>Likely a reference to the Tower of Babel. (Thanks, Reuben Kendall!)</t>
  </si>
  <si>
    <t>Tongues</t>
  </si>
  <si>
    <t>Clay Model of a Ziggurat</t>
  </si>
  <si>
    <t>Also available in PotA pg. 240, XGtE pg. 169</t>
  </si>
  <si>
    <t>Transmute Rock</t>
  </si>
  <si>
    <t>Clay and Water</t>
  </si>
  <si>
    <t>The clay must be worked into the desired shape of the stone object.</t>
  </si>
  <si>
    <t>Stone Shape</t>
  </si>
  <si>
    <t>Conjure Elemental (Earth)</t>
  </si>
  <si>
    <t>Chrysolite powder</t>
  </si>
  <si>
    <t>Must be consumed by fire in a brass brazier.</t>
  </si>
  <si>
    <t>Find Familiar</t>
  </si>
  <si>
    <t>Charcoal, Incense, and Herb mixture</t>
  </si>
  <si>
    <t>Teleportation Circle</t>
  </si>
  <si>
    <t>Chalks and Inks infused with precious gems</t>
  </si>
  <si>
    <t>Polymorph</t>
  </si>
  <si>
    <t>Caterpillar Cocoon</t>
  </si>
  <si>
    <t>Mass Polymorph</t>
  </si>
  <si>
    <t>Butter</t>
  </si>
  <si>
    <t>Tenser's Transformation</t>
  </si>
  <si>
    <t>Bull Hairs</t>
  </si>
  <si>
    <t>"Brimstone" is synonymous with Sulfur, but for D&amp;D purposes, it could imply hellish origin (which would obviously increase its value).</t>
  </si>
  <si>
    <t>Brimstone</t>
  </si>
  <si>
    <t>Also requires a square of black silk.</t>
  </si>
  <si>
    <t>Negative Energy Flood</t>
  </si>
  <si>
    <t>1.50 gp (15 sp)</t>
  </si>
  <si>
    <t>Bone, Broken</t>
  </si>
  <si>
    <t>Bone dust</t>
  </si>
  <si>
    <t>Bone</t>
  </si>
  <si>
    <t>Blood must be from a humanoid killed in the past 24 hours.</t>
  </si>
  <si>
    <t>Summon Lesser Demons</t>
  </si>
  <si>
    <t>Blood (a vial)</t>
  </si>
  <si>
    <t>Summon Greater Demon</t>
  </si>
  <si>
    <t>Blood (a drop)</t>
  </si>
  <si>
    <t>Also requires a broken bone.</t>
  </si>
  <si>
    <t>Black Silk Square</t>
  </si>
  <si>
    <t>Circle of Death</t>
  </si>
  <si>
    <t>Black Pearl (as crushed powder)</t>
  </si>
  <si>
    <t>Black Onyx Stone</t>
  </si>
  <si>
    <r>
      <t xml:space="preserve">Bitumen is essentially the same thing as pitch -- a kind of tar or asphalt, sticky and thick petroleum. But the official books refer to them as separate materials, and so it is here, too.
</t>
    </r>
    <r>
      <rPr>
        <b/>
        <sz val="10"/>
        <rFont val="Arial"/>
      </rPr>
      <t>Edit</t>
    </r>
    <r>
      <rPr>
        <sz val="11"/>
        <color theme="1"/>
        <rFont val="Calibri"/>
        <family val="2"/>
        <charset val="204"/>
        <scheme val="minor"/>
      </rPr>
      <t>: J.F. Aster points out that pitch can be a plant product, and bitumen is specifically the petroleum product! Thanks!</t>
    </r>
  </si>
  <si>
    <t>Bitumen (a drop)</t>
  </si>
  <si>
    <t>Bell (tiny)</t>
  </si>
  <si>
    <t>Pass without Trace</t>
  </si>
  <si>
    <t>Ashes of Mistletoe and Spruce</t>
  </si>
  <si>
    <t>Also requires Clay, Mandrake Root, and a jewel-encrusted dagger worth 1,000 gp.</t>
  </si>
  <si>
    <t>Also requires a "special component" depending on the version of Imprisonment chosen. See spell description.</t>
  </si>
  <si>
    <t>Imprisonment</t>
  </si>
  <si>
    <t>500 gp per hit die</t>
  </si>
  <si>
    <t>Artistic Representation of Target</t>
  </si>
  <si>
    <t>Project Image</t>
  </si>
  <si>
    <t>Artistic Representation of Caster</t>
  </si>
  <si>
    <t>Cordon of Arrows</t>
  </si>
  <si>
    <t>0.10 gp (1 sp) per arrow, bolt, etc.</t>
  </si>
  <si>
    <t>Conjure Volley</t>
  </si>
  <si>
    <t>Conjure Barrage</t>
  </si>
  <si>
    <t>Amber, Glass, or Crystal Rod</t>
  </si>
  <si>
    <t>Antipathy</t>
  </si>
  <si>
    <t>Alum soaked in vinegar</t>
  </si>
  <si>
    <t>False Life</t>
  </si>
  <si>
    <t>Awaken</t>
  </si>
  <si>
    <t>Fun quest idea in the comments, thanks ratgirl34!</t>
  </si>
  <si>
    <t>Adder's stomach</t>
  </si>
  <si>
    <t>Invulnerability</t>
  </si>
  <si>
    <t>Adamantine, small piece</t>
  </si>
  <si>
    <t>Banishment</t>
  </si>
  <si>
    <t>[An Item Distasteful to the Target]</t>
  </si>
  <si>
    <r>
      <t xml:space="preserve">- </t>
    </r>
    <r>
      <rPr>
        <b/>
        <sz val="10"/>
        <color rgb="FF9900FF"/>
        <rFont val="Arial"/>
      </rPr>
      <t>QUESTION</t>
    </r>
    <r>
      <rPr>
        <sz val="11"/>
        <color theme="1"/>
        <rFont val="Calibri"/>
        <family val="2"/>
        <charset val="204"/>
        <scheme val="minor"/>
      </rPr>
      <t>: This spreadsheet has come to encompass a lot more information than just the material spell components required for spells. Would you find it helpful if I added entries for all spells, not just those with material spell components? Please comment on this cell what you think!</t>
    </r>
  </si>
  <si>
    <t>If you have any suggestions, feel free to add a note directly to this spreadsheet! I'm interested in keeping this an up-to-date and useful resource for fellow DMs. Thanks!
2018-07-25: Added Schools of Magic, plus a Filter View for Spells by School of Magic. Also, please chime in on the top cell of column I, if you don't mind!</t>
  </si>
  <si>
    <r>
      <t xml:space="preserve">-Items in </t>
    </r>
    <r>
      <rPr>
        <i/>
        <sz val="10"/>
        <color rgb="FFE69138"/>
        <rFont val="Arial"/>
      </rPr>
      <t>orange and italic</t>
    </r>
    <r>
      <rPr>
        <sz val="11"/>
        <color theme="1"/>
        <rFont val="Calibri"/>
        <family val="2"/>
        <charset val="204"/>
        <scheme val="minor"/>
      </rPr>
      <t xml:space="preserve"> are suggested prices; e.g., what a player might pay at a magical supplies store. These are a little subjective. 
-Items with no marked price ("-") must be harvested by the caster or acquired via special means.
-Items in normal black are the minimum value of the material that </t>
    </r>
    <r>
      <rPr>
        <b/>
        <sz val="10"/>
        <rFont val="Arial"/>
      </rPr>
      <t>the spell requires</t>
    </r>
    <r>
      <rPr>
        <sz val="11"/>
        <color theme="1"/>
        <rFont val="Calibri"/>
        <family val="2"/>
        <charset val="204"/>
        <scheme val="minor"/>
      </rPr>
      <t xml:space="preserve"> in order to be successful!</t>
    </r>
  </si>
  <si>
    <t>Warlock</t>
  </si>
  <si>
    <t>Sorcerer</t>
  </si>
  <si>
    <t>Ranger</t>
  </si>
  <si>
    <t>Paladin</t>
  </si>
  <si>
    <t>Druid</t>
  </si>
  <si>
    <t>Cleric</t>
  </si>
  <si>
    <t>Bard</t>
  </si>
  <si>
    <t>LEVEL</t>
  </si>
  <si>
    <t>PAGE</t>
  </si>
  <si>
    <t>CONSUMABLE</t>
  </si>
  <si>
    <t>SPELL NAME</t>
  </si>
  <si>
    <t>VALUE</t>
  </si>
  <si>
    <t>COMPONENT</t>
  </si>
  <si>
    <t>SCHOOL OF SPELL</t>
  </si>
  <si>
    <t>DIVINE OR ARCANE</t>
  </si>
  <si>
    <t>http://www.realmshelps.net/faerun/lore/life/home.shtml</t>
  </si>
  <si>
    <t>Common Languages</t>
  </si>
  <si>
    <t>Racial Languages</t>
  </si>
  <si>
    <t>Beyond Faerun</t>
  </si>
  <si>
    <t>Faerunian Languages</t>
  </si>
  <si>
    <t>Imaskari Languages</t>
  </si>
  <si>
    <t>Rauric Languages</t>
  </si>
  <si>
    <t>Chultan Languages</t>
  </si>
  <si>
    <t>Kara-Tur Languages</t>
  </si>
  <si>
    <t>Dwarven Languages</t>
  </si>
  <si>
    <t>Draconic Languages</t>
  </si>
  <si>
    <t>Elven Languages</t>
  </si>
  <si>
    <t>Genie Languages</t>
  </si>
  <si>
    <t>Giant Languages</t>
  </si>
  <si>
    <t>Gnomish Languages</t>
  </si>
  <si>
    <t>Orc Languages</t>
  </si>
  <si>
    <t>Goblin Languages</t>
  </si>
  <si>
    <t>Halfling Languages</t>
  </si>
  <si>
    <t>Extraplanar</t>
  </si>
  <si>
    <t>Trade Tongues</t>
  </si>
  <si>
    <t>Dead Languages</t>
  </si>
  <si>
    <t>Old Omuan</t>
  </si>
  <si>
    <t>Ancient Netherese</t>
  </si>
  <si>
    <t>SHIP</t>
  </si>
  <si>
    <t>CREW</t>
  </si>
  <si>
    <t>Bumpo Thunderpuncher: Captain.[1]Donat Thunderpuncher: Bumpo's brother; an accomplished navigator.[1]Yipper Fishquisher: Cousin to Bumpo and Donat, brother to Quipper.[1]Quipper Fishquisher: Cousin to Bumpo and Donat, brother to Yipper.[1]</t>
  </si>
  <si>
    <t>CAPTAIN</t>
  </si>
  <si>
    <t>The Free Dragon was a magical ship owned by Captain Ghedrinn Lassan, a pirate from Lylorn, one of the Dusk Ports of Laerakond, in the late years of the 15th century DR.[1] The Free Dragon was under the effects of a silence spell, allowing it to move without making any kind of noise, even in highly populated waters. Other enchantments allowed the vessel to create a dense fog around it for cover, to teleport across short distances, and even to phase through physical objects.[1]
The Free Dragon was a magical vessel, created for Baranaar Lassan,[2] Ghedrinn's father, by a powerful wizard around 1440 DR, giving it its magical properties.[1]Ghedrinn's father used the Free Dragon as the base of operations for a group of dragonborn freedom fighters that opposed the green dragon Orlarrakh, until he was killed in 1467 DR.[2][1] Ghedrinn inherited the Free Dragon, and shortly thereafter became a pirate to avenge the death of his father.[1]</t>
  </si>
  <si>
    <t>Thomas J. Scott (2012-10-04). A Little Rebellion (ABER4-3) (ZIP/PDF). Living Forgotten Realms. Wizards of the Coast. p. 12. Retrieved on 2017-07-22. Ryan Cannon; Mickey Tan (2012-10-02). The Price of Freedom (ABER4-1) (ZIP/PDF). Living Forgotten Realms. Wizards of the Coast. p. 77. Retrieved on 2017-07-18.</t>
  </si>
  <si>
    <r>
      <t>Bottom Feeder</t>
    </r>
    <r>
      <rPr>
        <sz val="12"/>
        <rFont val="Calibri"/>
        <family val="2"/>
        <charset val="204"/>
        <scheme val="minor"/>
      </rPr>
      <t> was as 20-foot-long (6.1 meters) square-bottomed riverboat built by dwarves. The crew propelled the ship using long poles to push it along. A locker on board stored a number of crossbows, which were used by the ship's crew to defend the ship.</t>
    </r>
    <r>
      <rPr>
        <vertAlign val="superscript"/>
        <sz val="12"/>
        <rFont val="Calibri"/>
        <family val="2"/>
        <charset val="204"/>
        <scheme val="minor"/>
      </rPr>
      <t>[1]</t>
    </r>
  </si>
  <si>
    <r>
      <t>Bottom Feeder</t>
    </r>
    <r>
      <rPr>
        <sz val="12"/>
        <rFont val="Calibri"/>
        <family val="2"/>
        <charset val="204"/>
        <scheme val="minor"/>
      </rPr>
      <t> plied the waters of the River Chionthar from Baldur's Gate to Scornubel, occasionally even as far as Iriaebor.</t>
    </r>
    <r>
      <rPr>
        <vertAlign val="superscript"/>
        <sz val="12"/>
        <rFont val="Calibri"/>
        <family val="2"/>
        <charset val="204"/>
        <scheme val="minor"/>
      </rPr>
      <t>[1]</t>
    </r>
  </si>
  <si>
    <t>Human</t>
  </si>
  <si>
    <t>Dwarven</t>
  </si>
  <si>
    <t xml:space="preserve">Male Name </t>
  </si>
  <si>
    <t xml:space="preserve">Female Name </t>
  </si>
  <si>
    <t xml:space="preserve">Alashar , Cronn , Dothar , Fordan , Isvar , Korr , Nadrin , Pholter , Shindar , Traüic , Uster , Waldren </t>
  </si>
  <si>
    <t xml:space="preserve">Ashara , Breena , Erenne , Fiera , Hadra , Jael , Kyra , Misha , Prynna , Sianna , Tirelle , Varenne , </t>
  </si>
  <si>
    <t>Hammer / "DeepWinter" (January)</t>
  </si>
  <si>
    <t>Alturiak / "The Claw of Winter" (FEBRUARY)</t>
  </si>
  <si>
    <t>Tarsakh / "The Claw of the Storms" (APRIL)</t>
  </si>
  <si>
    <t>Ches / "The Claw of the Sunsets" (MARCH)</t>
  </si>
  <si>
    <t>Mirtul / "The Melting" (MAY)</t>
  </si>
  <si>
    <t>Kythorn / "The Time of Flowers" (JUNE)</t>
  </si>
  <si>
    <t>Elesias / "High Sun" (AUGUST)</t>
  </si>
  <si>
    <t>Flamerule / "Summertide" (JULY)</t>
  </si>
  <si>
    <t>Eleint / "The Fading" (SEPTEMBER)</t>
  </si>
  <si>
    <t>Marpenoth / "Leaf Fall" (OCTOBER)</t>
  </si>
  <si>
    <t xml:space="preserve"> Uktar / "The Rotting" (NOVEMBER)</t>
  </si>
  <si>
    <t>Nightal / "The Drawing Down" (DECEMBER)</t>
  </si>
  <si>
    <t>HOLIDAYS</t>
  </si>
  <si>
    <t>REGULAR</t>
  </si>
  <si>
    <t>FESTIVAL</t>
  </si>
  <si>
    <t>MONTH</t>
  </si>
  <si>
    <t>STANDARD</t>
  </si>
  <si>
    <t>EXOTIC</t>
  </si>
  <si>
    <t>MONSTER</t>
  </si>
  <si>
    <t>EXOTIC HUMAN</t>
  </si>
  <si>
    <t>TYPE OF LANGUAGE</t>
  </si>
  <si>
    <t>LANGUAGES</t>
  </si>
  <si>
    <t>Cosh</t>
  </si>
  <si>
    <t>D'tarig</t>
  </si>
  <si>
    <t>Telpi</t>
  </si>
  <si>
    <t>Waelan</t>
  </si>
  <si>
    <t>Aragrakh</t>
  </si>
  <si>
    <t>ADVENTURERS LEAGUE</t>
  </si>
  <si>
    <t>YES</t>
  </si>
  <si>
    <t>Drueidan</t>
  </si>
  <si>
    <t>Thieves' Cant</t>
  </si>
  <si>
    <t xml:space="preserve"> http://oakthorne.net/wiki/index.php?title=Languages_in_the_North</t>
  </si>
  <si>
    <t>Old high wynn</t>
  </si>
  <si>
    <t>Hulgorkyn</t>
  </si>
  <si>
    <t>Archaic ore</t>
  </si>
  <si>
    <t>Loross</t>
  </si>
  <si>
    <t>Netherese noble tongue</t>
  </si>
  <si>
    <t>Netherese</t>
  </si>
  <si>
    <t>A precursor of Halruaan</t>
  </si>
  <si>
    <t>Roushoum</t>
  </si>
  <si>
    <t>Imaskari</t>
  </si>
  <si>
    <t>A precursor of Tuigan</t>
  </si>
  <si>
    <t>Seldruin</t>
  </si>
  <si>
    <t>Hamarfae</t>
  </si>
  <si>
    <t>Elven high magic</t>
  </si>
  <si>
    <t>Old Common</t>
  </si>
  <si>
    <t>DEAD LANGUAGES</t>
  </si>
  <si>
    <t>ALPHABET / Script</t>
  </si>
  <si>
    <t>TYPICAL SPEAKERS OR REGIONS</t>
  </si>
  <si>
    <t>LANGUAGE</t>
  </si>
  <si>
    <t>Language Families of the Forgotten Realms</t>
  </si>
  <si>
    <t>Linguistic Groupings of Languages Spoken in Faerûn and other lands of Toril</t>
  </si>
  <si>
    <t>Human Languages</t>
  </si>
  <si>
    <t>Faerûn: Faerûnian languages • Imaskari languages • Rauric languages • Chultan languages</t>
  </si>
  <si>
    <t>Kara-Tur: Amaese languages • Han languages • Shou Chiang languages</t>
  </si>
  <si>
    <t>Kuong • Laothan • Lidahan • Purang • Tabotan • Trade Tongue</t>
  </si>
  <si>
    <t>Maztica: Azuposi • Nexalan • Payit</t>
  </si>
  <si>
    <t>Zakhara: Midani</t>
  </si>
  <si>
    <t>Nonhuman Languages</t>
  </si>
  <si>
    <t>Racial: Dethek (Dwarvish) • Espruar (Elvish) • Gnim (Gnomish) • Luiric • Faerie (Sylvan) • Kentaur • Jotun • Jogishk • Daraktan (Orcish) • Ghukliak (Goblin) • Sphinx • Yipyak (Kobold)</t>
  </si>
  <si>
    <t>Planar: Aquan • Auran (Old Alzhedo) • Ignan • Jannti • Terran • Celestial • Infernal</t>
  </si>
  <si>
    <t>Faerûnian Languages by Grouping</t>
  </si>
  <si>
    <t>Illuski</t>
  </si>
  <si>
    <t>Old Illuskan • Illuskan • Bothii • Reghedjic • Dambrathan</t>
  </si>
  <si>
    <t>Druidic</t>
  </si>
  <si>
    <t>Drueidan • Daelic</t>
  </si>
  <si>
    <t>Ulou</t>
  </si>
  <si>
    <t>Loross • Halruaan • Ruathlek</t>
  </si>
  <si>
    <t>High Ulutim</t>
  </si>
  <si>
    <t>Uluik • Ulutiun</t>
  </si>
  <si>
    <t>Low Ulutim</t>
  </si>
  <si>
    <t>Rengardt • Narfelli • Uloushinn• Andt • Erakic • Naric • Dambrathan</t>
  </si>
  <si>
    <t>Chard</t>
  </si>
  <si>
    <t>Damaran • Easting</t>
  </si>
  <si>
    <t>Central Thorass</t>
  </si>
  <si>
    <t>Jhaamdathan • Thorass • Chondathan • Common • Maiden's Tongue</t>
  </si>
  <si>
    <t>North Thorass</t>
  </si>
  <si>
    <t>Auld Tharian • Tharian • Zhentarim Argot</t>
  </si>
  <si>
    <t>East Thorass</t>
  </si>
  <si>
    <t>Chessan</t>
  </si>
  <si>
    <t>Chessentic</t>
  </si>
  <si>
    <t>Auld Chessic • Thresk • Chessentan • Alambit</t>
  </si>
  <si>
    <t>Akalaic</t>
  </si>
  <si>
    <t>Arkian • Eshowan • Telfir • Akalan • Akûrian • Shaaran • Sespechian</t>
  </si>
  <si>
    <t>Raumtheran</t>
  </si>
  <si>
    <t>Halardrim • Rashemi • Allesian • Sossic</t>
  </si>
  <si>
    <t>Chult and Samarach</t>
  </si>
  <si>
    <t>http://oakthorne.net/wiki/index.php?title=Forgotten_Realms_Languages</t>
  </si>
  <si>
    <t xml:space="preserve"> The language of the druids in service to the Earthmother of the Moonshae islands is distinct from the language that other druids speak, though they do share some concepts. It is never written, a taboo to use of the language.</t>
  </si>
  <si>
    <t>Druids of Moonshae</t>
  </si>
  <si>
    <t>Daelic</t>
  </si>
  <si>
    <t>Thorass, Espruar or Dethek</t>
  </si>
  <si>
    <t>The language of druids concerns itself with natural and spiritual concepts, providing a terminology for discussing the nuances of such things missing in other tongues. Speakers of Sylvan can begin to understand such discussions to limited extent. It may be written in Thorass, Espruar or Dethek.</t>
  </si>
  <si>
    <t xml:space="preserve">Druids. </t>
  </si>
  <si>
    <t>The ceremonial and secret tongue of the Crintri priestesses of Loviatar in the nation of Dambrath</t>
  </si>
  <si>
    <t>Maiden's Tongue: Dambrath (Priestesses of Loviatar)</t>
  </si>
  <si>
    <t xml:space="preserve"> A language derived from Netherese innovated by the ancient followers of Lliira and the cabals of illusionists in service to her. The language remains in use as a sort of trade language that many illusionist arcanabula are written in, as well as the language of Nimbral.</t>
  </si>
  <si>
    <t>Ruathlek: </t>
  </si>
  <si>
    <t>Illusionists, Followers of Lliira, Nimbral.</t>
  </si>
  <si>
    <t>Originating with the Northern language, this cant was the secret code of the Shadow Thieves of Waterdeep. When they were cast out of the city and fled to Amn, it took on some other nuances of the local language as well. Northern Cant is a dead language, for all intents and purposes.</t>
  </si>
  <si>
    <t xml:space="preserve">Shadow Thieves of Amn. </t>
  </si>
  <si>
    <t>Shadow Cant </t>
  </si>
  <si>
    <t>Thieves and other Underworld types. A language made up of slang, reference to previous events in the criminal world and innuendo, thieves' cant changes from place to place, season to season. Part of knowing thieves' cant isn't just knowing what to say, as this changes constantly - it is the skill to figure out how to "hook into" the local cant and use it to communicate, a process that takes about an evening's worth of carousing. It has no written form.</t>
  </si>
  <si>
    <t>The secret tongue of the Black Network. It is rarely spoken outside of Zhentarim strongholds, such as the Citadel of the Raven, Darkhold and Zhentil Keep, except by their nefarious agents meeting in secret</t>
  </si>
  <si>
    <t>Zhentarim</t>
  </si>
  <si>
    <t>Zhentarim Argot</t>
  </si>
  <si>
    <t>TRADE LANGUAGES OAKHORN</t>
  </si>
  <si>
    <t>A twisted, complex tongue whose words often have meanings based on the speaker's emotions and intentions toward the listener, Abyssal's linguistic emphasis is on concepts of violence and revulsion, madness and contempt for others.</t>
  </si>
  <si>
    <t> A transcendant tongue from which derives many languages' words for concepts of good, purity, justice, compassion, and beneficence.</t>
  </si>
  <si>
    <t>Celestials, Upper planes</t>
  </si>
  <si>
    <t>REGIONAL LIST REALMSHELP</t>
  </si>
  <si>
    <t>Sunrise Service: Lathander. Welcoming rites to Lathander as the day begins.</t>
  </si>
  <si>
    <t>Twilight Service: Lathander. Solemn rites asking Lathander to watch over his faithful as the night comes.</t>
  </si>
  <si>
    <t>The Lady's Appeasement: Leira. A daily opportunity to offer sacrifices to Leira, praying that she avert her caprices, and bless those who engage in deceit or who attempt to see through deceit.</t>
  </si>
  <si>
    <t>Sunset Prayers: Mask. Rites in which worshipers kneel before altar to Mask. Worshipers offer coins to low-ranking clergy, low-ranking clergy offer them to high-ranking clergy, and the high priest offers a single coin to the most destitute of worshipers present.</t>
  </si>
  <si>
    <t>The Dusking: Myrkul. A rite to remind mortals how closely death walks, involving a floating skull onto which were sprinkled pinches of cremains and grave dirt, with each sacrifice marked by the tolling of a funereal bell.</t>
  </si>
  <si>
    <t>The Binding: Oghma. One of the "Cornerstones of the Day," the Binding is a morning service in which the symbols of Oghma are written in the dirt, in ashes upon the altar, or on any other medium, which prayers are intoned.</t>
  </si>
  <si>
    <t>The Covenant: Oghma. The second "Cornerstone of the Day" of the Oghman faith, this is an evening service in which passages of some work of wisdom are read aloud or recited from memory, a song or poem is offered up to Oghma, and then some item of knowledge that clergy or laity have learned that day is offered up aloud for the benefit of all present.</t>
  </si>
  <si>
    <t>Nightfall: Shar. A nightly ritual as the sun sets, involving an invocation, a dance, a charge or series of inspiring instructions, and a revel. Lay worshipers are expected to attend at least one Nightfall rite per tenday. On moonless nights, this rite is called the Coming of the Lady, and every congregation must carry out some significant act of vengeance or wickedness in the Dark Lady's name.</t>
  </si>
  <si>
    <t>Song of the Sword: Tempus. A rousing holy battle chant performed just after dark in temples, invoking Tempus' strength of arms through the night and unto the following day.</t>
  </si>
  <si>
    <t>The Awakening: Tyr. Dawn invocation, followed by prayers, a short sermon or reading of wisdom, and closing anthem that is a gentle uplifting renewal of faith.</t>
  </si>
  <si>
    <t>The Hammer at Highsun: Tyr. Highsun invocation, followed by prayers, a short sermon or reading of wisdom, and closing anthem that is a stirring, exultant expression of the church's vigilance and martial might.</t>
  </si>
  <si>
    <t>High Justice: Tyr. Evening invocation, followed by prayers, a short sermon or reading of wisdom, and closing anthem that is a a stern, proud celebration of Tyr's commandments and the temple's purpose.</t>
  </si>
  <si>
    <t>The Remembrance of the Just Fallen: Tyr. Night invocation, followed by prayers, a short sermon or reading of wisdom, and closing anthem that is a haunting, softly changed reverence for those who have laid down their lives for justice, both inside and outside the faith.</t>
  </si>
  <si>
    <t>Feast of Love: Sune. Intimate gatherings of the faithful in which they recline on cushions and couches, eating bitelets and sipping liquers, while enjoying solitary dancers interspersed with readers of poetry and romantic prose. Such gatherings always break up into more private groups afterwards.</t>
  </si>
  <si>
    <t>Seeing Justice (1st Day of Month): Tyr. Chanted prayers and thunderous hymns under the image of a gigantic warhammer that glows white.</t>
  </si>
  <si>
    <t>The Maiming (13th Day of Month): Tyr. Chanted prayers and thunderous hymns under the image of a hand surrounded by a nimbus of burning blood, and then tumbles away into darkness.</t>
  </si>
  <si>
    <t>The Blinding (22nd Day of Month): Tyr. Chanted prayers and thunderous hymns under the image of two eyes that burst into fountains of flaming tears until they have entirely spilled away. Afterwards, symbolic blindfolds of diaphanous damask are bound over the eyes of worshippers to remind them of Tyr's blindness.</t>
  </si>
  <si>
    <t>The Foreshadowing (New Moon): Ibraundul. On cloud-covered nights of the new moon, worshippers of the dark Ibrandul emerge from their subterranean lairs to perform a rite which begins at midnight and promises to fulfill Ibrandul's promise to eventually envelop the Lands Above in utter darkness.</t>
  </si>
  <si>
    <t>New Moon Revel: Selune. Open-air dances and prayers under the moonlight with sacrifices of wine poured out upon the altar.</t>
  </si>
  <si>
    <t>Full Moon Revel: Selune. Open-air dances and prayers under the moonlight with sacrifices of milk poured out upon the altar.</t>
  </si>
  <si>
    <t>Grand Revel (Full Moon): Sune. A dusk-to-dawn party in which outsiders are invited, dancing and minstrelsry dominate and those of the faith seek converts with fun and an exhibition of the temple's beautiful or art objects.</t>
  </si>
  <si>
    <t>Divine Pageantry (Summer): Siamorphe. Holy day in the Sea Ward and North Ward of Waterdeep where the nobles take over Heroes' Walk and Heroes' Garden, and the road from Skulls Street and all along the Street of Glances to the Street of the Singing Dolphin. They hold a fashionable revel where the nobility bedeck themselves in old-fashioned but outrageous costumes and parade about, scattering copper and silver coins to commoners, addressing one another with full titles and speaking in a highly stylized, stilted speech supposed to mimic an old nobles dialect dead for centuries. The most outrageous of them are elected as Pageant King and Pageant Queen at the grand end-of-day party thrown by the previous year's King and Queen.</t>
  </si>
  <si>
    <t>Daernuth (Every 12 days): Talona. Public festivals held every twelve days, open to nondevotees where visitors are encouraged to pray and giver offerings to Talona to spare themselves or loved ones from death, disease, and the like. The clergy with the ability to do so make a point of healing lepers and other victims of disfiguring diseases. Minor priests sell poisons (for eliminating vermin, of course), antidotes, and medicines, while senior clergy diagnose conditions and prescribe treatments for still fees.</t>
  </si>
  <si>
    <t>Stormcall (Before a Storm, When a Storm is Desired): Umberlee. Mass prayer in which worshippers call for Umberlee to send a storm to devastate a specific harbor or ship, or to turn away an approaching storm or one that has already broken on the worshipers. Clergy use the thaumaturgy cantrip to levitate candles, and must do so carefully, for a doused candle is an omen of Umberlee's wrath.</t>
  </si>
  <si>
    <t>Cold Counting Comfort (Hammer 15th): Waukeen. A sacred time to tend to accounting and inventory duties.</t>
  </si>
  <si>
    <t>The Waterdhavian Social Season in Winter: Society The fierce Northern winters essentially shut the city down. As of the first blizzard, snow usually lies thick on the ground, and cruelly cold winds rush in off the ocean to lock the city down. Most nobles flee the city entirely during the winter, preferring to lock down their opulent villas in favor of country properties that are much cozier, or even for holdings in warmer, more southerly lands (most families of Tethyrian blood maintain houses in Amn, Tethyr and Calimshan, as well). As a result, while the Guild of Street Laborers works diligently to keep most of the streets of the city snow-free, the Sea and North Wards are basically left to snow-over (with the exception of the High Road and major roads).</t>
  </si>
  <si>
    <t>Midwinter is known officially as the High Festival of Winter. It is a feast where, traditionally, the lords of the land plan the year ahead, make and renew alliances, and send gifts of goodwill. To the commonfolk, this is Deadwinter Day, the midpoint of the worst of the cold.</t>
  </si>
  <si>
    <t>The Longest Dance: Auril. The holiest night of the year to Aurilites, it is spent with a festival of ice-dancing the whole night through. It is a raucous and enjoyable festival, in which the faithful are supposed to enjoy themselves, and invite others to join them for the fun (and possible proselytizing).</t>
  </si>
  <si>
    <t>Midwinter Gathering: Grumbar. The church holds a festival celebrating the completion of another year in the eternal church of Grumbar. During this festival, church leaders and elders gather to plan the faith's activities during the upcoming year. These plans, once set, are never varied from during the year and can only be changed at the next Midwinter Gathering.</t>
  </si>
  <si>
    <t>Deliverance Unto Darkness: Ibrandul. Held on Midwinter's Eve, this ritual typically involves the sacrifice of a monstrous spider or some other creature or being intimately associated with Lolth. It culminates in the casting of strange spells that allow them to wander through the Underdark without light.</t>
  </si>
  <si>
    <t>The Retreat: The Red Knight. Gathering of clergy and faithful to assemble in solemn ceremony to examine the previous year's campaigns. Strategies are discussed, battles analyzed, and the accumulated lore is integrated into the temple's teachings.</t>
  </si>
  <si>
    <t>Great Weave (Alturiak 20th): Waukeen. A celebration of cloth-making and weaving, with cloth woven during this month believed to be truly blessed. The Most Excellent Order of Weavers &amp; Dyers and the Order of Master Taylors, Glovers &amp; Mercers consider this a very important festival.</t>
  </si>
  <si>
    <t>The First Tide (When Ice in Harbor breaks): Umberlee. Flute-and-drum parade through the streets by the clergy and faithful, celebrating the breaking of the ice. An animal sacrifice is taken down to the harbor, tied to a large stone and thrown into the water. If it washes back ashore, it is rescued and nurtured back to health, and tended as a sacred animal.</t>
  </si>
  <si>
    <t>The Shattering (When Ice in Harbor Breaks): Valkur. Festival celebrating the shattering of the ice in harbor, commemorated by launching and naming one new ship, which sails around the harbor crewed by Valkuran clergy. Also features the unfurling of new sails that are blessed by the clergy.</t>
  </si>
  <si>
    <t>Song of Dawn (Ches 19th; Spring Equinox): Lathander. Praise-song that blends purely vocal harmonies and counter-harmonies of incredible complexity. Can be heard for blocks around echoing through the Spires of Morning.</t>
  </si>
  <si>
    <t>First Feast (Ches 19th; Spring Equinox): Mielikki. Holy rituals and revels where the faithful of Mielikki are expected to enjoy the sensual pleasures of life and sing praises to the Lady in the forest.</t>
  </si>
  <si>
    <t>The Rite of Pain &amp; Purity (Ches 19th; Spring Equinox):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</si>
  <si>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Fleetswake (Ches 21st - 30th): Civic. Spanning the last tenday in Ches, Fleetswake is a mariners' festival celebrating the sea, the sea trades that are their livelihood, and the gods of the sea. While much of the religious seriousness and ceremony is placed on the Fair Seas Festival (see above), many of the Fleetswake events and activities are dedicated in small ways to nearly every sea god or goddess of the Realms. The bulk of the festival activity occurs in Dock Ward, though the Fiery Flagon in Sea Ward is a hotbed of action during this holiday as well. Among the many events of the Fleetswake festival are boat races (both private boats and the rakers of the city naval guard), the annual Shipwrights' Ball at the Shipwrights' House, guild-sponsored galas at the Copper Cup festhall, and many more. Any ships entering the harbor during Fleetswake are not charged the standard docking fees for their stay but the ships' captains are expected to donate at least 1 gold piece per day to Umberlee's Cache before they leave Waterdeep's harbor.
Society: Generally speaking, the Spring Social Season begins with Fleetswake, when winter has let up enough to allow ships to return to the Waterdhavian harbor. Many noble families return during this week, taking rooms in inns while their servants prepare their estates for reinhabiting. By the time of the Highcoin, the nobles have mostly all returned.</t>
  </si>
  <si>
    <t>Fair Seas Festival (Ches 29th - 30th): Civic, Umberlee. This festival spans two days in late Ches, and closes the annual Fleetswake festivities. The first day involves much feasting in all corners of the city, but the menus are limited primarily to seafood; in lower Castle Ward, a number of temporary structures are built over the waters off Smugglers Dock, allowing a number of individuals (notably Mirt and Piergeiron and city guard officers) and nobles involved in the sea trades to host a feast shared with the mermen and sea elves of Waterdeep's harbor. The docks and Deepwater Isle are heavily staffed by clergy from all the temples of the city' as well as the heads and members of sea-related guilds' throughout the second day, everyone spending the time in prayer and feasting. At both dawn and sunset, the waters of Waterdeep's harbor are covered with floating flowers in homage to Umberlee, the chaotic ocean goddess.
During the course of the festival's two days, parties of city guardsmen and chosen members of the Guild of Watermen and the Master Mariners' Guild tour the city, taking donations from tavern patrons for Umberlee's Cache (there are also collection boxes at the two guildhalls), a sacrifice of coins from the citizens of the city to Umberlee in thanks for safe ports and safe passage in the coming year. Upon sunset of the second day, the money is placed in chests and dumped into the deepest part of the harbor. This festival has existed in a number of forms since the first trade-meets occurred here, and over 2,500,000 gold pieces have been dumped into the harbor and remain relatively inviolate; the area is closely guarded by the undersea guardsmen, whose standing orders are to kill anyone disturbing Umberlee's Cache. There are also rumors of magical protections on the chests which keep them safe. Legends tell of thieves that stole some of the collection years ago and left the city; as soon as their ship left the harbor, a squall sprang up and a huge wave shaped like a hand swept over the ship, taking the thieves overboard and sparing the ship and the rest of the crew.
Society: The returning nobles make their presence known to their fellows with elaborate Fair Seas Feasts. Those Houses that retain a strong presence in the city have the upper hand in these plans, for they're in place to arrange their feasts and send out invitations to those nobles who are just now getting back into the city. The nobles also make a point of preparing to contribute to Umberlee's Cache in extravagant ways during these parties, which are the favorite scene for the cache collectors to take up offerings from the noble Houses.</t>
  </si>
  <si>
    <t>Highcoin (Ches 30th): Waukeen. A grand feast with spoken accolades, accompanied by trumpet fanfares, hailing the wealthy for amassing such worth. Offerings are amassed for the next festival, Spheres.
Society: While the rest of the city is focused on the Fair Seas Festival, the nobility take the Waukeenar festival of Highcoin very seriously. Lord Piergeiron's Highcoin Ball is an absolute necessity for those intending to be on the scene this season - if you miss it, you're an afterthought at best for the rest of the year. The coin that is traditionally gathered on this day is gathered at the door of the ball. This ball is usually accompanied by accolades on what the nobles contribute to Waterdeep's prosperity by the Open Lord, myriad Guildsmasters and other personages of importance. This event begins at sundown, and most of the nobles make sure to be at the sinking of Umberlee's Cache as the true beginning of this festival, lining the shoreline in their finest garb, and then promenading to the Palace afterward.</t>
  </si>
  <si>
    <t>Firstflow (when the local ice breaks): Eldath. A small ritual of thanks and welcome to the goddess is held on the day that the ice breaks in rivers and harbors in local communities.</t>
  </si>
  <si>
    <t>The Queen's Gambit (Tarsakh 1st): The Red Knight. Clergy and faithful of the Red Knight unwind with a day of competitive games and feasting. Games of strategy are played all day in grand tournaments, with winners receiving recognition, titles of merit, promotions, and sometimes a precious gift from the temple armory.</t>
  </si>
  <si>
    <t>Waukeentide (Tarsakh 1st - 10th): Civic, Waukeen, Society. This centuries-old tenday festival in early Tarsakh maintains its old title by force of habit. Originally a simple day-long celebration of the free trade and open commerce of the city, it has encompassed a number of older holidays under one title and stretched the holiday season over ten days. The nobles of Waterdeep take the merchants' festival very seriously. This entire week is filled with parties of all sorts; Waterdeep's nobility see it as a sort of "leaping into the deep end" to get back to the social whirlwind of the city.</t>
  </si>
  <si>
    <t>All Coins Day (Tarsakh 1st): The first night of the festival, usually only really celebrated by merchants and those direct worshippers of Waukeen, by holding massive sales in their shops and donating all of those coins in Waukeen's name to charities and to promising journeymen looking to start their own businesses.</t>
  </si>
  <si>
    <t>Caravance (Tarsakh 2nd): a gift-giving holiday commemorating the traditional arrival of the first caravans of the season into the city, and many parents still hide gifts in their homes, telling their children that Old Carvas left them (Old Carvas is the mythical old peddler who arrived with the first caravan into Waterdeep, his wagon loaded down with toys for all the children in Waterdeep).
Society: Nobles turn out en masse on this festival day to shop at the newly-opened Market.</t>
  </si>
  <si>
    <t>Goldenight (Tarsakh 5th): a simple festival night celebrating money and gold (many hard currency girls and not a few young noblewomen cover themselves in gold dust and little else on Goldenight), with many businesses operating all night, offering midnight sales and other promotions;</t>
  </si>
  <si>
    <t>Guildsmeet (Tarsakh 7th): special guild member holiday gatherings of the guild memberships for celebrations typically culminating in a multiguild sponsored gala festival and dance that lasts from dusk till dawn and dominates the Market, the Cynosure, the Field of Triumph, and all areas in between.</t>
  </si>
  <si>
    <t>Leiruin (Tarsakh 8th): Waukeen caught Leira, the former goddess of deception, attempting to cheat her in a deal, and buried her under a mountain of molten gold as punishment for cheating an honest merchant; as a commemoration of this, Leiruin is the day for guild members to pay their annual dues to the guilds, for the guildmasters to all meet with the Lords Court and renew the guild charters for another year, and for the Lords to bring to light any wrongdoing done in commerce; those charged with theft, robbery, or other commercial crimes on this day are pilloried in front of the Palace and guild members throw coppers at them as part of their punishment (the money goes to the city).</t>
  </si>
  <si>
    <t>Spheres (Tarsakh 10th): Glass spheres are filled with gems and gold to be paraded around the city. They are then loaded into catapult-like contraptions to be lobbed into the air to shatter and spill their contents over the city for the general populace.</t>
  </si>
  <si>
    <t>The final day of Waukeentide is celebrated with grand parties.
The day begins with a gathering at Piergeiron's Palace, where the nobles gather to watch the glass orbs full of coin gathered at the Highcoin Ball be launched into the air after being enchanted to cause the glass to wholly render down into a harmless glittering dust upon impact.
After this spectacle and a shared warm drink courtesy of their host, the nobles break away to wander off to their myriad parties. It is considered to be something of a game among them to try and poach guests away from one anothers' parties at this point - you never know who actually is going to show to your Waukeentide party.
The parties themselves are always grand spectacles, the hosts attempting to make them enthralling enough so that guests don't go awandering for fear of missing something, while the guests frequently travel between the parties, afraid to miss out on any one of them. As a result, the streets of North and Sea Wards are filled with small clutches of traveling party-goers in their festival finery.</t>
  </si>
  <si>
    <t>The Vernal Trousseau Festival (Tarsakh 23rd - 27th): Society. A festival dedicated to a series of parties that focus on the newest fashions for spring and summer,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t>
  </si>
  <si>
    <t>Society: Wreaths of fresh flowers - some wider across than a man is tall - adorn the front gates of noble villas at Greengrass. Though a few do enjoy pilgrimages to celebrate the holiday in the hedonistic revel known as the Lady's Revels at the nearby Chauntean abbey of the Goldenfields, the nobles of Waterdeep tend not to do too much on this day.</t>
  </si>
  <si>
    <t>The Greengrass Tastings: Society. The main exception to this rule is with those families who deal in wine. These families (the Amcathras, Ammakyls, Melshimbers, Rosznars and Thanns) often hold open-barrel tasting parties, where the coming year's vintages are tasted to see how they're coming along before being bottled and sold. These parties are as much about business as they are about pleasure, with the families inviting various masters of the Vintners', Distillers', &amp; Brewers' Guild, and various prestigious tavern- and inn-owners in attendance as well.</t>
  </si>
  <si>
    <t>The Lady's Revels: Chauntea. Celebrated as a festival of fertility, where uninhibited behavior and consumption of food and drink is encouraged. Most such celebrations take place in fields outside the city proper, though many of the faithful travel to the major Chauntean abbey of the Goldenfields.</t>
  </si>
  <si>
    <t>The Greening: Eldath. A time of gathering for the clergy of Eldath, the Greening often features a progression through a community, stopping to bless local wells, springs, rivers and other sources of water for a community.</t>
  </si>
  <si>
    <t>The Wild Ride: Mielikki. 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t>
  </si>
  <si>
    <t>The Call to the Flowers: Milil. A song sung by the faithful, who gather in solemn procession, singing the song that returns "nature's music" (a metaphor for flowers) to the world.</t>
  </si>
  <si>
    <t>Sunite Revels: Sune. Sunites celebrate Greengrass with frolicking in the outdoors.</t>
  </si>
  <si>
    <t>Greengrass is the official beginning of spring, a day of relaxation. Flowers that have been carefully grown in inner rooms of the keeps and temples during the winter are blessed and cast out upon the snow, to bring rich growth in the season ahead.</t>
  </si>
  <si>
    <t>Sammardach (Mirtul 12th): Waukeen. A festival celebrating a rich benefactor of the early church of Waukeen.</t>
  </si>
  <si>
    <t>Guildsmeet Ball (Mirtul 12th): Society. Coinciding with the Waukeenar holiday of Sammardach, this ball is thrown as a joint function by those guilds in the city who deal most with the nobles. It is an opportunity - wholly at the expense of the guilds, of course - for the nobility to meet and mingle with important guildsmen that they might not otherwise encounter, and for the guilds to make introductions to up-and-coming guildsmen and young nobles who'll be taking over their family fortunes in a handful of years. Though plenty of business does get done here, the event is primarily social. Indeed, most Houses avoid scheduling social events for a full week following the Guildsmeet, to allow newly introduced nobles and guildsmen to invite one another to dinners and other engagements after having met at the ball.</t>
  </si>
  <si>
    <t>The Presentation Ball (Mirtul 4th): Society. The next big event after Greengrass is the Presentation Ball, an extremely formal event hosted by Lord Piergeiron. The height of the event is the Presentation, when young noble men and women - only now old enough this year to be considered "accepted" into society - step up one by one to be introduced to Lord Piergeiron and two of the Masked Lords. Once that has been done, those nobles are considered "fair game" for politicking, courting and are in all other ways treated as adult members of their Houses. The rest of the event consists of dancing, particularly with the newly-Presented guests; more than one less-jaded noble has commented that the flurry that surrounds the newly-Presented was uncomfortably reminiscent of the drooling excitement a pack of hounds finds in the introduction of fresh meat to their kennels.</t>
  </si>
  <si>
    <t>Time of Day in the Realms</t>
  </si>
  <si>
    <t>The time of day is rarely measured in precise hours, even with the introduction of precise Lantannese water clocks. Many temples will measure the time of day into hours, marked by bells that count up from 1 to 12, and then repeat the cycle, with highsun and midnight at the 12 bell peals. In far greater use are the ten colloquial names for more practical divisions, based on the sun of the day rather than precise hours.</t>
  </si>
  <si>
    <t>A three-story stone tower surrounded by a fence of sparkling green lights that coalesce into Azuth's and Mystra's symbols, with the hand of Azuth over the tower door rumored to watch the tower and fire magic at any intruders.</t>
  </si>
  <si>
    <t xml:space="preserve">
Most Excellent Order of Weavers &amp; Dyers
The House of Textiles, Nethpranter's Street, Trades Ward
Personages
Guild Master
Lady Tresh Lanngolyn
Primary Contact
Mellor Rhagust, Speaker of the Order, the House of Textiles
Other Guild Members
Membership: 2000+
Aelandelia Swiftleaf
Membership
Livery
Rainbow-hue dyed overcloaks &amp; overgowns
Dues
Entry Dues: 30 gp • Annual Dues: 10 gp/year
Goods &amp; Services
• Cloth, new-woven: 5sp to 10gp per bolt, depending on materials, demand, imported or local (does not include wool).
• Dyeing of cloth provided by client: 5 sp to 10gp per bolt, depending on complexity and difficulty of desired result.
Member Shops
xxx
This guild is rich and busy and offends few. Its wares are reasonably priced and its dyes goodthey bleed and stain little, and fade only slowly. Guild members will gladly dye garments to order, although patterns and devices must not mock, closely resemble, or duplicate the heraldic devices of the city, Lords, or noblesa Lords Edict on this point is strictly obeyed by the guild. Guilds, nobles, and others with a clear legal right to such designs may, of course, order work bearing them from this guild, a process involving a written request bearing as witness a Magisters (or Piergeirons) signature.
The Order has over 2,000 members, most human, and over half female. Its current master is head of the noble family Lanngolyn, and she takes care that members avoid controversy, shady dealings, and large expenses, all of which makes this guild of little interest to adventurers.</t>
  </si>
  <si>
    <t xml:space="preserve">
Order of Master Taylors, Glovers and Mercers
Costumers' Hall, the High Road &amp; Spendthrift Alley, Trades Ward
Personages
Guild Master
Alurra Tarbrossen, Lady Master of the Order
Primary Contact
The Lady Master, Costumers' Hall
Other Guild Members
Membership: 600+
xxx
Membership
Livery
White glove, arm, and half-cloak (all single garment), decorated with blue and green sequins in a repeating pattern of interwoven thread, leading to a threaded needle picked out in sequins along the wearer's forearm, all worn on the left.
Dues
Entry Dues: 25 gp • Annual Dues: 12 gp/year
Goods &amp; Services
Clothing
Member Shops
xxx
This busy guild has over 600 members, who import cloth and other supplies (such as thread), and use much of what other Waterdhavian guilds make (such as leather, textiles, carved and cast buttons, and needles) to make literally tons of clothing, of all sizes and fashions, from high-society ladies' party masks to the leather breeches of a smith. Every guild member has a personal specialty (such as gloves or gowns), and prices, speed of work, and durability vary widely. The guild serves mainly to save its members money by importing needed supplies in bulk.</t>
  </si>
  <si>
    <t>http://www.kismetrose.com/dnd/MyCharacterNameList.html</t>
  </si>
  <si>
    <t>male</t>
  </si>
  <si>
    <t>female</t>
  </si>
  <si>
    <t>last name</t>
  </si>
  <si>
    <t>Adrik, Alberich, Baern, Barendd, Brottor, Bruenor, Dain, Darrak, Delg, Eberk, Einkil, Fargrim, Flint, Gardain, Harbek, Kildrak, Morgran, Orsik, Oskar, Rangrim, Rurik, Taklinn, Thoradin, Thorin, Tordek, Traubon, Travok, Ulfgar, Veit, Vondal</t>
  </si>
  <si>
    <t>Amber, Artin, Audhild, Bardryn, Dagnal, Diesa, Eldeth, Falkrunn, Finellen, Gunnloda, Gurdis, Helja, Hlin, Kathra, Kristryd, Ilde, Liftrasa, Mardred, Riswynn, Sannl, Torbera, Torgga, Vistra</t>
  </si>
  <si>
    <t>Balderk, Battlehammer, Brawnanvil, Dankil, Fireforge, Frostbeard, Gorunn, Holderhek, Ironfist, Loderr, Lutgehr, Rumnaheim, Strakeln, Torunn, Ungart</t>
  </si>
  <si>
    <t>Trolltide (Kythorn 1st): Civic. Begun as a feasting day to celebrate the ending of the decade-long Second Trollwar, Trolltide is now a lesser holiday to the city at the start of Kythorn. Where once everyone was relieved of responsibilities beyond celebrating the freedom and survival of the city, now this holiday is almost exclusively for children. In recognition of how close the enemy came to the city, children now run through the streets in packs from highsun till dusk, pounding on the doors of shops and homes, growling and snarling like trolls; the occupants are expected to give the children candies, fruits, or other small items "to keep the trolls away from my door," and those who do not are generally subject to pranks upon sundown.</t>
  </si>
  <si>
    <t>The Steel Revels (Kythorn 6th): Society. The Steel Revels are a celebration of the military ability possessed by the nobles of Waterdeep. Some Houses (particularly those whose financial interests lie in the direction of mercenary companies) field small units of skilled fighters who battle it out to first blood in exciting scenarios in the Fields of Triumph. A great deal of betting goes on before and during such events. The end of the day sees the Highsteel Bouts, one-on-one conflicts between nobles with a good hand at the sword. These bouts are likewise to first blood, and are a favorite way among the nobility to see long-standing feuds be settled. At the end of the day, those Houses who won the most notable victories (either individual or unit) host parties to allow their guests to congratulate them on their martial prowess.</t>
  </si>
  <si>
    <t>Second Feast (Kythorn 20th; Summer Solstice): Mielikki. Holy rituals and revels where the faithful of Mielikki are expected to enjoy the sensual pleasures of life and sing praises to the Lady in the forest.</t>
  </si>
  <si>
    <t>The Rite of Pain &amp; Purity (Kythorn 20th; Summer Solstice):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</si>
  <si>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The Ball of Blossoms (Kythorn 20th; Summer Solstice): Society. Organized by Houses Crommor and Gost, with the aid of the Spires of Morning, the Ball of Blossoms opens the day as something of a fair and competition, with each participating House contributing a selection of fine flowers from their gardens to the grounds of the Spires. There, the High Radiance judges the arrangements, and a small prize is awarded to the House that wins. That evening, the arrangements of flowers serve as the backdrop to a fine ball held in the Great Hall of the Spires temple, and the nobles turn out in their finest white, gold, rose and violet garments to celebrate the height of the growing season and the gifts of Lathender to Waterdeep.</t>
  </si>
  <si>
    <t>Brightbuckle (Kythorn 21st): Waukeen. A parade of the faithful around the city, inviting everyone to don their best and join the parade, which ends at a space with a massive feast, where inspirational talks and reminders of the growing prosperity of the land are given, along with illusions showing the recent works of Waukeen. Those not of the faith are welcome, but likely to be targeted with conversion attempts.</t>
  </si>
  <si>
    <t>The Gathering of Quills (Kythorn 30th): Society. Established when the sponsors of the Gathering of Harps would not permit the addition of the written word to their roster of entertainment, the Gathering of Quills is sponsored by Houses Adarbrent, Estelmer, Ilzimmer, Moonstar, Thongolir and Wands, as well as by the Scriveners', Scribes', &amp; Clerks' Guild, the Stationers' Guild and the Surveyors', Map &amp; Chart-makers' Guild.  Though considered something of a dull affair by most noble standards, the Gathering of Quills attracts the finest writers, printers and bookbinders, and many nobles turn out simply to expand their libraries with both the recent fashionable works, and to hunt among the sellers of antiquities for old books, maps and other charts. Though the Melshimbers have sought to become involved with the Gathering of Quills, they were snubbed and turned away in retaliation for what the organizers claimed were the slight of not supporting their desires to aid with the Gathering of Harps.</t>
  </si>
  <si>
    <t>Founders' Day (Flamerule 1st): Civic. Not really a practiced holiday, Founders' Day is noted on city calendars as the first day of Flamerule and commemorates the Free City of Waterdeep's founding. The Field of Triumph is the site of illusory shows of the history of the city as well as martial exhibitions by the guard and other noted warriors of the city. Many festhalls sponsor Founders' Day costume contests with prizes going to the best costumes of historical personages (from Warlord Raurlor to Khelben the Elder and others). Major illusions used to be established throughout Waterdeep, including making Castle Waterdeep look like the old log structure of Nimoar's Hold, but these were decried as too disruptive to traffic and commerce and have not been part of the Founders' Day celebrations for decades.</t>
  </si>
  <si>
    <t>Founders' Day Viewing Parties (Flamerule 1st; Founders' Day): Society Some civic-minded nobles throw small "Founders' Day Viewing Parties" in the very stands of the Field of Triumph, using their influence and coin to lay claim to one of the viewing boxes and inviting important city officials and other nobles to the festivities they host there. It's considered an old-fashioned event, however, even if the alliances created and influence garnered with various city officials makes it worth it.</t>
  </si>
  <si>
    <t>Sornyn (Flamerule 3rd - 5th): Waukeen. A time for planning, the making of treaties and agreements and receiving of envoys from unknown lands. Much wine is traditionally consumed during this time, when "my enemy is like a brother to me".</t>
  </si>
  <si>
    <t>Sornyn Ball (Flamerule 5th; Sornyn): Society. The end of the Waukeenar festival around treaties and envoys, this ball is thrown by Lord Peirgeiron as a welcome to the new diplomats to the city, and a welcome back to those who've been here for years. It is an opportunity for the noble Houses to get to know the ambassadors, and they do so with gusto, seeking the best possible opportunities for their families (and the city, of course).</t>
  </si>
  <si>
    <t>Theater Season (Flamerule 11th - 20th): Society. It is during this week that the myriad actors and performers unveil their latest works, hoping to earn an avid following among the nobles who expect the season's newest entertainments during this tenday. Theaters, festhalls, even courtyards in town all play host to bands of players. Among those who prefer to take their lovers from among actors and other players, this tenday is usually a time of excitement, courting and competitions among the nobles to be the one to win the affection of the popular new ingenue on the stage.</t>
  </si>
  <si>
    <t>Midsummer, called Midsummer Night or the Long Night, is a time of feasting and music and love. In a ceremony performed in some lands, unwed maidens are set free in the woods and hunted by their would-be suitors throughout the night. Betrothals are traditionally made upon this night. It is very rare indeed for the weather to be bad during the nightsuch is considered a very bad omen, usually thought to foretell famine or plague.</t>
  </si>
  <si>
    <t>Midsummer Ball: Society. The Midsummer Ball is an all-night affair that starts at dawn of Midsummer eve, and lasts until the dawn of the following day. This event is thrown in the Heroes' Garden, the Sea Ward park, and features an elevated dance floor, dozens of elaborate pavilions (sponsored by various Houses) with plenty of delicacies and ever-flowing drinks and music aplenty. It is an evening originally intended to permit the sons and daughters of the nobility to meet one another under less-supervised circumstances, to dance and drink and flirt freely within the bounds of the outdoor Ball. In recent days, this has taken on a slightly more lascivious nature, where even those who aren't looking for a consort might take a fancy to someone they meet at the ball and spend some intimate time drinking and dancing with them.</t>
  </si>
  <si>
    <t>Heroes' Chant: Akadi. Those of the faithful who are able to do so travel to the Shaar, to be in the ruins of Blaskaltar, the first known shrine of Akadi. There, they chant the names of the heroes of the faith and add more such names when it is needful. Those who cannot do so often attend local shrines or outdoor sites where the clergy of Akadi (or a leader among the lay worshippers) perform a local version of the chant.</t>
  </si>
  <si>
    <t>Misfortune's Revel: Beshaba. Devotees of the Maid of Misfortune spend this day (and Shieldmeet as well, on years when it occurs) running in wild revels of destruction and rudeness to mark their goddess' nature. The faithful form small posses of (frequently masked) revelers who run wild through the streets of Waterdeep. It is not uncommon for those who don't truly worship the goddess, but simply enjoy the riotous worship to join in. This is fine with the faithful, as it simply adds to their goddess' power. Midsummer nights, the Watch are always careful to watch masked groups carefully, particularly if they display the holy symbol of Beshaba.</t>
  </si>
  <si>
    <t>Song of Dawn: Lathander. Praise-song that blends purely vocal harmonies and counter-harmonies of incredible complexity. Can be heard for blocks around echoing through the Spires of Morning.</t>
  </si>
  <si>
    <t>The Wild Ride: Mielikki, Lurue. 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 On days where Shieldmeet follows Midsummer, the Wild Ride may continue through that day.</t>
  </si>
  <si>
    <t>The Grand Revel: Milil. A grand festival involving a feast, dancing, singing, and very boisterous celebration of all music - including the singing of parodies of well-known favorites, and the introduction of entirely new music.</t>
  </si>
  <si>
    <t>Midsummer Night: Sune. Sunite temples organize all-night revels that feature flirtatious chases through forests and parks.</t>
  </si>
  <si>
    <t>Luckfeast: Tymora. A long night of free-wheeling revelry, filled with mischief and romantic trysts.</t>
  </si>
  <si>
    <t>The Silver Sails: The Elven Retreat. At dusk on Midsummer eve, silver-sailed ships of a pale white wood come into the harbor of Waterdeep, sailed by elves in robes the color of mist, and lit by strange faerie lights. They remain at the docks accorded to their use the night through, welcoming those elves who would undertake the Retreat, and in the grey hours just before dawn, they set out once more, going into the west and carrying the elven people out of Faerun.</t>
  </si>
  <si>
    <t>Shieldmeet Ball: Society. Every Shieldmeet, Lord Piergeiron throws a grand ball for Waterdeep, with the interiors of the Palace laid open for nobles and the wealthy, and a grand festival air in the courtyard in front of the palace. Room within is limited, and the guests within are always influential and important, so the jockeying to achieve a place within is intense.</t>
  </si>
  <si>
    <t>Ceremony of Honor to Helm: Helm. A high holy ritual thanking Helm for his unceasing vigilance.</t>
  </si>
  <si>
    <t>The Gilding: Deneir. A high holy day of the Deneiran church, wherein copies of old contracts are taken out for public viewing, and anyone may ask to see a copy of any nonmagical writing in any temple of Deneir to which she or he can travel. Such records and writings must be specifically requested, and must not violate the vows of confidentiality of the temple. This day culminates in the Guilding, in which priests gather in a circle around a levitated manuscript and use special spells only granted on Shieldmeet which impresses the manuscript with golden letters, used to write the Words of Deneir onto the document, which is then displayed for a full tenday afterward before being archived with the previous manuscripts.</t>
  </si>
  <si>
    <t>Conjuring of the Second Moon: Selûne. A rite that summons celestial servants of Selûne, who arrive to do good deeds or fight the enemies of the temple. These servants, called Shards, always take one female worshipper, laity or clergy, to become one of them when they depart.</t>
  </si>
  <si>
    <t>Divine Pageantry (early Eleasias): Siamoprhe, Society. Another event considered hopelessly old-fashioned by young, fashionable nobles, it is the only holy festival to Siamorphe, the goddess of nobility considered the patron of all Waterdhavian nobles. As such, no matter how de rigeur it is, the wise patron or matron of House ensures everyone in their family is there to take part, dressed in fine antique garments, spreading coin and remembering the proper old fashioned forms of address. Many young nobles (and not a few elders) spend the weeks before the Pageantry going over the hoary old documents that detail every proper title, honorific and form of address for everyone they are likely to meet on that day. A gaffe in these stilted forms of address is not just a social blunder, but an act of blasphemy against the goddess of nobility.</t>
  </si>
  <si>
    <t>Ahghairon's Day (1st): Civic. Ahghairon's Day commemorates the life of Ahghairon, the first Open Lord, and is celebrated on the day after Midsummer's Night (the first day of Eleasias) in honor of the Old Mage's birth date. Citizens often leave violets (Ahghairon's favorite flower) at the base of his old tower, the Plinth, or on the altars in the House of Wonder, Mystra's temple where he worshiped. While not a practice before Lhestyn's lifetime, Lhestyn's tradition of visiting taverns and inns throughout the city to wish the people well is continued by Piergeiron, the current Open Lord and most visible agent of Ahghairon's rule. While not a holiday that affects the city's operation (aside from closing the Lord's Court), it is honored in small ways, with many toasts to the Lords of the city in tavern talk, and bards performing some of the locally written songs in honor of the much-loved Old Mage.</t>
  </si>
  <si>
    <t>The Promenade of Violets (Eleasias 1st, Ahghairon's Day): Society. A grand masquerade ball thrown by the House of Wonder in honor of one of the founders of Waterdeep, and the first of the Open Lords, the Promenade is held at the House of Wonder, the temple to Mystra, but organized and arranged by a small council of nobles chosen by the Temple Magister. This honor is usually bestowed on those families with some ties to wizardry themselves (meaning the Eltorchuls, Thunderstaves, and Wands families dominate), along with the head of the Magists' and Protectors Order, Mhair Szeltune. The ball is eagerly anticipated for its unprecedented spectacle, thanks to the magical talents of those who organize it.</t>
  </si>
  <si>
    <t>The Harbor Spectacles (Eleasias 8th): Society. At the height of summer, the nobility take to the waters. Various Houses fund massive party-boats, opulently decorated and provisioned, to invite guests onto. Usually built onto large barges, they often feature multiple decks of hedonistic entertainments. These boats are launched with guests aboard, and are all arranged in a line so as to provide ample viewing opportunities to the slim five-man racing boats fielded by the various Houses. A purse of no small wealth is always offered the winner, and a great deal of betting goes on. After the races, the true revels begin. The harbor becomes swarming with small ferry-boats going from party-boat to party-boat, allowing nobles to move from party to party, enjoying the variety. Of course, more betting goes on during this time as well, generally based on who the next drunk noble will be that manages to stumble and tip himself (and possibly his entire ferry-boat) into the cold waters of the harbor. Merfolk members of the Watch are usually in close patrol during these events, as are ten-man Watch boats.</t>
  </si>
  <si>
    <t>Birth of the Eternal Fire (Eleasias 9th): Kossuth. The igniting of the Kossuthan shrine's Eternal Fire is celebrated on this day, involving a progression of the flame through the streets of Waterdeep, staring at the Plinth, and eventually returning to it. It has become tradition for the owners of buildings to cast one coin for each building they own into the great fire as it passes, praying for protection from fire for that year.</t>
  </si>
  <si>
    <t>Huldark (Eleasias 17th): Waukeen. A feast in which the bounty of the land is celebrated, and the faithful of Waukeen plant new trees or gardens.</t>
  </si>
  <si>
    <t>The Annual Garden Parties (Eleasias 17th): Society. Originating as Waukeenar Huldark celebrations, the annual garden parties of the Sea and North Ward are (like many things involving the nobles of Waterdeep) a fierce competition. For months, noble families work to see that their gardens are the finest possible works of art. On the day of the party, each of the Houses involved throws a massive garden party, seeking to show off their gardens in the best possible light while also demonstrating the support of their peers. A trio of judges travels from party to party, technically judging the quality of the garden, but also partaking of the merriment. These are usually personages of note, including clergy of the nature gods, previous years' winners and even Khelben "Blackstaff" Arunsun (a noted gardener in his own right) once or twice in the past. By nightfall, a winner has been decided, and runners are dispatched to announce the victor at each of the ongoing parties, which usually results in a flood of guests abandoning the parties of losing Houses to essentially invade the party of the victors.</t>
  </si>
  <si>
    <t>The Gathering of Harps (Eleasias 24th - 28th): Society. An undertaking by several Houses concerned with music (notably Houses Crommor, Estelmer, Majarra, Melshimber and Thann), as well as the Council of Musiciant, Instrument Makers and Choristers, the Gathering is held at the Field of Triumph. It is a day full of entertainment and enjoyment, with merry-makers and performers of all kinds turning out to demonstrate their talents. At night, the sponsoring Houses throw a party, one each night of the Gathering, where the nobility take in the finest of the musicians and performers from the Gathering. These evenings often see a great many tap rooms and festhalls filled as well, for those musicians who don't quite make the cut to be invited to perform for the nobility can always find a place in one of the many public nightspots of Waterdeep.</t>
  </si>
  <si>
    <t>Spryndalstar (Eleint 7th): Waukeen. A celebration of the enrichment that magic has brought to folk. Mages are invited to speak and demonstrate their talents, and young mages are often sponsored in their endeavors.</t>
  </si>
  <si>
    <t>The Matrons' Diversion (Eleint 10th): Society. Over three generations ago, the Matron of House Melshimber invited the matrons of every other House that was led by a woman for a "genteel afternoon of cards and idle conversation". The ladies showed up in their very best, each with permission to bring along a daughter or niece, for what has become the foremost gathering time for the noble ladies of Waterdhavian society. Matrons take turns hosting these events, and there is tremendous pressure to successfully throw a successful event. It is worth noting that a few of the Patrons of various noble Houses have idly discussed holding their own functions, but nothing on the level of the Matrons' Diversion has ever come of it.</t>
  </si>
  <si>
    <t>The Penultimate Thunder (Eleint 11th): Hoar the Doombringer. Great feasts to game, bread, fruits, and mead, marking the long-anticipated victory over Ramman by the Lord of Three Thunders.</t>
  </si>
  <si>
    <t>Song of Dawn (Eleint 21st; Autumn Equinox): Lathander. Praise-song that blends purely vocal harmonies and counter-harmonies of incredible complexity. Can be heard for blocks around echoing through the Spires of Morning.</t>
  </si>
  <si>
    <t>The Rite of Pain &amp; Purity (Eleint 21st; Autumn Equinox):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</si>
  <si>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Third Feast (Eleint 21st; Autumn Equinox): Mielikki. Holy rituals and revels where the faithful of Mielikki are expected to enjoy the sensual pleasures of life and sing praises to the Lady in the forest.</t>
  </si>
  <si>
    <t>The Pankration (Eleint 22nd): Another sporting event at the Fields of Triumph, the Pankration is made up of wrestling- and boxing-matches. Each House is expected to sponsor at least one athlete to engage in these bouts, and there is a specialized category of competition for those nobles who actually deign to enter the bouts themselves. The wrestling is done Lathandran style, nude or nearly so and doused in temple-blessed oils, while the boxing is bare-knuckle and fought until one surrenders or simply can rise no more. Multiple rings are set up in the Field itself, with space between them allowing observers to come down to watch any one of several simultaneous matches up close. At about dusk, the Fields clear out, with nobles returning to clean up and change their clothes, while workers clear out and decorate the Fields. Once full night has settled in, great torches are lit atop the walls of the Fields of Triumph, and a party is thrown within.</t>
  </si>
  <si>
    <t>Higharvestide heralds the coming of fall and the harvest. It is a feast that often continues for the length of the harvest, so that there is always food for those coming in from the fields. There is much traveling about on the heels of the feast, as merchants, court emissaries, and pilgrims make speed ere the worst of the mud arrives and the rain freezes in the snow.</t>
  </si>
  <si>
    <t>Harvesttide Hunts: Society. Often occupying several days on either side of this high festival, Waterdhavian nobles have taken to organize hunting retreats from the city (which is dreadfully hot around this time of year). A few families with hunting lodges and the proper accommodations within a day or so of Waterdeep organize extended hunting excursions and invite their guests along. Though wardens and other servants tend to do the majority of the actual hunting, there is usually a prize prey of some sort (usually a stag or boar) that is hunted. The rest of the undertaking is generally an extended bout of drinking, eating, courting and the other merriments available to the nobility in the countryside.</t>
  </si>
  <si>
    <t>Day of Wonders: Gond. A festival for Gond anticipated each year around Higharvestide for the imaginative inventions of the Gondsmen that are revealed on this day.</t>
  </si>
  <si>
    <t>High Prayers of the Harvest: Chauntea. Solemn prayer vigils are held as the harvests are brought in to celebrate the bounty of Chauntea. Though these are held on the last day of the harvest in actual agricultural communities, they are often celebrated in Waterdeep on the day of High Harvesttide proper.</t>
  </si>
  <si>
    <t>The Feast of the Stags: Malar. Malarite clergy parade through settled areas bearing the heads of beasts they've killed in the last tenday, and lead all who desire to eat to a feast of those beasts. This is usually a two-day orgy of gluttony, and all folk (even druids!) may attend, protected by the "Peace of the Table." At this feast, the clergy of Malar vow to hunt through the winter to feed chosen widows, aged folk, infirm and orphans.</t>
  </si>
  <si>
    <t>Marthoon (Marpenoth 1st): Waukeen. Recognition of the vigilance and work of soldiers and guards to defend the wealth and security of the folk. Such folk are feasted and given gifts of gold. Each temple sponsors the retirement of one lucky soldier or guard by providing him or her 10 times his or her weight in common coin and a steading to enjoy it on.</t>
  </si>
  <si>
    <t>The Raising of the Guard (Marpenoth 11th): Society. An annual military exhibition in the Field of Triumph organized by Lord Piergeiron's offices, the Raising of the Guard celebrates the founding of the Guard and Watch in Waterdeep. After the midday exhibition, a grand ball is held in Piergeiron's Palace, where snappily-dressed men and women in uniform mingle with the nobility and other important personages. Many jaded nobles like to think of this as a good time to take a soldier for an evening's bed companion, and more than a few soldiers have leveraged the contacts they made at such events into more lucrative careers with the Houses of Waterdeep.</t>
  </si>
  <si>
    <t>The Impending Doom (Marpenoth 11th): Hoar the Doombringer. Daylong ceremonies of rumbling drums, vigorous oaths, and exhausting acts of purification, celebrating justices yet to be meted out, revenges yet to be carried through with, and good deeds that call the celebrants to be remembered.</t>
  </si>
  <si>
    <t>Starfall (Marpenoth 22nd): Tymora. A celebration of new and lucky beginnings, believed to mark the death of the old goddess Tyche, and the birth of Tymora. Clergy who have earned advancements and acclaim receive them this time of year, and all clergy are given new vestments.</t>
  </si>
  <si>
    <t>The Autumn Trousseau Festival (Marpenoth 23rd - 27th): Society. A festival dedicated to a series of parties that focus on the newest fashions for autumn and winter,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t>
  </si>
  <si>
    <t>The Five Feathers Event (Uktar 9th - 12th): Society. A four-day fair and sporting event in the Fields of Triumph, the Five Feathers hosts a handful of events such as archery buttes, hawking competitions and equestrian events. A great deal of betting goes on, and (as usual) the Houses are in fierce competition with one another to win the medals awarded the victors. During the days, athletics events occur, while at night, free-for-all parties fill the Fields of Triumph.</t>
  </si>
  <si>
    <t>Tehennteahan (Uktar 10th): Waukeen. Also called the Night of Hammers and Nails, in which the inventions of simple craftsmen and their work are celebrated. New innovations are demonstrated, shops are shut to allow the craftsmen time to enjoy the festival, and one lucky innovator has the rights to his works purchased for the price of a single room in his dwelling filled with gold.</t>
  </si>
  <si>
    <t>The Feast of the Moon is the last great festival of the year. It marks the arrival of winter, and is also the day when the dead are honored. Graves are blessed, the Ritual of Remembrance performed, and tales of the doing of those now gone are told far into the night. Much is said of heroes and treasure and lost cities underground.</t>
  </si>
  <si>
    <t>The Remembrance Revel: Society. Marking the end of the official Waterdhavian season, the Remembrance Revel begins with visits to the City of the Dead in the later part of the day, visiting House crypts and paying respects. In some ways, because so many nobles depart Waterdeep for the winter right after this event, it is a time to say goodbye to one's dearly departed, seeing them one last time until the following year. As night falls, the normal curfew on the City of the Dead is lifted for one single night, and the nobility of the city host a grand masquerade revel, with laughter, song, dance and plenty of drink. The following day, most of those nobles who will be departing the city begin making their arrangements to do so; indeed, many of its most important members depart on ships or caravans the next day, leaving servants and less-important members of the House to close up the family's villa and operations for the winter.</t>
  </si>
  <si>
    <t>Recounting of Splendors: Bhaal. A time when the faithful gather to hear the priests recount important or simply impressive tales of murder, and when the faithful remember the murdered of the previous year as worthy sacrifices to Bhaal (no matter who killed them).</t>
  </si>
  <si>
    <t>The Dance with the Unicorns: Lurue. A quiet ceremony marking the onset of winter and serving as a time for remembering those who have passed away and now "dance with the unicorns." Many great works of art and epic song are unveiled during the Feast of the Moon to quiet applause, and when these gatherings are held in woodland areas, it is not uncommon for unicorns to approach the edges of the gatherings, there to comfort those who mourn those they lost that year.</t>
  </si>
  <si>
    <t>The Day the Dead Are Most With Us: Myrkul. A celebration of the dead in chant, prayer, and hymn, with the midnight Flagons of the Fallen, wherein glasses of wine are set alight by spells so that the spirits who drink of them can be warmed for a few moments in their "eternal chill".</t>
  </si>
  <si>
    <t>The Vision: Savras. Twenty-four hours of meditation, sometimes even in specialized environments (saunas, steam rooms, rooms filled with heady incense, beneath cold waterfalls, etc). Those who last the entire time are rewarded with a vision from Savras.</t>
  </si>
  <si>
    <t>Rising of the Dark: Shar. A secret ritual in which Sharites gather under cover of other Feast of the Moon celebrations to witness a blood sacrifice and learn of any plots or aims the clergy want them to work toward in the year ahead.</t>
  </si>
  <si>
    <t>Praise of the Valorous Dead: Tempus. A great time of solemnity in which the Valorous Dead - a roll of those who have fallen in battle that year - are added to the ever-growing list kept of such by each temple.</t>
  </si>
  <si>
    <t>Auril's Blesstide (varies): Auril, Civil. Similar to the Fair Seas Festival below, this holiday is celebrated more as a case of prevention rather than true celebration, designed to protect Waterdeep from the ill will of Auril the Frostmaiden, goddess of winter. On no set day, Auril's Blesstide is proclaimed upon the dawn of the first frost, a squad of griffon-riders flying low over the city blowing distinctive horns that proclaim it Auril's Day; on this day, every one in the city wears primarily white clothes and no one eats or serves hot meals, in deference to the goddess of cold. In the past century, a disrespectful lark by some unclothed and besotted young nobles has become a traditional part of the Auril's Day ceremonies; a parade of white-cloaked men and women literally runs from the Cliffwatch in North Ward across the city, through the West Gate and out onto the western beaches. From there, the participants (mostly young nobles or merchants) leap into the icy waters of the Sea of Swords clad only in light white tunics (if clad at all) in order to "gain the respect of Auril and sacrifice our warmth to stay the worst of her icy wrath in the coming winter."</t>
  </si>
  <si>
    <t>Fourth Feast (Nightal 20th; Winter Solstice): Mielikki. Holy rituals and revels where the faithful of Mielikki are expected to enjoy the sensual pleasures of life and sing praises to the Lady in the forest.</t>
  </si>
  <si>
    <t>The Rite of Pain &amp; Purity (Nightal 20th; Winter Solstice): Loviatar. 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t>
  </si>
  <si>
    <t>Orbar (Nightal 25th): Waukeen. A remembrance for the dark side of wealth, in which prayers are said for those driven mad by their miserliness, those slain by thieves and brigands, and those who died trying to acquire coin (legally or otherwise). The public is invited to a Candle Feast wherein well-loved deceased merchants are remembered with praise, and the church reminds those in the community that it has the power to trace and hunt down thieves who steal the wealth of those that worship Waukeen - and it will use it.</t>
  </si>
  <si>
    <t>Night of Another Year (Nightal 30th): Jergal. The priests of Jergal gather with the faithful to read through the scrolls of the names of all who have died that year. With a cry of "One Year Closer!", all the scrolls are burned, and work begins anew.</t>
  </si>
  <si>
    <t>Deepstone Triad (New Moon, plus Days Before and After): Dumathoin. Holy days in which the moon is thought to be a gemstone hidden in the earth. Gems and jewelry are sacrificed during this time.</t>
  </si>
  <si>
    <t>Ringing the Anvil (Full or Crescent Moons): Moradin Soulforger. Holy rite in which the faithful enter the shrine, bowing to and ringing a hammer against the forge as they enter and surrender weapons (in times of peace). Clergy engage in humble, verbal prayer and in open, earnest discussion of dwarven problems and issues. Such discussions are assumed to be between equals, no matter the standing or even race of those present, save the ranking priest of Moradin. Ends in a rising chant of "The dwarves shall prevail, the dwarves shall endure, the dwarves shall grow!" which rises steadily in tempo and volume. As it does, the hammer on the largest anvil rises into the air by virtue of the god's power. It may glow, move about the room, or otherwise suggest messages from the god, but always ends by dropping back onto the anvil with a loud ringing, as though a powerful figure had smote the anvil with the hammer.</t>
  </si>
  <si>
    <t>Coin Day (Before and After a Full Moon): Vergadain. 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t>
  </si>
  <si>
    <t>dwarf</t>
  </si>
  <si>
    <t>Days of the Reverend Mother: Berronar Truesilver. 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t>
  </si>
  <si>
    <t>Rites of the Chancel Door: Gorm Gulthyn. 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t>
  </si>
  <si>
    <t>The Rooting: Marthammor Duin. Holy day celebrating the reforging of ties to the mountain homelands.</t>
  </si>
  <si>
    <t>The Rebirth (Alturiak 9th): Marthammor Duin. Holy day celebrating the reemergence of dwarven wanderers from their mountain fastnesses.</t>
  </si>
  <si>
    <t>Single Candle Convocation: Dugmaren Brightmantle. After early periods of meditation over single lit candles, scholars, sages, and other learned folk gather to discuss scholarly investigations and advancements, defending learned stances with research conducted in the previous year.</t>
  </si>
  <si>
    <t>Time of the Spawning: Haela Brightaxe. Grim ceremonies of preparation for the next wave of orcs and other monsters that pour forth from occupied ancestral dwarven lands. Includes endless choruses of battle hymns, rhythmic chanting to the beat of war drums, and the ritual shattering of weapons and armor seized from enemies.</t>
  </si>
  <si>
    <t>The Wind: Marthammor Duin. Holy day celebrating new discoveries.</t>
  </si>
  <si>
    <t>The Wayfaring (Mirtul 9th): Marthammor Duin. Holy day celebrating extended sojourns into the homelands of other races.</t>
  </si>
  <si>
    <t>The Axe Held High: Haela Brightaxe. A joyous day of celebrating Haela's defense of the dwarven-folk with midday ceremonies held outside in the sun. Followers hold that an unsheathed sword appears momentarily at the center of the solar orb at high noon, and those who see it receive special blessings for twenty-four hours.</t>
  </si>
  <si>
    <t>The Hammer: Marthammor Duin. Holy day celebrating dwarven craftsmanship and creativity.</t>
  </si>
  <si>
    <t>The Shepherding: Marthammor Duin. Holy day celebrating dwarven wanderers and the introduction of the hidden things of the world to their human and demihuman neighbors, per the faith of Marthammor.</t>
  </si>
  <si>
    <t>The Anvil (Eleasias 9th): Marthammor Duin. Holy day celebrating dwarven craftsmanship and creativity.</t>
  </si>
  <si>
    <t>The Thunderbolt: Marthammor Duin. Holy day on which the faithful pray for guidance in any upcoming battles of the Stout Folk.</t>
  </si>
  <si>
    <t>The Fulmination (Marpenoth 9th): Marthammor Duin. Holy day in which the faithful pray for guidance in any upcoming battles of the Stout Folk.</t>
  </si>
  <si>
    <t>Commemoration of the Fallen: Haela Brightaxe. Gathering celebrating those who have fallen, with much drinking and recounting of their battles - particularly their final ones. Armor and weapons are consecrated in their memory, and brand new armor and weapons blessed during this are thought to hold up with the bravery of those who have fallen.</t>
  </si>
  <si>
    <t>The Beacon: Marthammor Duin. Holy day celebrating the path revealed by Marthammor Duin and the knowledge learned by interacting with other cultures.</t>
  </si>
  <si>
    <t>The Runestone (Nightal 9th): Marthammor Duin. Holy day celebrating the path revealed by Marthammor Duin and the knowledge learned by interacting with other cultures.</t>
  </si>
  <si>
    <t>High Flow: Deep Sashelas. Celebrated at high tide with offerings and complex patterns swum in the waters. Joyous celebration emphasizing beauty, creativity, and artistry.</t>
  </si>
  <si>
    <t>Deep Ebb: Deep Sashelas. Celebrated at low tide with offerings and complex patterns swum in the waters. Grim, martial ceremoney emphasizing the remembrance of those who are lost and vigilance against the ever-present enemies of the Undersea.</t>
  </si>
  <si>
    <t>elf</t>
  </si>
  <si>
    <t>Late'quor (Crescent Moon): Corellon Larethian. Translated as "Forest Communion of the Crescent Moon," this rite sees the faithful offering up music, song, dance, and the offering of the most beautiful things of their own hands. Such art is usually retained by shrines and temples, but has occasionally been known to vanish entirely, taking to Arvandor. In such instances, great works of magic sometimes occur, resulting in a reshaping of the landscape, mighty blessings bestowed on the creator of the art or even a "trade", leaving behind an item that is readily enchanted and held as a relic of the faith.</t>
  </si>
  <si>
    <t>Midnight Gambol (Full Moon): Erevan Ilesere. Celebration in a new, secret place each month, gained by word of mouth (though those clever enough to find it without being told are welcome). Often joined in revels by fey, and includes the sacrifice of beautiful objects (many stolen), dancing, wine, tale-telling and endless pranking.</t>
  </si>
  <si>
    <t>Secrets of the Heart (Full Moon): Hanali Celanil. Romantic, blissful revels where those who are romantically involved are said to find the brightest expressions of their hearts. Sacrifices of beautiful things are made to Hanali, some of which are whisked into Arvandor, and the others given back out among the faithful. Artists often unveil their newest works at these events, and lovers often formally declare their troth to one another secretly or in public.</t>
  </si>
  <si>
    <t>Lunar Hallowings (Full Moon): Sehanine Moonbow. Personal meditation, followed by communal entering into a trance state, followed by a freeform dance beneath the moon.</t>
  </si>
  <si>
    <t>Hunter's Thanks (Full Moon): Solonor Thelandira. Gathering of the Great Archer's faithful to give thanks for the skills he bestowed upon his people and the bounty this has brought them. Hunters sacrifice hunting trophies, and arrows engraved with the god's symbol are fired into the air (away from where anyone might be struck by them).</t>
  </si>
  <si>
    <t>The Dark Court Slaughter: Shevarash. A holy day in recognition of the Slaughter that is part of Shevarash's mythos, and vows of vengeance against the drow are sworn. Accompanied by a grim feast of bitter foods and plain spring water, with tales of the treachery of the drow and victories against them.</t>
  </si>
  <si>
    <t>Dance of Swirling Winds (Ches 19th; Spring Equinox): Aerdrie Faenya. Days of strong winds where celebrants make offerings of beautiful feathers and wind music, and the fervency of their dance causes clergy to rise into the air to dance among the winds as a gift from the goddess.</t>
  </si>
  <si>
    <t>The Budding (Ches 19th; Spring Equinox): Rillifane Rallathil. Joyful celebration of new life celebrated through dance, sonce and preceded by an extended period of fasting. A ritual hunt is undertaken, the meat of which serves as the break-fast for the faithful. Celebrates Rillifane's bounty and reminds that the natural cycle of life plays out beneath his boughs.</t>
  </si>
  <si>
    <t>The Melding of the Three: Angarradh. Celebration of the tripartite goddess and the unification of the Three that make her up, which has led to centuries of peace in Arvandor. Great hymns to Angarradh are sung and a great feast is held.</t>
  </si>
  <si>
    <t>Cinnaelos'Cor: Corellon Larethian. Called "The Day of Corellon's Peace," Shieldmeet is celebrated as sacred to the Protector of the elven folk, and a time to wage peace and come to accords between folk. Agreements wrought on this day are sacred, sanctified by Corellon himself.</t>
  </si>
  <si>
    <t>The Keen-Eye Meets: Solonor Thelandira. Great archery competition, in which the winner is thought to gain the "Keen-Eye Mark" of the Great Archer, granting greater accuracy with a bow until the next Shieldmeet.</t>
  </si>
  <si>
    <t>Dance of Swirling Winds (Eleint 21st; Autumn Equinox): Aerdrie Faenya. Days of strong winds where celebrants make offerings of beautiful feathers and wind music, and the fervency of their dance causes clergy to rise into the air to dance among the winds as a gift from the goddess.</t>
  </si>
  <si>
    <t>The Transformation (Eleint 21st; Autumn Equinox): Rillifane Rallathil. Celebration of the turning of the season and the transformation that comes to all; celebrated by those seeking a transformation or rebirth for themselves. Celebrates the eternal cycles of life.</t>
  </si>
  <si>
    <t>Mystic Rites of the Luminous Cloud: Sehanine Moonbow. As the "Lunar Hallowings," save that the ecstatic dance sometimes results in the transformation of all the dancers into a cloud of numinous silvery mist, commingling their essences and thoughts. The cloud then rises into the sky, flowing across the heavens in mystical flight. During this time, the sacred mysteries of Sehanine are revealed, although not all who partake recall much of what they experience when the dawn's rays touch the cloud and bring it to earth, returning the worshippers to their bodily forms.</t>
  </si>
  <si>
    <t>CHURCH / SOCIETY</t>
  </si>
  <si>
    <t>MISC1</t>
  </si>
  <si>
    <t>Shieldmeet</t>
  </si>
  <si>
    <t>High Harvesttide</t>
  </si>
  <si>
    <t>Feast of the Moon</t>
  </si>
  <si>
    <t>Once a Year</t>
  </si>
  <si>
    <t>Buying Grace : Abbathor. An enemy of the dwarven people is sacrificed upon the altar to Abbathor, and gems are sacrificed to the god, setting them upon the sacrifice, making sure they touch the blood. The value of the sacrifice is said to determine the amount of Abbathor's favor that will benefit the offerer. The sacrifice is then burnt to ashes, gems and all.</t>
  </si>
  <si>
    <t>Major Subterranean Discoveries</t>
  </si>
  <si>
    <t>The Splendarrsson: Dumathoin. Called for when dwarf-folk discover a major new lode of ore, a lost subterranean treasure cache, or something of the sort. Celebrated by a sacrifice of gems and jewelry to Dumathoin.</t>
  </si>
  <si>
    <t>REGULARITY / MONTH</t>
  </si>
  <si>
    <t>DAY OF MONTH</t>
  </si>
  <si>
    <t>21-30</t>
  </si>
  <si>
    <t>29-30</t>
  </si>
  <si>
    <t>1-10</t>
  </si>
  <si>
    <t>23-27</t>
  </si>
  <si>
    <t>3-5</t>
  </si>
  <si>
    <t>11-20</t>
  </si>
  <si>
    <t>24-28</t>
  </si>
  <si>
    <t>9-12</t>
  </si>
  <si>
    <t>Night's Death: </t>
  </si>
  <si>
    <t>As the sun begins to rise, but has not yet crested the eastern horizon, the sky becomes colored a dim grey, and continues to lighten until dawn. Many folk - whether they are working fields or tending to shops - rise in the latter part of this time to begin tending to their duties for the day. Some, such as those who must work a few hours before others arise (such as bakers) are up when night's death is still young in the sky.</t>
  </si>
  <si>
    <t>This is the time of day when the sun rises, marked by the bells of the Spire in its loudest peals. This averages about 6 bells. In winter, this may happen as late in the day as halfway between the 7th and 8 bells, while summer sunrises can happen as early as the midpoint between the 4th and 5th bells. This is the time of day when most markets and shops open, though many workers have been there for a bell or two already.</t>
  </si>
  <si>
    <t>Once day has broken, the span of several hours between dawn and highsun.</t>
  </si>
  <si>
    <t>The first meal of the day.</t>
  </si>
  <si>
    <t>The middle of the daylight, when the sun is at its peak. This is most often the hour on either side of the 12 bells mark.</t>
  </si>
  <si>
    <t> The second meal of the day.</t>
  </si>
  <si>
    <t>As the sun climbs down from its peak, and the day wanes. Frequently the hottest part of the day, as the sun has been in the sky the longest.</t>
  </si>
  <si>
    <t>The dim-lit part of the day where the sun has dropped into the west, but has not yet dipped below the horizon proper. Most markets and shops begin to close up around this time of day.</t>
  </si>
  <si>
    <t>The setting of the sun below the horizon. Winter sees this time of day come early, somewhere between the 4th and 5th bells close to the solstice; in contrast, this may linger until as late as after the 8th bell in summer.</t>
  </si>
  <si>
    <t>The early part of the evening, in which the warmth of the day often lingers a little, but the coolness of night has certainly begun to collect. Most folk return to their homes for the evening this time of night, or venture out to their favorite inn halls or taverns for an evening meal and time with their friends and family.</t>
  </si>
  <si>
    <t>The last meal of the day.</t>
  </si>
  <si>
    <t>The midpoint of the night; like highsun, this usually comes round about the 12 bells mark of night.</t>
  </si>
  <si>
    <t>Sometimes referred to as the "witch's hour", this time is the darkest part of the night. Most good honest folk have been abed for a while by now.</t>
  </si>
  <si>
    <t>Morning</t>
  </si>
  <si>
    <t>Mornfeast</t>
  </si>
  <si>
    <t>HighsunfeasT</t>
  </si>
  <si>
    <t>Afternoon</t>
  </si>
  <si>
    <t>Dusk</t>
  </si>
  <si>
    <t>Sunset</t>
  </si>
  <si>
    <t>Evening</t>
  </si>
  <si>
    <t>Evenfeast</t>
  </si>
  <si>
    <t>Midnight</t>
  </si>
  <si>
    <t>Moondark (or Night's Heart)</t>
  </si>
  <si>
    <t>FACTION</t>
  </si>
  <si>
    <t>Harpers</t>
  </si>
  <si>
    <t>Order of the Gauntlet</t>
  </si>
  <si>
    <t>Emerald Enclave</t>
  </si>
  <si>
    <t>Lords Alliance</t>
  </si>
  <si>
    <t>Church of Tyr, Helm, Torm, Lathander, Holy Order of Samular, Order of Aster, agents of Order of the Gilded Eye</t>
  </si>
  <si>
    <t>City Watch, City Guard, Watchful Order of Magists &amp; Protectors, Blackstaff, Laeral Silverhand, Elminster,</t>
  </si>
  <si>
    <t>Moonstars, Laeral, Elminster, Council of Musicians, Instrument-Makers, &amp; Choristers, Church of Mystra</t>
  </si>
  <si>
    <t>Gangs, fencers, "dirty" City Watch</t>
  </si>
  <si>
    <t>MARGASTERS</t>
  </si>
  <si>
    <t>ROARINGHORN</t>
  </si>
  <si>
    <t>GAWAIN BLUE (CULT OF THE DRAGON)</t>
  </si>
  <si>
    <t>OLD GNAWBONE</t>
  </si>
  <si>
    <t>STEEL DRAGONS OF WATERDEEP</t>
  </si>
  <si>
    <t>KRAKEN SOCIETY</t>
  </si>
  <si>
    <t>KNIGHTS OF THE SHIELD</t>
  </si>
  <si>
    <t>ARCANE BROTHERHOOD</t>
  </si>
  <si>
    <t>OTHER NOBLE HOUSES?</t>
  </si>
  <si>
    <t>OTHER GUILDS?</t>
  </si>
  <si>
    <t>OTHER PERSONS OF POWER WHICH HAVE INTEREST</t>
  </si>
  <si>
    <t>FAMILIAR FACES</t>
  </si>
  <si>
    <t>MERCHANTS FROM BALDUR'S GATE (HOTDQ)</t>
  </si>
  <si>
    <t>HARSHAG (SKT)</t>
  </si>
  <si>
    <t>CONTACTS FROM RISE OF TIAMAT</t>
  </si>
  <si>
    <t>SURVIVORS FROM CULTS OF ELEMENTAL EVIL</t>
  </si>
  <si>
    <t>OTHER CHARACTERS FROM POTA</t>
  </si>
  <si>
    <t>FACTION MERCENARIES FROM OOTA</t>
  </si>
  <si>
    <t>FACTION CONTACTS FROM OOTA</t>
  </si>
  <si>
    <t>TRADERS&amp;DROW FROM OOTA IN SKULLPORT</t>
  </si>
  <si>
    <t>HOOKS FROM COS</t>
  </si>
  <si>
    <t>SURVIVORS FROM NIGHTSTONE</t>
  </si>
  <si>
    <t>OTHER CHARACTERS FROM SKT</t>
  </si>
  <si>
    <t>HOOKS FROM HOOKS TO TALES FROM DNDADVENTURERSLEAGUE</t>
  </si>
  <si>
    <t>NPCS FROM BEREGOST ?</t>
  </si>
  <si>
    <t>DAGGERFORD CONTACTS</t>
  </si>
  <si>
    <t>FACTION AGENTS</t>
  </si>
  <si>
    <t>GOALS</t>
  </si>
  <si>
    <t>House of Pain</t>
  </si>
  <si>
    <t>The House of Wonder</t>
  </si>
  <si>
    <t>Hall of Reflected Moonlight</t>
  </si>
  <si>
    <t>The House of Heroes:</t>
  </si>
  <si>
    <t> Temple to Sune. A lavish temple of marble, gold and silver with many statues of the goddess and her most comely worshippers throughout the history of the faith. A lavish temple of marble, gold and silver with many statues of the goddess and her most comely worshippers throughout the history of the faith.</t>
  </si>
  <si>
    <t>Dark Gateway</t>
  </si>
  <si>
    <t>Halls of Justice</t>
  </si>
  <si>
    <t>Summit Hall (Sumber Hills, southeast of Red Larch), Halls of Justice</t>
  </si>
  <si>
    <t>House of Two Hands</t>
  </si>
  <si>
    <t>CHURCH</t>
  </si>
  <si>
    <t>AGENTS OF NEVEREMBER?</t>
  </si>
  <si>
    <t>LILTEN, FAYNE?</t>
  </si>
  <si>
    <t>SHADOWBANE?</t>
  </si>
  <si>
    <t>Waterdeep in tables 
v.0.3.0</t>
  </si>
  <si>
    <t>Languages, Holidays, Calendars</t>
  </si>
  <si>
    <t>HERALDS?</t>
  </si>
  <si>
    <t>REMNANTS OF CULT OF THE DRAGON?</t>
  </si>
  <si>
    <t>THAYAN AGENTS?</t>
  </si>
  <si>
    <t>AGENTS OF SHADOW THIEVES OF AMN?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</si>
</sst>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quot;#,##0"/>
  </numFmts>
  <fonts count="105">
    <font>
      <sz val="11"/>
      <color theme="1"/>
      <name val="Calibri"/>
      <family val="2"/>
      <charset val="204"/>
      <scheme val="minor"/>
    </font>
    <font>
      <sz val="11"/>
      <color theme="0"/>
      <name val="Calibri"/>
      <family val="2"/>
      <charset val="204"/>
      <scheme val="minor"/>
    </font>
    <font>
      <sz val="10"/>
      <name val="Arial"/>
      <family val="2"/>
      <charset val="204"/>
    </font>
    <font>
      <b/>
      <sz val="10"/>
      <color theme="0"/>
      <name val="Arial"/>
      <family val="2"/>
      <charset val="204"/>
    </font>
    <font>
      <sz val="9"/>
      <color indexed="81"/>
      <name val="Tahoma"/>
      <family val="2"/>
      <charset val="204"/>
    </font>
    <font>
      <b/>
      <sz val="9"/>
      <color indexed="81"/>
      <name val="Tahoma"/>
      <family val="2"/>
      <charset val="204"/>
    </font>
    <font>
      <b/>
      <sz val="11"/>
      <color rgb="FFFFFFFF"/>
      <name val="Calibri"/>
      <family val="2"/>
      <charset val="204"/>
      <scheme val="minor"/>
    </font>
    <font>
      <sz val="11"/>
      <color rgb="FF000000"/>
      <name val="Calibri"/>
      <family val="2"/>
      <charset val="204"/>
      <scheme val="minor"/>
    </font>
    <font>
      <sz val="12"/>
      <color rgb="FF000000"/>
      <name val="Arial Unicode MS"/>
      <family val="2"/>
      <charset val="204"/>
    </font>
    <font>
      <sz val="12"/>
      <color rgb="FF000000"/>
      <name val="Trebuchet MS"/>
      <family val="2"/>
      <charset val="204"/>
    </font>
    <font>
      <sz val="12"/>
      <color theme="1"/>
      <name val="Calibri"/>
      <family val="2"/>
      <charset val="204"/>
      <scheme val="minor"/>
    </font>
    <font>
      <sz val="12"/>
      <color rgb="FFFFFFFF"/>
      <name val="Trebuchet MS"/>
      <family val="2"/>
      <charset val="204"/>
    </font>
    <font>
      <sz val="7"/>
      <color rgb="FF000000"/>
      <name val="Times New Roman"/>
      <family val="1"/>
      <charset val="204"/>
    </font>
    <font>
      <b/>
      <sz val="9.5"/>
      <color rgb="FF000000"/>
      <name val="Calibri"/>
      <family val="2"/>
      <charset val="204"/>
      <scheme val="minor"/>
    </font>
    <font>
      <u/>
      <sz val="11"/>
      <color theme="10"/>
      <name val="Calibri"/>
      <family val="2"/>
      <charset val="204"/>
      <scheme val="minor"/>
    </font>
    <font>
      <b/>
      <sz val="12"/>
      <color theme="0"/>
      <name val="Trebuchet MS"/>
      <family val="2"/>
      <charset val="204"/>
    </font>
    <font>
      <sz val="12"/>
      <color theme="0"/>
      <name val="Trebuchet MS"/>
      <family val="2"/>
      <charset val="204"/>
    </font>
    <font>
      <sz val="9"/>
      <color rgb="FF000000"/>
      <name val="Book Antiqua"/>
      <family val="1"/>
      <charset val="204"/>
    </font>
    <font>
      <vertAlign val="superscript"/>
      <sz val="9"/>
      <color rgb="FF000000"/>
      <name val="Book Antiqua"/>
      <family val="1"/>
      <charset val="204"/>
    </font>
    <font>
      <sz val="11"/>
      <color theme="1"/>
      <name val="Calibri"/>
      <family val="2"/>
      <charset val="204"/>
      <scheme val="minor"/>
    </font>
    <font>
      <b/>
      <sz val="11"/>
      <color theme="0"/>
      <name val="Calibri"/>
      <family val="2"/>
      <charset val="204"/>
      <scheme val="minor"/>
    </font>
    <font>
      <b/>
      <sz val="16"/>
      <color theme="0"/>
      <name val="Calibri"/>
      <family val="2"/>
      <charset val="204"/>
      <scheme val="minor"/>
    </font>
    <font>
      <sz val="14"/>
      <color theme="0"/>
      <name val="Calibri"/>
      <family val="2"/>
      <charset val="204"/>
      <scheme val="minor"/>
    </font>
    <font>
      <b/>
      <sz val="12"/>
      <color theme="0"/>
      <name val="Calibri"/>
      <family val="2"/>
      <charset val="204"/>
      <scheme val="minor"/>
    </font>
    <font>
      <sz val="16"/>
      <color theme="0"/>
      <name val="Algerian"/>
      <family val="5"/>
    </font>
    <font>
      <sz val="14"/>
      <color theme="0"/>
      <name val="Algerian"/>
      <family val="5"/>
    </font>
    <font>
      <b/>
      <sz val="16"/>
      <color theme="0"/>
      <name val="Algerian"/>
      <family val="5"/>
    </font>
    <font>
      <b/>
      <sz val="11"/>
      <color theme="1"/>
      <name val="Calibri"/>
      <family val="2"/>
      <charset val="204"/>
      <scheme val="minor"/>
    </font>
    <font>
      <sz val="10"/>
      <color theme="1"/>
      <name val="Times New Roman"/>
      <family val="1"/>
      <charset val="204"/>
    </font>
    <font>
      <sz val="12"/>
      <color rgb="FF000000"/>
      <name val="Calibri"/>
      <family val="2"/>
      <charset val="204"/>
      <scheme val="minor"/>
    </font>
    <font>
      <sz val="12"/>
      <color rgb="FF000000"/>
      <name val="Arial"/>
      <family val="2"/>
      <charset val="204"/>
    </font>
    <font>
      <sz val="11"/>
      <name val="Calibri"/>
      <family val="2"/>
      <charset val="204"/>
      <scheme val="minor"/>
    </font>
    <font>
      <b/>
      <sz val="14"/>
      <color theme="0"/>
      <name val="Calibri"/>
      <family val="2"/>
      <charset val="204"/>
      <scheme val="minor"/>
    </font>
    <font>
      <sz val="11"/>
      <color rgb="FF3F4244"/>
      <name val="Calibri"/>
      <family val="2"/>
      <charset val="204"/>
      <scheme val="minor"/>
    </font>
    <font>
      <sz val="11"/>
      <color theme="0"/>
      <name val="Andada"/>
      <family val="3"/>
    </font>
    <font>
      <sz val="36"/>
      <color theme="0"/>
      <name val="Algerian"/>
      <family val="5"/>
    </font>
    <font>
      <sz val="10"/>
      <color rgb="FF000000"/>
      <name val="Arial"/>
      <family val="2"/>
      <charset val="204"/>
    </font>
    <font>
      <sz val="12"/>
      <color rgb="FF000000"/>
      <name val="Verdana"/>
      <family val="2"/>
      <charset val="204"/>
    </font>
    <font>
      <b/>
      <sz val="11"/>
      <color rgb="FF000000"/>
      <name val="Calibri"/>
      <family val="2"/>
      <charset val="204"/>
      <scheme val="minor"/>
    </font>
    <font>
      <sz val="12"/>
      <color rgb="FF000000"/>
      <name val="Calibri"/>
      <family val="2"/>
      <charset val="204"/>
    </font>
    <font>
      <sz val="12"/>
      <color theme="1"/>
      <name val="Calibri"/>
      <family val="2"/>
      <charset val="204"/>
    </font>
    <font>
      <sz val="11"/>
      <color theme="0"/>
      <name val="Algerian"/>
      <family val="5"/>
    </font>
    <font>
      <b/>
      <sz val="11"/>
      <color rgb="FF000000"/>
      <name val="Verdana"/>
      <family val="2"/>
      <charset val="204"/>
    </font>
    <font>
      <sz val="8"/>
      <color rgb="FF000000"/>
      <name val="Verdana"/>
      <family val="2"/>
      <charset val="204"/>
    </font>
    <font>
      <i/>
      <sz val="8"/>
      <color rgb="FF000000"/>
      <name val="Verdana"/>
      <family val="2"/>
      <charset val="204"/>
    </font>
    <font>
      <i/>
      <sz val="11"/>
      <color rgb="FF000000"/>
      <name val="Calibri"/>
      <family val="2"/>
      <charset val="204"/>
      <scheme val="minor"/>
    </font>
    <font>
      <b/>
      <sz val="12"/>
      <color theme="0"/>
      <name val="Bookinsanity"/>
      <family val="3"/>
    </font>
    <font>
      <b/>
      <sz val="14"/>
      <color theme="0"/>
      <name val="Bookinsanity"/>
      <family val="3"/>
    </font>
    <font>
      <sz val="12"/>
      <color theme="0"/>
      <name val="Bookinsanity"/>
      <family val="3"/>
    </font>
    <font>
      <b/>
      <strike/>
      <u val="double"/>
      <sz val="12"/>
      <color theme="1"/>
      <name val="Calibri"/>
      <family val="2"/>
      <charset val="204"/>
      <scheme val="minor"/>
    </font>
    <font>
      <b/>
      <strike/>
      <u val="double"/>
      <sz val="11"/>
      <color theme="1"/>
      <name val="Calibri"/>
      <family val="2"/>
      <charset val="204"/>
      <scheme val="minor"/>
    </font>
    <font>
      <i/>
      <sz val="11"/>
      <color theme="1"/>
      <name val="Calibri"/>
      <family val="2"/>
      <charset val="204"/>
      <scheme val="minor"/>
    </font>
    <font>
      <sz val="11"/>
      <color rgb="FF333333"/>
      <name val="Calibri"/>
      <family val="2"/>
      <charset val="204"/>
      <scheme val="minor"/>
    </font>
    <font>
      <b/>
      <strike/>
      <sz val="11"/>
      <color theme="0"/>
      <name val="Calibri"/>
      <family val="2"/>
      <charset val="204"/>
      <scheme val="minor"/>
    </font>
    <font>
      <strike/>
      <sz val="11"/>
      <color theme="0"/>
      <name val="Calibri"/>
      <family val="2"/>
      <charset val="204"/>
      <scheme val="minor"/>
    </font>
    <font>
      <b/>
      <sz val="12"/>
      <name val="Bookinsanity"/>
      <family val="3"/>
    </font>
    <font>
      <b/>
      <sz val="11"/>
      <name val="Calibri"/>
      <family val="2"/>
      <charset val="204"/>
      <scheme val="minor"/>
    </font>
    <font>
      <b/>
      <i/>
      <sz val="11"/>
      <color theme="0"/>
      <name val="Segoe UI"/>
      <family val="2"/>
      <charset val="204"/>
    </font>
    <font>
      <sz val="18"/>
      <color theme="0"/>
      <name val="Algerian"/>
      <family val="5"/>
    </font>
    <font>
      <b/>
      <sz val="12"/>
      <name val="Philosopher"/>
    </font>
    <font>
      <sz val="24"/>
      <name val="Marcellus SC"/>
    </font>
    <font>
      <sz val="12"/>
      <name val="Philosopher"/>
    </font>
    <font>
      <sz val="12"/>
      <name val="Marcellus SC"/>
    </font>
    <font>
      <sz val="11"/>
      <color rgb="FF0B5394"/>
      <name val="Philosopher"/>
    </font>
    <font>
      <sz val="10"/>
      <color rgb="FF999999"/>
      <name val="Philosopher"/>
    </font>
    <font>
      <sz val="11"/>
      <color rgb="FFB45F06"/>
      <name val="Philosopher"/>
    </font>
    <font>
      <i/>
      <sz val="11"/>
      <color rgb="FF666666"/>
      <name val="Philosopher"/>
    </font>
    <font>
      <sz val="18"/>
      <name val="Marcellus SC"/>
    </font>
    <font>
      <sz val="36"/>
      <name val="Marcellus SC"/>
    </font>
    <font>
      <sz val="11"/>
      <color rgb="FFBF9000"/>
      <name val="Philosopher"/>
    </font>
    <font>
      <sz val="11"/>
      <color rgb="FF38761D"/>
      <name val="Philosopher"/>
    </font>
    <font>
      <sz val="10"/>
      <color rgb="FF333333"/>
      <name val="Helvetica Neue"/>
    </font>
    <font>
      <sz val="20"/>
      <color theme="1"/>
      <name val="Calibri Light"/>
      <family val="2"/>
      <charset val="204"/>
    </font>
    <font>
      <sz val="10"/>
      <color rgb="FF767676"/>
      <name val="Calibri"/>
      <family val="2"/>
      <charset val="204"/>
      <scheme val="minor"/>
    </font>
    <font>
      <b/>
      <sz val="10.5"/>
      <color rgb="FFFFFFFF"/>
      <name val="Calibri"/>
      <family val="2"/>
      <charset val="204"/>
      <scheme val="minor"/>
    </font>
    <font>
      <b/>
      <sz val="11"/>
      <color rgb="FFFF0000"/>
      <name val="Calibri"/>
      <family val="2"/>
      <charset val="204"/>
      <scheme val="minor"/>
    </font>
    <font>
      <sz val="11"/>
      <color rgb="FFBFBFBF"/>
      <name val="Calibri"/>
      <family val="2"/>
      <charset val="204"/>
      <scheme val="minor"/>
    </font>
    <font>
      <b/>
      <sz val="9"/>
      <color rgb="FFFF0000"/>
      <name val="Calibri"/>
      <family val="2"/>
      <charset val="204"/>
      <scheme val="minor"/>
    </font>
    <font>
      <sz val="11"/>
      <color theme="1"/>
      <name val="Cambria Math"/>
      <family val="1"/>
      <charset val="204"/>
    </font>
    <font>
      <sz val="10"/>
      <color rgb="FF000000"/>
      <name val="Arial"/>
    </font>
    <font>
      <i/>
      <sz val="11"/>
      <name val="Merriweather"/>
    </font>
    <font>
      <sz val="11"/>
      <name val="Merriweather"/>
    </font>
    <font>
      <i/>
      <sz val="11"/>
      <color rgb="FFE69138"/>
      <name val="Merriweather"/>
    </font>
    <font>
      <i/>
      <sz val="11"/>
      <color rgb="FFFF9900"/>
      <name val="Merriweather"/>
    </font>
    <font>
      <i/>
      <sz val="11"/>
      <color rgb="FF000000"/>
      <name val="Merriweather"/>
    </font>
    <font>
      <sz val="11"/>
      <color rgb="FF000000"/>
      <name val="Merriweather"/>
    </font>
    <font>
      <sz val="11"/>
      <color rgb="FF333333"/>
      <name val="Merriweather"/>
    </font>
    <font>
      <i/>
      <u/>
      <sz val="11"/>
      <color rgb="FF0000FF"/>
      <name val="Merriweather"/>
    </font>
    <font>
      <sz val="10"/>
      <name val="Merriweather"/>
    </font>
    <font>
      <sz val="10"/>
      <color rgb="FF6611CC"/>
      <name val="Arial"/>
    </font>
    <font>
      <sz val="10"/>
      <name val="Arial"/>
    </font>
    <font>
      <b/>
      <sz val="10"/>
      <name val="Arial"/>
    </font>
    <font>
      <b/>
      <sz val="10"/>
      <color rgb="FF9900FF"/>
      <name val="Arial"/>
    </font>
    <font>
      <u/>
      <sz val="11"/>
      <color rgb="FF000000"/>
      <name val="Merriweather"/>
    </font>
    <font>
      <i/>
      <sz val="10"/>
      <color rgb="FFE69138"/>
      <name val="Arial"/>
    </font>
    <font>
      <b/>
      <u/>
      <sz val="11"/>
      <color rgb="FF38761D"/>
      <name val="Philosopher"/>
      <charset val="204"/>
    </font>
    <font>
      <b/>
      <u/>
      <sz val="11"/>
      <color rgb="FFB45F06"/>
      <name val="Philosopher"/>
      <charset val="204"/>
    </font>
    <font>
      <b/>
      <sz val="10"/>
      <color theme="0"/>
      <name val="Algerian"/>
      <family val="5"/>
    </font>
    <font>
      <b/>
      <u/>
      <sz val="10"/>
      <color theme="0"/>
      <name val="Calibri"/>
      <family val="2"/>
      <charset val="204"/>
      <scheme val="minor"/>
    </font>
    <font>
      <sz val="12"/>
      <name val="Calibri Light"/>
      <family val="2"/>
      <charset val="204"/>
    </font>
    <font>
      <i/>
      <sz val="12"/>
      <name val="Calibri"/>
      <family val="2"/>
      <charset val="204"/>
      <scheme val="minor"/>
    </font>
    <font>
      <sz val="12"/>
      <name val="Calibri"/>
      <family val="2"/>
      <charset val="204"/>
      <scheme val="minor"/>
    </font>
    <font>
      <vertAlign val="superscript"/>
      <sz val="12"/>
      <name val="Calibri"/>
      <family val="2"/>
      <charset val="204"/>
      <scheme val="minor"/>
    </font>
    <font>
      <u/>
      <sz val="12"/>
      <name val="Calibri"/>
      <family val="2"/>
      <charset val="204"/>
      <scheme val="minor"/>
    </font>
    <font>
      <b/>
      <sz val="11"/>
      <color theme="0"/>
      <name val="Cambria"/>
      <family val="1"/>
      <charset val="204"/>
    </font>
  </fonts>
  <fills count="24">
    <fill>
      <patternFill patternType="none"/>
    </fill>
    <fill>
      <patternFill patternType="gray125"/>
    </fill>
    <fill>
      <patternFill patternType="solid">
        <fgColor rgb="FFFFFF00"/>
        <bgColor indexed="64"/>
      </patternFill>
    </fill>
    <fill>
      <patternFill patternType="solid">
        <fgColor theme="1"/>
        <bgColor indexed="64"/>
      </patternFill>
    </fill>
    <fill>
      <patternFill patternType="solid">
        <fgColor rgb="FFFF0000"/>
        <bgColor indexed="64"/>
      </patternFill>
    </fill>
    <fill>
      <patternFill patternType="solid">
        <fgColor rgb="FFFFFFFF"/>
        <bgColor indexed="64"/>
      </patternFill>
    </fill>
    <fill>
      <patternFill patternType="solid">
        <fgColor rgb="FFC00000"/>
        <bgColor indexed="64"/>
      </patternFill>
    </fill>
    <fill>
      <patternFill patternType="solid">
        <fgColor theme="7" tint="-0.499984740745262"/>
        <bgColor indexed="64"/>
      </patternFill>
    </fill>
    <fill>
      <patternFill patternType="solid">
        <fgColor theme="9" tint="-0.499984740745262"/>
        <bgColor indexed="64"/>
      </patternFill>
    </fill>
    <fill>
      <patternFill patternType="solid">
        <fgColor theme="3" tint="-0.499984740745262"/>
        <bgColor indexed="64"/>
      </patternFill>
    </fill>
    <fill>
      <patternFill patternType="solid">
        <fgColor rgb="FF92D050"/>
        <bgColor indexed="64"/>
      </patternFill>
    </fill>
    <fill>
      <patternFill patternType="solid">
        <fgColor theme="8" tint="-0.499984740745262"/>
        <bgColor indexed="64"/>
      </patternFill>
    </fill>
    <fill>
      <patternFill patternType="solid">
        <fgColor theme="6" tint="-0.499984740745262"/>
        <bgColor indexed="64"/>
      </patternFill>
    </fill>
    <fill>
      <patternFill patternType="solid">
        <fgColor theme="5" tint="-0.499984740745262"/>
        <bgColor indexed="64"/>
      </patternFill>
    </fill>
    <fill>
      <patternFill patternType="solid">
        <fgColor theme="8" tint="-0.249977111117893"/>
        <bgColor indexed="64"/>
      </patternFill>
    </fill>
    <fill>
      <patternFill patternType="solid">
        <fgColor theme="1" tint="4.9989318521683403E-2"/>
        <bgColor indexed="64"/>
      </patternFill>
    </fill>
    <fill>
      <patternFill patternType="solid">
        <fgColor theme="9" tint="0.79998168889431442"/>
        <bgColor indexed="64"/>
      </patternFill>
    </fill>
    <fill>
      <patternFill patternType="solid">
        <fgColor rgb="FFD3D3D3"/>
        <bgColor indexed="64"/>
      </patternFill>
    </fill>
    <fill>
      <patternFill patternType="solid">
        <fgColor rgb="FFD8D8D8"/>
        <bgColor indexed="64"/>
      </patternFill>
    </fill>
    <fill>
      <patternFill patternType="solid">
        <fgColor rgb="FF0C0C0C"/>
        <bgColor indexed="64"/>
      </patternFill>
    </fill>
    <fill>
      <patternFill patternType="solid">
        <fgColor rgb="FFF2F2F2"/>
        <bgColor indexed="64"/>
      </patternFill>
    </fill>
    <fill>
      <patternFill patternType="solid">
        <fgColor rgb="FFEDF7FA"/>
        <bgColor rgb="FFEDF7FA"/>
      </patternFill>
    </fill>
    <fill>
      <patternFill patternType="solid">
        <fgColor rgb="FFFFFFFF"/>
        <bgColor rgb="FFFFFFFF"/>
      </patternFill>
    </fill>
    <fill>
      <patternFill patternType="solid">
        <fgColor theme="5" tint="-0.249977111117893"/>
        <bgColor indexed="64"/>
      </patternFill>
    </fill>
  </fills>
  <borders count="6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A3A3A3"/>
      </left>
      <right/>
      <top style="medium">
        <color rgb="FFA3A3A3"/>
      </top>
      <bottom style="medium">
        <color rgb="FFA3A3A3"/>
      </bottom>
      <diagonal/>
    </border>
    <border>
      <left/>
      <right/>
      <top style="medium">
        <color rgb="FFA3A3A3"/>
      </top>
      <bottom style="medium">
        <color rgb="FFA3A3A3"/>
      </bottom>
      <diagonal/>
    </border>
    <border>
      <left/>
      <right/>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right/>
      <top/>
      <bottom style="thin">
        <color rgb="FF000000"/>
      </bottom>
      <diagonal/>
    </border>
    <border>
      <left style="medium">
        <color rgb="FF6AA84F"/>
      </left>
      <right style="medium">
        <color rgb="FF6AA84F"/>
      </right>
      <top style="medium">
        <color rgb="FF6AA84F"/>
      </top>
      <bottom style="medium">
        <color rgb="FF6AA84F"/>
      </bottom>
      <diagonal/>
    </border>
    <border>
      <left style="medium">
        <color rgb="FFA3A3A3"/>
      </left>
      <right style="medium">
        <color rgb="FFA3A3A3"/>
      </right>
      <top style="medium">
        <color rgb="FFA3A3A3"/>
      </top>
      <bottom/>
      <diagonal/>
    </border>
    <border>
      <left style="medium">
        <color rgb="FFA3A3A3"/>
      </left>
      <right style="medium">
        <color rgb="FFA3A3A3"/>
      </right>
      <top/>
      <bottom/>
      <diagonal/>
    </border>
    <border>
      <left style="medium">
        <color rgb="FFA3A3A3"/>
      </left>
      <right style="medium">
        <color rgb="FFA3A3A3"/>
      </right>
      <top/>
      <bottom style="medium">
        <color rgb="FFA3A3A3"/>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rgb="FF000000"/>
      </bottom>
      <diagonal/>
    </border>
    <border>
      <left/>
      <right style="medium">
        <color indexed="64"/>
      </right>
      <top/>
      <bottom style="thin">
        <color rgb="FF000000"/>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D966"/>
      </left>
      <right style="medium">
        <color indexed="64"/>
      </right>
      <top style="medium">
        <color rgb="FFFFD966"/>
      </top>
      <bottom style="medium">
        <color rgb="FFFFD966"/>
      </bottom>
      <diagonal/>
    </border>
    <border>
      <left style="medium">
        <color indexed="64"/>
      </left>
      <right style="medium">
        <color rgb="FFE69138"/>
      </right>
      <top style="medium">
        <color rgb="FFE69138"/>
      </top>
      <bottom style="medium">
        <color rgb="FFE69138"/>
      </bottom>
      <diagonal/>
    </border>
    <border>
      <left/>
      <right/>
      <top/>
      <bottom style="medium">
        <color rgb="FFA3A3A3"/>
      </bottom>
      <diagonal/>
    </border>
    <border>
      <left style="double">
        <color rgb="FFFF0000"/>
      </left>
      <right/>
      <top/>
      <bottom style="medium">
        <color rgb="FFA3A3A3"/>
      </bottom>
      <diagonal/>
    </border>
    <border>
      <left/>
      <right style="double">
        <color rgb="FFFF0000"/>
      </right>
      <top/>
      <bottom style="medium">
        <color rgb="FFA3A3A3"/>
      </bottom>
      <diagonal/>
    </border>
    <border>
      <left style="double">
        <color rgb="FFFF0000"/>
      </left>
      <right style="medium">
        <color rgb="FFA3A3A3"/>
      </right>
      <top style="medium">
        <color rgb="FFA3A3A3"/>
      </top>
      <bottom/>
      <diagonal/>
    </border>
    <border>
      <left style="medium">
        <color rgb="FFA3A3A3"/>
      </left>
      <right style="double">
        <color rgb="FFFF0000"/>
      </right>
      <top style="medium">
        <color rgb="FFA3A3A3"/>
      </top>
      <bottom/>
      <diagonal/>
    </border>
    <border>
      <left style="double">
        <color rgb="FFFF0000"/>
      </left>
      <right style="medium">
        <color rgb="FFA3A3A3"/>
      </right>
      <top/>
      <bottom/>
      <diagonal/>
    </border>
    <border>
      <left style="medium">
        <color rgb="FFA3A3A3"/>
      </left>
      <right style="double">
        <color rgb="FFFF0000"/>
      </right>
      <top/>
      <bottom/>
      <diagonal/>
    </border>
    <border>
      <left style="double">
        <color rgb="FFFF0000"/>
      </left>
      <right style="medium">
        <color rgb="FFA3A3A3"/>
      </right>
      <top/>
      <bottom style="medium">
        <color rgb="FFA3A3A3"/>
      </bottom>
      <diagonal/>
    </border>
    <border>
      <left style="medium">
        <color rgb="FFA3A3A3"/>
      </left>
      <right style="double">
        <color rgb="FFFF0000"/>
      </right>
      <top/>
      <bottom style="medium">
        <color rgb="FFA3A3A3"/>
      </bottom>
      <diagonal/>
    </border>
    <border>
      <left style="double">
        <color rgb="FFFF0000"/>
      </left>
      <right style="medium">
        <color rgb="FFA3A3A3"/>
      </right>
      <top/>
      <bottom style="double">
        <color rgb="FFFF0000"/>
      </bottom>
      <diagonal/>
    </border>
    <border>
      <left style="medium">
        <color rgb="FFA3A3A3"/>
      </left>
      <right style="medium">
        <color rgb="FFA3A3A3"/>
      </right>
      <top/>
      <bottom style="double">
        <color rgb="FFFF0000"/>
      </bottom>
      <diagonal/>
    </border>
    <border>
      <left style="medium">
        <color rgb="FFA3A3A3"/>
      </left>
      <right style="double">
        <color rgb="FFFF0000"/>
      </right>
      <top/>
      <bottom style="double">
        <color rgb="FFFF0000"/>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theme="1"/>
      </left>
      <right/>
      <top/>
      <bottom/>
      <diagonal/>
    </border>
    <border>
      <left style="dashed">
        <color auto="1"/>
      </left>
      <right style="dashed">
        <color auto="1"/>
      </right>
      <top style="dashed">
        <color auto="1"/>
      </top>
      <bottom style="dashed">
        <color auto="1"/>
      </bottom>
      <diagonal/>
    </border>
    <border>
      <left/>
      <right style="dashed">
        <color auto="1"/>
      </right>
      <top style="dashed">
        <color auto="1"/>
      </top>
      <bottom style="dashed">
        <color auto="1"/>
      </bottom>
      <diagonal/>
    </border>
    <border>
      <left style="dashed">
        <color auto="1"/>
      </left>
      <right/>
      <top style="dashed">
        <color auto="1"/>
      </top>
      <bottom style="dashed">
        <color auto="1"/>
      </bottom>
      <diagonal/>
    </border>
    <border>
      <left/>
      <right style="dashed">
        <color auto="1"/>
      </right>
      <top/>
      <bottom style="dashed">
        <color auto="1"/>
      </bottom>
      <diagonal/>
    </border>
    <border>
      <left style="dashed">
        <color auto="1"/>
      </left>
      <right style="dashed">
        <color auto="1"/>
      </right>
      <top/>
      <bottom style="dashed">
        <color auto="1"/>
      </bottom>
      <diagonal/>
    </border>
    <border>
      <left style="dashed">
        <color auto="1"/>
      </left>
      <right/>
      <top/>
      <bottom style="dashed">
        <color auto="1"/>
      </bottom>
      <diagonal/>
    </border>
    <border>
      <left/>
      <right style="dashed">
        <color auto="1"/>
      </right>
      <top style="dashed">
        <color auto="1"/>
      </top>
      <bottom/>
      <diagonal/>
    </border>
    <border>
      <left style="dashed">
        <color auto="1"/>
      </left>
      <right style="dashed">
        <color auto="1"/>
      </right>
      <top style="dashed">
        <color auto="1"/>
      </top>
      <bottom/>
      <diagonal/>
    </border>
    <border>
      <left style="dashed">
        <color auto="1"/>
      </left>
      <right/>
      <top style="dashed">
        <color auto="1"/>
      </top>
      <bottom/>
      <diagonal/>
    </border>
  </borders>
  <cellStyleXfs count="5">
    <xf numFmtId="0" fontId="0" fillId="0" borderId="0"/>
    <xf numFmtId="0" fontId="14" fillId="0" borderId="0" applyNumberFormat="0" applyFill="0" applyBorder="0" applyAlignment="0" applyProtection="0"/>
    <xf numFmtId="9" fontId="19" fillId="0" borderId="0" applyFont="0" applyFill="0" applyBorder="0" applyAlignment="0" applyProtection="0"/>
    <xf numFmtId="0" fontId="36" fillId="0" borderId="0"/>
    <xf numFmtId="0" fontId="79" fillId="0" borderId="0"/>
  </cellStyleXfs>
  <cellXfs count="408">
    <xf numFmtId="0" fontId="0" fillId="0" borderId="0" xfId="0"/>
    <xf numFmtId="0" fontId="0" fillId="0" borderId="1" xfId="0" applyBorder="1"/>
    <xf numFmtId="0" fontId="2" fillId="0" borderId="1" xfId="0" applyFont="1" applyBorder="1" applyAlignment="1">
      <alignment horizontal="left"/>
    </xf>
    <xf numFmtId="3" fontId="2" fillId="0" borderId="1" xfId="0" applyNumberFormat="1" applyFont="1" applyBorder="1" applyAlignment="1">
      <alignment horizontal="left"/>
    </xf>
    <xf numFmtId="164" fontId="2" fillId="0" borderId="1" xfId="0" applyNumberFormat="1" applyFont="1" applyBorder="1" applyAlignment="1">
      <alignment horizontal="left"/>
    </xf>
    <xf numFmtId="0" fontId="1" fillId="3" borderId="1" xfId="0" applyFont="1" applyFill="1" applyBorder="1"/>
    <xf numFmtId="0" fontId="0" fillId="0" borderId="1" xfId="0" applyBorder="1" applyAlignment="1">
      <alignment wrapText="1"/>
    </xf>
    <xf numFmtId="0" fontId="0" fillId="0" borderId="1" xfId="0" applyBorder="1" applyAlignment="1"/>
    <xf numFmtId="0" fontId="0" fillId="0" borderId="0" xfId="0" applyAlignment="1"/>
    <xf numFmtId="0" fontId="1" fillId="3" borderId="0" xfId="0" applyFont="1" applyFill="1"/>
    <xf numFmtId="0" fontId="0" fillId="0" borderId="0" xfId="0" applyAlignment="1">
      <alignment vertical="center"/>
    </xf>
    <xf numFmtId="0" fontId="3" fillId="3" borderId="1" xfId="0" applyFont="1" applyFill="1" applyBorder="1" applyAlignment="1">
      <alignment horizontal="left"/>
    </xf>
    <xf numFmtId="3" fontId="3" fillId="3" borderId="1" xfId="0" applyNumberFormat="1" applyFont="1" applyFill="1" applyBorder="1" applyAlignment="1">
      <alignment horizontal="left"/>
    </xf>
    <xf numFmtId="0" fontId="0" fillId="0" borderId="0" xfId="0" applyAlignment="1">
      <alignment horizontal="left" vertical="center" indent="4"/>
    </xf>
    <xf numFmtId="0" fontId="0" fillId="0" borderId="0" xfId="0" applyAlignment="1">
      <alignment horizontal="left" vertical="center" indent="1"/>
    </xf>
    <xf numFmtId="0" fontId="14" fillId="0" borderId="0" xfId="1" applyAlignment="1">
      <alignment horizontal="left" vertical="center" indent="4"/>
    </xf>
    <xf numFmtId="0" fontId="13" fillId="0" borderId="0" xfId="0" applyFont="1" applyAlignment="1">
      <alignment horizontal="left" vertical="center" indent="1"/>
    </xf>
    <xf numFmtId="0" fontId="14" fillId="0" borderId="0" xfId="1" applyAlignment="1">
      <alignment vertical="center"/>
    </xf>
    <xf numFmtId="0" fontId="0" fillId="0" borderId="0" xfId="0" applyAlignment="1">
      <alignment horizontal="left" vertical="center" indent="8"/>
    </xf>
    <xf numFmtId="0" fontId="0" fillId="0" borderId="0" xfId="0" applyAlignment="1">
      <alignment horizontal="left" vertical="center" indent="12"/>
    </xf>
    <xf numFmtId="0" fontId="9" fillId="5" borderId="1" xfId="0" applyFont="1" applyFill="1" applyBorder="1" applyAlignment="1">
      <alignment vertical="center"/>
    </xf>
    <xf numFmtId="0" fontId="9" fillId="5" borderId="1" xfId="0" applyFont="1" applyFill="1" applyBorder="1" applyAlignment="1">
      <alignment horizontal="left" vertical="center"/>
    </xf>
    <xf numFmtId="0" fontId="0" fillId="0" borderId="0" xfId="0" applyBorder="1"/>
    <xf numFmtId="0" fontId="1" fillId="6" borderId="0" xfId="0" applyFont="1" applyFill="1"/>
    <xf numFmtId="17" fontId="0" fillId="0" borderId="1" xfId="0" applyNumberFormat="1" applyBorder="1" applyAlignment="1"/>
    <xf numFmtId="16" fontId="0" fillId="0" borderId="1" xfId="0" applyNumberFormat="1" applyBorder="1" applyAlignment="1"/>
    <xf numFmtId="0" fontId="1" fillId="8" borderId="1" xfId="0" applyFont="1" applyFill="1" applyBorder="1" applyAlignment="1"/>
    <xf numFmtId="0" fontId="7" fillId="0" borderId="1" xfId="0" applyFont="1" applyBorder="1" applyAlignment="1">
      <alignment horizontal="right" vertical="center"/>
    </xf>
    <xf numFmtId="0" fontId="1" fillId="8" borderId="1" xfId="0" applyFont="1" applyFill="1" applyBorder="1"/>
    <xf numFmtId="0" fontId="1" fillId="9" borderId="1" xfId="0" applyFont="1" applyFill="1" applyBorder="1"/>
    <xf numFmtId="0" fontId="0" fillId="10" borderId="1" xfId="0" applyFill="1" applyBorder="1"/>
    <xf numFmtId="0" fontId="1" fillId="11" borderId="1" xfId="0" applyFont="1" applyFill="1" applyBorder="1"/>
    <xf numFmtId="0" fontId="20" fillId="13" borderId="1" xfId="0" applyFont="1" applyFill="1" applyBorder="1" applyAlignment="1"/>
    <xf numFmtId="0" fontId="20" fillId="8" borderId="1" xfId="0" applyFont="1" applyFill="1" applyBorder="1" applyAlignment="1"/>
    <xf numFmtId="10" fontId="0" fillId="0" borderId="1" xfId="2" applyNumberFormat="1" applyFont="1" applyBorder="1"/>
    <xf numFmtId="10" fontId="1" fillId="9" borderId="1" xfId="0" applyNumberFormat="1" applyFont="1" applyFill="1" applyBorder="1"/>
    <xf numFmtId="0" fontId="23" fillId="8" borderId="1" xfId="0" applyFont="1" applyFill="1" applyBorder="1"/>
    <xf numFmtId="0" fontId="0" fillId="0" borderId="1" xfId="0" applyFont="1" applyBorder="1"/>
    <xf numFmtId="0" fontId="7" fillId="5" borderId="1" xfId="0" applyFont="1" applyFill="1" applyBorder="1" applyAlignment="1">
      <alignment vertical="center"/>
    </xf>
    <xf numFmtId="0" fontId="1" fillId="8" borderId="1" xfId="0" applyFont="1" applyFill="1" applyBorder="1" applyAlignment="1">
      <alignment vertical="center"/>
    </xf>
    <xf numFmtId="0" fontId="1" fillId="13" borderId="1" xfId="0" applyFont="1" applyFill="1" applyBorder="1" applyAlignment="1">
      <alignment vertical="center"/>
    </xf>
    <xf numFmtId="0" fontId="1" fillId="13" borderId="1" xfId="0" applyFont="1" applyFill="1" applyBorder="1"/>
    <xf numFmtId="0" fontId="23" fillId="8" borderId="1" xfId="0" applyFont="1" applyFill="1" applyBorder="1" applyAlignment="1">
      <alignment horizontal="center" vertical="center"/>
    </xf>
    <xf numFmtId="0" fontId="0" fillId="0" borderId="1" xfId="0" applyBorder="1" applyAlignment="1">
      <alignment vertical="center"/>
    </xf>
    <xf numFmtId="9" fontId="0" fillId="0" borderId="1" xfId="0" applyNumberFormat="1" applyBorder="1"/>
    <xf numFmtId="0" fontId="15" fillId="8" borderId="1" xfId="0" applyFont="1" applyFill="1" applyBorder="1" applyAlignment="1">
      <alignment horizontal="left" vertical="center"/>
    </xf>
    <xf numFmtId="0" fontId="16" fillId="8" borderId="1" xfId="0" applyFont="1" applyFill="1" applyBorder="1" applyAlignment="1">
      <alignment horizontal="left" vertical="center"/>
    </xf>
    <xf numFmtId="0" fontId="23" fillId="8" borderId="1" xfId="0" applyFont="1" applyFill="1" applyBorder="1" applyAlignment="1"/>
    <xf numFmtId="0" fontId="0" fillId="0" borderId="1" xfId="0" applyFill="1" applyBorder="1"/>
    <xf numFmtId="0" fontId="20" fillId="8" borderId="0" xfId="0" applyFont="1" applyFill="1"/>
    <xf numFmtId="0" fontId="0" fillId="0" borderId="1" xfId="0" applyFill="1" applyBorder="1" applyAlignment="1">
      <alignment wrapText="1"/>
    </xf>
    <xf numFmtId="0" fontId="0" fillId="0" borderId="1" xfId="0" quotePrefix="1" applyBorder="1"/>
    <xf numFmtId="0" fontId="27" fillId="0" borderId="0" xfId="0" applyFont="1"/>
    <xf numFmtId="0" fontId="1" fillId="15" borderId="1" xfId="0" applyFont="1" applyFill="1" applyBorder="1"/>
    <xf numFmtId="0" fontId="28" fillId="0" borderId="1" xfId="0" applyFont="1" applyBorder="1"/>
    <xf numFmtId="0" fontId="0" fillId="0" borderId="1" xfId="0" applyBorder="1" applyAlignment="1">
      <alignment horizontal="left" wrapText="1"/>
    </xf>
    <xf numFmtId="0" fontId="1" fillId="15" borderId="1" xfId="0" applyFont="1" applyFill="1" applyBorder="1" applyAlignment="1">
      <alignment wrapText="1"/>
    </xf>
    <xf numFmtId="0" fontId="1" fillId="8" borderId="1" xfId="0" applyFont="1" applyFill="1" applyBorder="1" applyAlignment="1">
      <alignment wrapText="1"/>
    </xf>
    <xf numFmtId="0" fontId="1" fillId="11" borderId="1" xfId="0" applyFont="1" applyFill="1" applyBorder="1" applyAlignment="1">
      <alignment wrapText="1"/>
    </xf>
    <xf numFmtId="0" fontId="0" fillId="0" borderId="0" xfId="0" applyAlignment="1">
      <alignment wrapText="1"/>
    </xf>
    <xf numFmtId="0" fontId="14" fillId="0" borderId="0" xfId="1"/>
    <xf numFmtId="0" fontId="0" fillId="0" borderId="1" xfId="0" applyFont="1" applyBorder="1" applyAlignment="1"/>
    <xf numFmtId="0" fontId="0" fillId="0" borderId="0" xfId="0" applyFont="1"/>
    <xf numFmtId="0" fontId="31" fillId="0" borderId="0" xfId="0" applyFont="1" applyAlignment="1"/>
    <xf numFmtId="0" fontId="0" fillId="0" borderId="0" xfId="0" applyFont="1" applyAlignment="1"/>
    <xf numFmtId="9" fontId="0" fillId="0" borderId="0" xfId="0" applyNumberFormat="1" applyAlignment="1"/>
    <xf numFmtId="16" fontId="0" fillId="0" borderId="0" xfId="0" applyNumberFormat="1" applyAlignment="1"/>
    <xf numFmtId="0" fontId="27" fillId="0" borderId="0" xfId="0" applyFont="1" applyAlignment="1">
      <alignment horizontal="left" vertical="center" indent="4"/>
    </xf>
    <xf numFmtId="0" fontId="33" fillId="0" borderId="0" xfId="0" applyFont="1" applyAlignment="1">
      <alignment horizontal="left" vertical="center" indent="1"/>
    </xf>
    <xf numFmtId="0" fontId="0" fillId="0" borderId="2" xfId="0" applyBorder="1"/>
    <xf numFmtId="0" fontId="32" fillId="8" borderId="1" xfId="0" applyFont="1" applyFill="1" applyBorder="1" applyAlignment="1">
      <alignment horizontal="center"/>
    </xf>
    <xf numFmtId="0" fontId="32" fillId="8" borderId="1" xfId="0" applyFont="1" applyFill="1" applyBorder="1" applyAlignment="1">
      <alignment horizontal="left"/>
    </xf>
    <xf numFmtId="9" fontId="1" fillId="8" borderId="1" xfId="0" applyNumberFormat="1" applyFont="1" applyFill="1" applyBorder="1"/>
    <xf numFmtId="0" fontId="1" fillId="8" borderId="2" xfId="0" applyFont="1" applyFill="1" applyBorder="1"/>
    <xf numFmtId="0" fontId="23" fillId="8" borderId="1" xfId="0" applyFont="1" applyFill="1" applyBorder="1" applyAlignment="1">
      <alignment vertical="center"/>
    </xf>
    <xf numFmtId="0" fontId="20" fillId="8" borderId="1" xfId="0" applyFont="1" applyFill="1" applyBorder="1" applyAlignment="1">
      <alignment horizontal="left" vertical="center" indent="4"/>
    </xf>
    <xf numFmtId="0" fontId="33" fillId="0" borderId="1" xfId="0" applyFont="1" applyBorder="1" applyAlignment="1">
      <alignment horizontal="left" vertical="center" indent="1"/>
    </xf>
    <xf numFmtId="0" fontId="33" fillId="0" borderId="2" xfId="0" applyFont="1" applyBorder="1" applyAlignment="1">
      <alignment horizontal="left" vertical="center" indent="1"/>
    </xf>
    <xf numFmtId="0" fontId="33" fillId="0" borderId="3" xfId="0" applyFont="1" applyBorder="1" applyAlignment="1">
      <alignment horizontal="left" vertical="center" indent="1"/>
    </xf>
    <xf numFmtId="0" fontId="1" fillId="4" borderId="0" xfId="0" applyFont="1" applyFill="1"/>
    <xf numFmtId="0" fontId="0" fillId="0" borderId="3" xfId="0" applyBorder="1"/>
    <xf numFmtId="0" fontId="1" fillId="4" borderId="1" xfId="0" applyFont="1" applyFill="1" applyBorder="1"/>
    <xf numFmtId="0" fontId="20" fillId="8" borderId="1" xfId="0" applyFont="1" applyFill="1" applyBorder="1" applyAlignment="1">
      <alignment horizontal="left" vertical="center"/>
    </xf>
    <xf numFmtId="0" fontId="26" fillId="14" borderId="6" xfId="0" applyFont="1" applyFill="1" applyBorder="1" applyAlignment="1">
      <alignment horizontal="center"/>
    </xf>
    <xf numFmtId="0" fontId="1" fillId="8" borderId="1" xfId="0" applyFont="1" applyFill="1" applyBorder="1" applyAlignment="1">
      <alignment horizontal="center" vertical="center"/>
    </xf>
    <xf numFmtId="0" fontId="37" fillId="0" borderId="0" xfId="0" applyFont="1"/>
    <xf numFmtId="0" fontId="0" fillId="0" borderId="1" xfId="0" applyBorder="1" applyAlignment="1">
      <alignment horizontal="left"/>
    </xf>
    <xf numFmtId="0" fontId="26" fillId="14" borderId="6" xfId="0" applyFont="1" applyFill="1" applyBorder="1" applyAlignment="1">
      <alignment horizontal="left" vertical="top"/>
    </xf>
    <xf numFmtId="0" fontId="1" fillId="8" borderId="1" xfId="0" applyFont="1" applyFill="1" applyBorder="1" applyAlignment="1">
      <alignment horizontal="left" vertical="top"/>
    </xf>
    <xf numFmtId="0" fontId="0" fillId="0" borderId="1"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0" fontId="37" fillId="0" borderId="0" xfId="0" applyFont="1" applyAlignment="1"/>
    <xf numFmtId="9" fontId="0" fillId="0" borderId="1" xfId="0" applyNumberFormat="1" applyBorder="1" applyAlignment="1"/>
    <xf numFmtId="0" fontId="7" fillId="0" borderId="0" xfId="0" applyFont="1" applyAlignment="1"/>
    <xf numFmtId="0" fontId="7" fillId="0" borderId="0" xfId="0" applyFont="1"/>
    <xf numFmtId="0" fontId="0" fillId="0" borderId="1" xfId="0" quotePrefix="1" applyFont="1" applyBorder="1" applyAlignment="1"/>
    <xf numFmtId="0" fontId="7" fillId="0" borderId="1" xfId="0" applyFont="1" applyBorder="1" applyAlignment="1"/>
    <xf numFmtId="0" fontId="0" fillId="10" borderId="1" xfId="0" applyFont="1" applyFill="1" applyBorder="1"/>
    <xf numFmtId="0" fontId="0" fillId="10" borderId="1" xfId="0" applyFont="1" applyFill="1" applyBorder="1" applyAlignment="1">
      <alignment wrapText="1"/>
    </xf>
    <xf numFmtId="0" fontId="0" fillId="2" borderId="1" xfId="0" applyFont="1" applyFill="1" applyBorder="1"/>
    <xf numFmtId="0" fontId="23" fillId="10" borderId="1" xfId="0" applyFont="1" applyFill="1" applyBorder="1"/>
    <xf numFmtId="0" fontId="10" fillId="0" borderId="1" xfId="0" applyFont="1" applyBorder="1"/>
    <xf numFmtId="0" fontId="7" fillId="0" borderId="1" xfId="0" applyFont="1" applyFill="1" applyBorder="1" applyAlignment="1"/>
    <xf numFmtId="0" fontId="7" fillId="0" borderId="1" xfId="0" applyFont="1" applyBorder="1"/>
    <xf numFmtId="0" fontId="0" fillId="8" borderId="1" xfId="0" applyFont="1" applyFill="1" applyBorder="1"/>
    <xf numFmtId="0" fontId="0" fillId="8" borderId="1" xfId="0" applyFont="1" applyFill="1" applyBorder="1" applyAlignment="1"/>
    <xf numFmtId="0" fontId="22" fillId="12" borderId="0" xfId="0" applyFont="1" applyFill="1" applyAlignment="1">
      <alignment horizontal="left" vertical="top"/>
    </xf>
    <xf numFmtId="0" fontId="0" fillId="0" borderId="1" xfId="0" applyFont="1" applyBorder="1" applyAlignment="1">
      <alignment horizontal="left" vertical="top"/>
    </xf>
    <xf numFmtId="0" fontId="7" fillId="0" borderId="1" xfId="0" applyFont="1" applyBorder="1" applyAlignment="1">
      <alignment horizontal="left" vertical="top"/>
    </xf>
    <xf numFmtId="0" fontId="0" fillId="8" borderId="1" xfId="0" applyFont="1" applyFill="1" applyBorder="1" applyAlignment="1">
      <alignment horizontal="left" vertical="top"/>
    </xf>
    <xf numFmtId="0" fontId="29" fillId="0" borderId="1" xfId="0" applyFont="1" applyBorder="1"/>
    <xf numFmtId="0" fontId="20" fillId="8" borderId="1" xfId="0" applyFont="1" applyFill="1" applyBorder="1" applyAlignment="1">
      <alignment horizontal="left" vertical="top"/>
    </xf>
    <xf numFmtId="0" fontId="17" fillId="0" borderId="1" xfId="0" applyFont="1" applyBorder="1" applyAlignment="1">
      <alignment horizontal="left" vertical="top"/>
    </xf>
    <xf numFmtId="0" fontId="20" fillId="3" borderId="1" xfId="0" applyFont="1" applyFill="1" applyBorder="1" applyAlignment="1">
      <alignment horizontal="left" vertical="top"/>
    </xf>
    <xf numFmtId="0" fontId="11" fillId="8" borderId="1" xfId="0" applyFont="1" applyFill="1" applyBorder="1" applyAlignment="1">
      <alignment horizontal="left" vertical="top"/>
    </xf>
    <xf numFmtId="0" fontId="9" fillId="5" borderId="1" xfId="0" applyFont="1" applyFill="1" applyBorder="1" applyAlignment="1">
      <alignment horizontal="left" vertical="top"/>
    </xf>
    <xf numFmtId="0" fontId="8" fillId="0" borderId="0" xfId="0" applyFont="1" applyAlignment="1">
      <alignment horizontal="left" vertical="top"/>
    </xf>
    <xf numFmtId="0" fontId="10" fillId="0" borderId="0" xfId="0" applyFont="1" applyAlignment="1">
      <alignment horizontal="left" vertical="top"/>
    </xf>
    <xf numFmtId="0" fontId="23" fillId="3" borderId="6" xfId="0" applyFont="1" applyFill="1" applyBorder="1" applyAlignment="1">
      <alignment vertical="center"/>
    </xf>
    <xf numFmtId="0" fontId="20" fillId="8" borderId="0" xfId="0" applyFont="1" applyFill="1" applyAlignment="1">
      <alignment horizontal="center" vertical="center"/>
    </xf>
    <xf numFmtId="0" fontId="31" fillId="0" borderId="1" xfId="0" applyFont="1" applyBorder="1" applyAlignment="1"/>
    <xf numFmtId="0" fontId="43" fillId="0" borderId="0" xfId="0" applyFont="1" applyAlignment="1">
      <alignment horizontal="left" vertical="center" indent="1"/>
    </xf>
    <xf numFmtId="0" fontId="44" fillId="0" borderId="0" xfId="0" applyFont="1" applyAlignment="1">
      <alignment horizontal="left" vertical="center" indent="2"/>
    </xf>
    <xf numFmtId="0" fontId="23" fillId="8" borderId="1" xfId="0" applyFont="1" applyFill="1" applyBorder="1" applyAlignment="1">
      <alignment horizontal="left" vertical="center"/>
    </xf>
    <xf numFmtId="0" fontId="23" fillId="8" borderId="1" xfId="0" applyFont="1" applyFill="1" applyBorder="1" applyAlignment="1">
      <alignment horizontal="left" vertical="top"/>
    </xf>
    <xf numFmtId="0" fontId="0" fillId="0" borderId="1" xfId="0" applyFont="1" applyBorder="1" applyAlignment="1">
      <alignment horizontal="left" vertical="top" wrapText="1"/>
    </xf>
    <xf numFmtId="0" fontId="0" fillId="0" borderId="1" xfId="0" applyFill="1" applyBorder="1" applyAlignment="1">
      <alignment horizontal="left" vertical="top"/>
    </xf>
    <xf numFmtId="0" fontId="0" fillId="2" borderId="1" xfId="0" applyFont="1" applyFill="1" applyBorder="1" applyAlignment="1">
      <alignment horizontal="left" vertical="top"/>
    </xf>
    <xf numFmtId="0" fontId="14" fillId="0" borderId="1" xfId="1" applyFont="1" applyBorder="1" applyAlignment="1">
      <alignment horizontal="left" vertical="top"/>
    </xf>
    <xf numFmtId="0" fontId="0" fillId="0" borderId="1" xfId="0" applyFont="1" applyFill="1" applyBorder="1" applyAlignment="1">
      <alignment horizontal="left" vertical="top"/>
    </xf>
    <xf numFmtId="0" fontId="7" fillId="0" borderId="1" xfId="0" applyFont="1" applyFill="1" applyBorder="1" applyAlignment="1">
      <alignment horizontal="left" vertical="top"/>
    </xf>
    <xf numFmtId="0" fontId="31" fillId="0" borderId="1" xfId="0" applyFont="1" applyBorder="1" applyAlignment="1">
      <alignment horizontal="left"/>
    </xf>
    <xf numFmtId="0" fontId="36" fillId="0" borderId="1" xfId="0" applyFont="1" applyBorder="1" applyAlignment="1">
      <alignment horizontal="left"/>
    </xf>
    <xf numFmtId="0" fontId="30" fillId="0" borderId="1" xfId="0" applyFont="1" applyBorder="1" applyAlignment="1">
      <alignment horizontal="left"/>
    </xf>
    <xf numFmtId="0" fontId="46" fillId="8" borderId="7" xfId="0" applyFont="1" applyFill="1" applyBorder="1" applyAlignment="1">
      <alignment wrapText="1"/>
    </xf>
    <xf numFmtId="0" fontId="46" fillId="8" borderId="8" xfId="0" applyFont="1" applyFill="1" applyBorder="1" applyAlignment="1">
      <alignment wrapText="1"/>
    </xf>
    <xf numFmtId="0" fontId="46" fillId="8" borderId="9" xfId="0" applyFont="1" applyFill="1" applyBorder="1" applyAlignment="1">
      <alignment wrapText="1"/>
    </xf>
    <xf numFmtId="0" fontId="0" fillId="0" borderId="10" xfId="0" applyBorder="1" applyAlignment="1"/>
    <xf numFmtId="0" fontId="7" fillId="0" borderId="11" xfId="0" applyFont="1" applyBorder="1"/>
    <xf numFmtId="0" fontId="0" fillId="0" borderId="12" xfId="0" applyBorder="1" applyAlignment="1"/>
    <xf numFmtId="0" fontId="0" fillId="0" borderId="13" xfId="0" applyBorder="1" applyAlignment="1"/>
    <xf numFmtId="0" fontId="7" fillId="0" borderId="14" xfId="0" applyFont="1" applyBorder="1"/>
    <xf numFmtId="0" fontId="0" fillId="0" borderId="11" xfId="0" applyBorder="1" applyAlignment="1"/>
    <xf numFmtId="0" fontId="0" fillId="0" borderId="10" xfId="0" applyFill="1" applyBorder="1" applyAlignment="1"/>
    <xf numFmtId="0" fontId="0" fillId="0" borderId="12" xfId="0" applyFill="1" applyBorder="1" applyAlignment="1"/>
    <xf numFmtId="0" fontId="0" fillId="0" borderId="14" xfId="0" applyBorder="1" applyAlignment="1"/>
    <xf numFmtId="0" fontId="46" fillId="8" borderId="1" xfId="0" applyFont="1" applyFill="1" applyBorder="1"/>
    <xf numFmtId="0" fontId="46" fillId="8" borderId="8" xfId="0" applyFont="1" applyFill="1" applyBorder="1" applyAlignment="1">
      <alignment horizontal="left" vertical="top"/>
    </xf>
    <xf numFmtId="0" fontId="49" fillId="0" borderId="1" xfId="0" applyFont="1" applyBorder="1"/>
    <xf numFmtId="0" fontId="50" fillId="0" borderId="1" xfId="0" applyFont="1" applyBorder="1"/>
    <xf numFmtId="0" fontId="23" fillId="7" borderId="1" xfId="0" applyFont="1" applyFill="1" applyBorder="1" applyAlignment="1">
      <alignment horizontal="left" vertical="top" wrapText="1"/>
    </xf>
    <xf numFmtId="0" fontId="40" fillId="16" borderId="1" xfId="0" applyFont="1" applyFill="1" applyBorder="1" applyAlignment="1">
      <alignment horizontal="left" vertical="top"/>
    </xf>
    <xf numFmtId="0" fontId="39" fillId="16" borderId="1" xfId="0" applyFont="1" applyFill="1" applyBorder="1" applyAlignment="1">
      <alignment horizontal="left" vertical="top"/>
    </xf>
    <xf numFmtId="0" fontId="42" fillId="0" borderId="0" xfId="0" applyFont="1" applyAlignment="1">
      <alignment horizontal="left" vertical="center"/>
    </xf>
    <xf numFmtId="0" fontId="43" fillId="0" borderId="0" xfId="0" applyFont="1" applyAlignment="1">
      <alignment horizontal="left"/>
    </xf>
    <xf numFmtId="0" fontId="0" fillId="4" borderId="1" xfId="0" applyFont="1" applyFill="1" applyBorder="1" applyAlignment="1">
      <alignment horizontal="left" vertical="top"/>
    </xf>
    <xf numFmtId="0" fontId="0" fillId="10" borderId="1" xfId="0" applyFont="1" applyFill="1" applyBorder="1" applyAlignment="1">
      <alignment horizontal="left" vertical="top"/>
    </xf>
    <xf numFmtId="0" fontId="20" fillId="11" borderId="1" xfId="0" applyFont="1" applyFill="1" applyBorder="1" applyAlignment="1">
      <alignment vertical="center"/>
    </xf>
    <xf numFmtId="0" fontId="31" fillId="0" borderId="1" xfId="0" applyFont="1" applyBorder="1" applyAlignment="1">
      <alignment horizontal="left" vertical="top"/>
    </xf>
    <xf numFmtId="0" fontId="52" fillId="0" borderId="1" xfId="0" applyFont="1" applyBorder="1" applyAlignment="1">
      <alignment horizontal="left" vertical="top"/>
    </xf>
    <xf numFmtId="0" fontId="7" fillId="0" borderId="0" xfId="0" applyFont="1" applyAlignment="1">
      <alignment vertical="center"/>
    </xf>
    <xf numFmtId="0" fontId="53" fillId="13" borderId="1" xfId="0" applyFont="1" applyFill="1" applyBorder="1" applyAlignment="1">
      <alignment horizontal="left" vertical="top"/>
    </xf>
    <xf numFmtId="0" fontId="54" fillId="13" borderId="1" xfId="0" applyFont="1" applyFill="1" applyBorder="1" applyAlignment="1">
      <alignment horizontal="left" vertical="top"/>
    </xf>
    <xf numFmtId="0" fontId="23" fillId="13" borderId="1" xfId="0" applyFont="1" applyFill="1" applyBorder="1" applyAlignment="1">
      <alignment horizontal="left" vertical="top"/>
    </xf>
    <xf numFmtId="0" fontId="55" fillId="2" borderId="1" xfId="0" applyFont="1" applyFill="1" applyBorder="1" applyAlignment="1">
      <alignment horizontal="left" vertical="top"/>
    </xf>
    <xf numFmtId="0" fontId="55" fillId="2" borderId="1" xfId="0" applyFont="1" applyFill="1" applyBorder="1" applyAlignment="1">
      <alignment horizontal="left" vertical="top" wrapText="1"/>
    </xf>
    <xf numFmtId="0" fontId="56" fillId="2" borderId="1" xfId="0" applyFont="1" applyFill="1" applyBorder="1" applyAlignment="1">
      <alignment horizontal="left" vertical="top"/>
    </xf>
    <xf numFmtId="0" fontId="31" fillId="2" borderId="1" xfId="0" applyFont="1" applyFill="1" applyBorder="1" applyAlignment="1">
      <alignment horizontal="left" vertical="top"/>
    </xf>
    <xf numFmtId="0" fontId="1" fillId="12" borderId="1" xfId="0" applyFont="1" applyFill="1" applyBorder="1"/>
    <xf numFmtId="0" fontId="20" fillId="12" borderId="1" xfId="0" applyFont="1" applyFill="1" applyBorder="1"/>
    <xf numFmtId="0" fontId="1" fillId="8" borderId="0" xfId="0" applyFont="1" applyFill="1"/>
    <xf numFmtId="0" fontId="57" fillId="8" borderId="0" xfId="0" applyFont="1" applyFill="1" applyAlignment="1">
      <alignment horizontal="left" vertical="top"/>
    </xf>
    <xf numFmtId="0" fontId="20" fillId="12" borderId="2" xfId="0" applyFont="1" applyFill="1" applyBorder="1"/>
    <xf numFmtId="0" fontId="1" fillId="12" borderId="2" xfId="0" applyFont="1" applyFill="1" applyBorder="1"/>
    <xf numFmtId="0" fontId="20" fillId="12" borderId="16" xfId="0" applyFont="1" applyFill="1" applyBorder="1"/>
    <xf numFmtId="0" fontId="0" fillId="0" borderId="17" xfId="0" applyBorder="1"/>
    <xf numFmtId="0" fontId="0" fillId="0" borderId="18" xfId="0" applyBorder="1"/>
    <xf numFmtId="0" fontId="0" fillId="0" borderId="19" xfId="0" applyBorder="1"/>
    <xf numFmtId="0" fontId="20" fillId="12" borderId="20" xfId="0" applyFont="1" applyFill="1" applyBorder="1"/>
    <xf numFmtId="0" fontId="0" fillId="0" borderId="1" xfId="0" applyBorder="1" applyAlignment="1">
      <alignment horizontal="right"/>
    </xf>
    <xf numFmtId="0" fontId="36" fillId="0" borderId="0" xfId="3" applyFont="1" applyAlignment="1"/>
    <xf numFmtId="0" fontId="59" fillId="0" borderId="0" xfId="3" applyFont="1"/>
    <xf numFmtId="0" fontId="2" fillId="0" borderId="0" xfId="3" applyFont="1" applyAlignment="1"/>
    <xf numFmtId="0" fontId="60" fillId="0" borderId="0" xfId="3" applyFont="1" applyAlignment="1"/>
    <xf numFmtId="0" fontId="64" fillId="0" borderId="0" xfId="3" applyFont="1" applyAlignment="1"/>
    <xf numFmtId="0" fontId="73" fillId="0" borderId="0" xfId="0" applyFont="1" applyAlignment="1">
      <alignment vertical="center"/>
    </xf>
    <xf numFmtId="20" fontId="73" fillId="0" borderId="0" xfId="0" applyNumberFormat="1" applyFont="1" applyAlignment="1">
      <alignment vertical="center"/>
    </xf>
    <xf numFmtId="0" fontId="78" fillId="0" borderId="0" xfId="0" applyFont="1" applyAlignment="1">
      <alignment vertical="center"/>
    </xf>
    <xf numFmtId="0" fontId="36" fillId="0" borderId="0" xfId="3" applyFont="1" applyAlignment="1"/>
    <xf numFmtId="0" fontId="24" fillId="12" borderId="0" xfId="0" applyFont="1" applyFill="1" applyAlignment="1">
      <alignment horizontal="center" vertical="center"/>
    </xf>
    <xf numFmtId="0" fontId="1" fillId="3" borderId="1" xfId="0" applyFont="1" applyFill="1" applyBorder="1" applyAlignment="1">
      <alignment horizontal="left" vertical="top"/>
    </xf>
    <xf numFmtId="0" fontId="79" fillId="0" borderId="0" xfId="4" applyFont="1" applyAlignment="1"/>
    <xf numFmtId="0" fontId="63" fillId="0" borderId="31" xfId="3" applyFont="1" applyBorder="1" applyAlignment="1">
      <alignment horizontal="right"/>
    </xf>
    <xf numFmtId="0" fontId="63" fillId="0" borderId="0" xfId="3" applyFont="1" applyBorder="1" applyAlignment="1">
      <alignment horizontal="right"/>
    </xf>
    <xf numFmtId="0" fontId="63" fillId="0" borderId="32" xfId="3" applyFont="1" applyBorder="1" applyAlignment="1">
      <alignment horizontal="right"/>
    </xf>
    <xf numFmtId="0" fontId="63" fillId="0" borderId="31" xfId="3" applyFont="1" applyBorder="1" applyAlignment="1"/>
    <xf numFmtId="0" fontId="63" fillId="0" borderId="0" xfId="3" applyFont="1" applyBorder="1" applyAlignment="1"/>
    <xf numFmtId="0" fontId="63" fillId="0" borderId="32" xfId="3" applyFont="1" applyBorder="1" applyAlignment="1"/>
    <xf numFmtId="0" fontId="62" fillId="0" borderId="31" xfId="3" applyFont="1" applyBorder="1" applyAlignment="1">
      <alignment horizontal="right"/>
    </xf>
    <xf numFmtId="0" fontId="62" fillId="0" borderId="0" xfId="3" applyFont="1" applyBorder="1" applyAlignment="1">
      <alignment horizontal="right"/>
    </xf>
    <xf numFmtId="0" fontId="62" fillId="0" borderId="32" xfId="3" applyFont="1" applyBorder="1" applyAlignment="1">
      <alignment horizontal="right"/>
    </xf>
    <xf numFmtId="0" fontId="36" fillId="0" borderId="33" xfId="3" applyFont="1" applyBorder="1" applyAlignment="1"/>
    <xf numFmtId="0" fontId="62" fillId="0" borderId="34" xfId="3" applyFont="1" applyBorder="1" applyAlignment="1">
      <alignment horizontal="right"/>
    </xf>
    <xf numFmtId="0" fontId="36" fillId="0" borderId="34" xfId="3" applyFont="1" applyBorder="1" applyAlignment="1"/>
    <xf numFmtId="0" fontId="61" fillId="0" borderId="34" xfId="3" applyFont="1" applyBorder="1" applyAlignment="1">
      <alignment horizontal="right"/>
    </xf>
    <xf numFmtId="0" fontId="36" fillId="0" borderId="31" xfId="3" applyFont="1" applyBorder="1" applyAlignment="1"/>
    <xf numFmtId="0" fontId="36" fillId="0" borderId="0" xfId="3" applyFont="1" applyBorder="1" applyAlignment="1"/>
    <xf numFmtId="0" fontId="36" fillId="0" borderId="32" xfId="3" applyFont="1" applyBorder="1" applyAlignment="1"/>
    <xf numFmtId="0" fontId="36" fillId="0" borderId="35" xfId="3" applyFont="1" applyBorder="1" applyAlignment="1"/>
    <xf numFmtId="0" fontId="70" fillId="0" borderId="32" xfId="3" applyFont="1" applyBorder="1" applyAlignment="1"/>
    <xf numFmtId="0" fontId="70" fillId="0" borderId="31" xfId="3" applyFont="1" applyBorder="1" applyAlignment="1"/>
    <xf numFmtId="0" fontId="70" fillId="0" borderId="0" xfId="3" applyFont="1" applyBorder="1" applyAlignment="1"/>
    <xf numFmtId="0" fontId="70" fillId="0" borderId="31" xfId="3" applyFont="1" applyBorder="1" applyAlignment="1">
      <alignment horizontal="right"/>
    </xf>
    <xf numFmtId="0" fontId="70" fillId="0" borderId="0" xfId="3" applyFont="1" applyBorder="1" applyAlignment="1">
      <alignment horizontal="right"/>
    </xf>
    <xf numFmtId="0" fontId="70" fillId="0" borderId="32" xfId="3" applyFont="1" applyBorder="1" applyAlignment="1">
      <alignment horizontal="right"/>
    </xf>
    <xf numFmtId="0" fontId="69" fillId="0" borderId="31" xfId="3" applyFont="1" applyBorder="1" applyAlignment="1"/>
    <xf numFmtId="0" fontId="69" fillId="0" borderId="0" xfId="3" applyFont="1" applyBorder="1" applyAlignment="1"/>
    <xf numFmtId="0" fontId="69" fillId="0" borderId="32" xfId="3" applyFont="1" applyBorder="1" applyAlignment="1"/>
    <xf numFmtId="0" fontId="69" fillId="0" borderId="31" xfId="3" applyFont="1" applyBorder="1" applyAlignment="1">
      <alignment horizontal="right"/>
    </xf>
    <xf numFmtId="0" fontId="69" fillId="0" borderId="0" xfId="3" applyFont="1" applyBorder="1" applyAlignment="1">
      <alignment horizontal="right"/>
    </xf>
    <xf numFmtId="0" fontId="69" fillId="0" borderId="32" xfId="3" applyFont="1" applyBorder="1" applyAlignment="1">
      <alignment horizontal="right"/>
    </xf>
    <xf numFmtId="0" fontId="65" fillId="0" borderId="0" xfId="3" applyFont="1" applyBorder="1" applyAlignment="1"/>
    <xf numFmtId="0" fontId="65" fillId="0" borderId="32" xfId="3" applyFont="1" applyBorder="1" applyAlignment="1"/>
    <xf numFmtId="0" fontId="65" fillId="0" borderId="31" xfId="3" applyFont="1" applyBorder="1" applyAlignment="1">
      <alignment horizontal="right"/>
    </xf>
    <xf numFmtId="0" fontId="65" fillId="0" borderId="0" xfId="3" applyFont="1" applyBorder="1" applyAlignment="1">
      <alignment horizontal="right"/>
    </xf>
    <xf numFmtId="0" fontId="65" fillId="0" borderId="32" xfId="3" applyFont="1" applyBorder="1" applyAlignment="1">
      <alignment horizontal="right"/>
    </xf>
    <xf numFmtId="0" fontId="65" fillId="0" borderId="31" xfId="3" applyFont="1" applyBorder="1" applyAlignment="1"/>
    <xf numFmtId="0" fontId="95" fillId="0" borderId="36" xfId="1" applyFont="1" applyBorder="1" applyAlignment="1">
      <alignment horizontal="right"/>
    </xf>
    <xf numFmtId="0" fontId="96" fillId="0" borderId="37" xfId="3" applyFont="1" applyBorder="1" applyAlignment="1">
      <alignment horizontal="right"/>
    </xf>
    <xf numFmtId="0" fontId="96" fillId="0" borderId="32" xfId="3" applyFont="1" applyBorder="1" applyAlignment="1">
      <alignment horizontal="right"/>
    </xf>
    <xf numFmtId="0" fontId="95" fillId="0" borderId="22" xfId="1" applyFont="1" applyBorder="1" applyAlignment="1">
      <alignment horizontal="right"/>
    </xf>
    <xf numFmtId="0" fontId="75" fillId="20" borderId="42" xfId="0" applyFont="1" applyFill="1" applyBorder="1" applyAlignment="1">
      <alignment vertical="center" wrapText="1"/>
    </xf>
    <xf numFmtId="0" fontId="0" fillId="20" borderId="44" xfId="0" applyFill="1" applyBorder="1" applyAlignment="1">
      <alignment vertical="center" wrapText="1"/>
    </xf>
    <xf numFmtId="0" fontId="0" fillId="20" borderId="44" xfId="0" applyFill="1" applyBorder="1" applyAlignment="1">
      <alignment vertical="top" wrapText="1"/>
    </xf>
    <xf numFmtId="0" fontId="0" fillId="20" borderId="49" xfId="0" applyFill="1" applyBorder="1" applyAlignment="1">
      <alignment vertical="top" wrapText="1"/>
    </xf>
    <xf numFmtId="0" fontId="14" fillId="0" borderId="0" xfId="1" applyAlignment="1">
      <alignment horizontal="left" vertical="top"/>
    </xf>
    <xf numFmtId="0" fontId="72" fillId="0" borderId="0" xfId="0" applyFont="1" applyAlignment="1">
      <alignment horizontal="left" vertical="top"/>
    </xf>
    <xf numFmtId="0" fontId="73" fillId="0" borderId="0" xfId="0" applyFont="1" applyAlignment="1">
      <alignment horizontal="left" vertical="top"/>
    </xf>
    <xf numFmtId="20" fontId="73" fillId="0" borderId="0" xfId="0" applyNumberFormat="1" applyFont="1" applyAlignment="1">
      <alignment horizontal="left" vertical="top"/>
    </xf>
    <xf numFmtId="20" fontId="0" fillId="0" borderId="0" xfId="0" applyNumberFormat="1" applyAlignment="1">
      <alignment horizontal="left" vertical="top"/>
    </xf>
    <xf numFmtId="14" fontId="0" fillId="0" borderId="0" xfId="0" applyNumberFormat="1" applyAlignment="1">
      <alignment horizontal="left" vertical="top"/>
    </xf>
    <xf numFmtId="0" fontId="0" fillId="0" borderId="0" xfId="0" applyBorder="1" applyAlignment="1">
      <alignment horizontal="left" vertical="top"/>
    </xf>
    <xf numFmtId="0" fontId="99" fillId="0" borderId="1" xfId="0" applyFont="1" applyBorder="1" applyAlignment="1">
      <alignment horizontal="left" vertical="top"/>
    </xf>
    <xf numFmtId="0" fontId="100" fillId="0" borderId="1" xfId="0" applyFont="1" applyBorder="1" applyAlignment="1">
      <alignment horizontal="left" vertical="top"/>
    </xf>
    <xf numFmtId="0" fontId="101" fillId="0" borderId="1" xfId="0" applyFont="1" applyBorder="1" applyAlignment="1">
      <alignment horizontal="left" vertical="top"/>
    </xf>
    <xf numFmtId="0" fontId="103" fillId="0" borderId="1" xfId="1" applyFont="1" applyBorder="1" applyAlignment="1">
      <alignment horizontal="left" vertical="top"/>
    </xf>
    <xf numFmtId="0" fontId="20" fillId="8" borderId="50" xfId="0" applyFont="1" applyFill="1" applyBorder="1" applyAlignment="1">
      <alignment horizontal="left" vertical="top"/>
    </xf>
    <xf numFmtId="0" fontId="20" fillId="8" borderId="51" xfId="0" applyFont="1" applyFill="1" applyBorder="1" applyAlignment="1">
      <alignment horizontal="left" vertical="top"/>
    </xf>
    <xf numFmtId="0" fontId="20" fillId="8" borderId="52" xfId="0" applyFont="1" applyFill="1" applyBorder="1" applyAlignment="1">
      <alignment horizontal="left" vertical="top"/>
    </xf>
    <xf numFmtId="0" fontId="81" fillId="0" borderId="3" xfId="4" applyFont="1" applyBorder="1" applyAlignment="1">
      <alignment wrapText="1"/>
    </xf>
    <xf numFmtId="0" fontId="81" fillId="0" borderId="1" xfId="4" applyFont="1" applyBorder="1" applyAlignment="1">
      <alignment wrapText="1"/>
    </xf>
    <xf numFmtId="0" fontId="93" fillId="22" borderId="1" xfId="4" applyFont="1" applyFill="1" applyBorder="1" applyAlignment="1">
      <alignment horizontal="left" wrapText="1"/>
    </xf>
    <xf numFmtId="0" fontId="90" fillId="0" borderId="1" xfId="4" applyFont="1" applyBorder="1" applyAlignment="1"/>
    <xf numFmtId="0" fontId="81" fillId="0" borderId="2" xfId="4" applyFont="1" applyBorder="1" applyAlignment="1">
      <alignment wrapText="1"/>
    </xf>
    <xf numFmtId="2" fontId="81" fillId="0" borderId="1" xfId="4" applyNumberFormat="1" applyFont="1" applyBorder="1" applyAlignment="1">
      <alignment wrapText="1"/>
    </xf>
    <xf numFmtId="2" fontId="81" fillId="0" borderId="2" xfId="4" applyNumberFormat="1" applyFont="1" applyBorder="1" applyAlignment="1">
      <alignment wrapText="1"/>
    </xf>
    <xf numFmtId="0" fontId="82" fillId="0" borderId="1" xfId="4" applyFont="1" applyBorder="1" applyAlignment="1">
      <alignment wrapText="1"/>
    </xf>
    <xf numFmtId="0" fontId="80" fillId="0" borderId="1" xfId="4" applyFont="1" applyBorder="1" applyAlignment="1">
      <alignment wrapText="1"/>
    </xf>
    <xf numFmtId="2" fontId="80" fillId="0" borderId="1" xfId="4" applyNumberFormat="1" applyFont="1" applyBorder="1" applyAlignment="1">
      <alignment wrapText="1"/>
    </xf>
    <xf numFmtId="2" fontId="80" fillId="0" borderId="2" xfId="4" applyNumberFormat="1" applyFont="1" applyBorder="1" applyAlignment="1">
      <alignment wrapText="1"/>
    </xf>
    <xf numFmtId="0" fontId="82" fillId="21" borderId="1" xfId="4" applyFont="1" applyFill="1" applyBorder="1" applyAlignment="1">
      <alignment horizontal="left"/>
    </xf>
    <xf numFmtId="0" fontId="80" fillId="22" borderId="1" xfId="4" applyFont="1" applyFill="1" applyBorder="1" applyAlignment="1">
      <alignment horizontal="left" wrapText="1"/>
    </xf>
    <xf numFmtId="0" fontId="81" fillId="22" borderId="1" xfId="4" applyFont="1" applyFill="1" applyBorder="1" applyAlignment="1">
      <alignment horizontal="left" wrapText="1"/>
    </xf>
    <xf numFmtId="2" fontId="80" fillId="22" borderId="1" xfId="4" applyNumberFormat="1" applyFont="1" applyFill="1" applyBorder="1" applyAlignment="1">
      <alignment horizontal="center" wrapText="1"/>
    </xf>
    <xf numFmtId="0" fontId="90" fillId="0" borderId="1" xfId="4" applyFont="1" applyBorder="1" applyAlignment="1">
      <alignment wrapText="1"/>
    </xf>
    <xf numFmtId="2" fontId="90" fillId="0" borderId="1" xfId="4" applyNumberFormat="1" applyFont="1" applyBorder="1" applyAlignment="1">
      <alignment wrapText="1"/>
    </xf>
    <xf numFmtId="0" fontId="89" fillId="22" borderId="1" xfId="4" applyFont="1" applyFill="1" applyBorder="1" applyAlignment="1">
      <alignment horizontal="left" wrapText="1"/>
    </xf>
    <xf numFmtId="2" fontId="88" fillId="22" borderId="1" xfId="4" applyNumberFormat="1" applyFont="1" applyFill="1" applyBorder="1" applyAlignment="1">
      <alignment horizontal="center" wrapText="1"/>
    </xf>
    <xf numFmtId="0" fontId="85" fillId="0" borderId="1" xfId="4" applyFont="1" applyBorder="1" applyAlignment="1">
      <alignment horizontal="left"/>
    </xf>
    <xf numFmtId="0" fontId="81" fillId="21" borderId="3" xfId="4" applyFont="1" applyFill="1" applyBorder="1" applyAlignment="1">
      <alignment wrapText="1"/>
    </xf>
    <xf numFmtId="0" fontId="81" fillId="21" borderId="1" xfId="4" applyFont="1" applyFill="1" applyBorder="1" applyAlignment="1">
      <alignment wrapText="1"/>
    </xf>
    <xf numFmtId="0" fontId="84" fillId="21" borderId="1" xfId="4" applyFont="1" applyFill="1" applyBorder="1" applyAlignment="1">
      <alignment horizontal="left" wrapText="1"/>
    </xf>
    <xf numFmtId="0" fontId="85" fillId="22" borderId="1" xfId="4" applyFont="1" applyFill="1" applyBorder="1" applyAlignment="1">
      <alignment horizontal="left" wrapText="1"/>
    </xf>
    <xf numFmtId="2" fontId="85" fillId="22" borderId="1" xfId="4" applyNumberFormat="1" applyFont="1" applyFill="1" applyBorder="1" applyAlignment="1">
      <alignment horizontal="center" wrapText="1"/>
    </xf>
    <xf numFmtId="0" fontId="87" fillId="0" borderId="1" xfId="4" applyFont="1" applyBorder="1" applyAlignment="1">
      <alignment wrapText="1"/>
    </xf>
    <xf numFmtId="3" fontId="81" fillId="0" borderId="1" xfId="4" applyNumberFormat="1" applyFont="1" applyBorder="1" applyAlignment="1">
      <alignment wrapText="1"/>
    </xf>
    <xf numFmtId="0" fontId="86" fillId="22" borderId="1" xfId="4" applyFont="1" applyFill="1" applyBorder="1" applyAlignment="1">
      <alignment horizontal="left" wrapText="1"/>
    </xf>
    <xf numFmtId="2" fontId="86" fillId="22" borderId="1" xfId="4" applyNumberFormat="1" applyFont="1" applyFill="1" applyBorder="1" applyAlignment="1">
      <alignment horizontal="center" wrapText="1"/>
    </xf>
    <xf numFmtId="0" fontId="85" fillId="0" borderId="1" xfId="4" applyFont="1" applyBorder="1" applyAlignment="1">
      <alignment horizontal="left" wrapText="1"/>
    </xf>
    <xf numFmtId="2" fontId="85" fillId="0" borderId="1" xfId="4" applyNumberFormat="1" applyFont="1" applyBorder="1" applyAlignment="1">
      <alignment horizontal="center" wrapText="1"/>
    </xf>
    <xf numFmtId="0" fontId="83" fillId="0" borderId="1" xfId="4" applyFont="1" applyBorder="1" applyAlignment="1">
      <alignment wrapText="1"/>
    </xf>
    <xf numFmtId="0" fontId="81" fillId="0" borderId="53" xfId="4" applyFont="1" applyBorder="1" applyAlignment="1">
      <alignment wrapText="1"/>
    </xf>
    <xf numFmtId="0" fontId="82" fillId="0" borderId="54" xfId="4" applyFont="1" applyBorder="1" applyAlignment="1">
      <alignment wrapText="1"/>
    </xf>
    <xf numFmtId="0" fontId="81" fillId="0" borderId="54" xfId="4" applyFont="1" applyBorder="1" applyAlignment="1">
      <alignment wrapText="1"/>
    </xf>
    <xf numFmtId="0" fontId="80" fillId="0" borderId="54" xfId="4" applyFont="1" applyBorder="1" applyAlignment="1">
      <alignment wrapText="1"/>
    </xf>
    <xf numFmtId="2" fontId="80" fillId="0" borderId="54" xfId="4" applyNumberFormat="1" applyFont="1" applyBorder="1" applyAlignment="1">
      <alignment wrapText="1"/>
    </xf>
    <xf numFmtId="2" fontId="81" fillId="0" borderId="54" xfId="4" applyNumberFormat="1" applyFont="1" applyBorder="1" applyAlignment="1">
      <alignment wrapText="1"/>
    </xf>
    <xf numFmtId="2" fontId="80" fillId="0" borderId="55" xfId="4" applyNumberFormat="1" applyFont="1" applyBorder="1" applyAlignment="1">
      <alignment wrapText="1"/>
    </xf>
    <xf numFmtId="0" fontId="0" fillId="20" borderId="44" xfId="0" applyFill="1" applyBorder="1" applyAlignment="1">
      <alignment horizontal="left" vertical="top" wrapText="1"/>
    </xf>
    <xf numFmtId="0" fontId="27" fillId="20" borderId="23" xfId="0" applyFont="1" applyFill="1" applyBorder="1" applyAlignment="1">
      <alignment horizontal="left" vertical="top" wrapText="1"/>
    </xf>
    <xf numFmtId="0" fontId="77" fillId="20" borderId="24" xfId="0" applyFont="1" applyFill="1" applyBorder="1" applyAlignment="1">
      <alignment horizontal="left" vertical="top" wrapText="1"/>
    </xf>
    <xf numFmtId="0" fontId="0" fillId="20" borderId="24" xfId="0" applyFill="1" applyBorder="1" applyAlignment="1">
      <alignment horizontal="left" vertical="top" wrapText="1"/>
    </xf>
    <xf numFmtId="0" fontId="0" fillId="20" borderId="25" xfId="0" applyFill="1" applyBorder="1" applyAlignment="1">
      <alignment horizontal="left" vertical="top" wrapText="1"/>
    </xf>
    <xf numFmtId="0" fontId="0" fillId="20" borderId="23" xfId="0" applyFill="1" applyBorder="1" applyAlignment="1">
      <alignment horizontal="left" vertical="top" wrapText="1"/>
    </xf>
    <xf numFmtId="0" fontId="0" fillId="20" borderId="48" xfId="0" applyFill="1" applyBorder="1" applyAlignment="1">
      <alignment horizontal="left" vertical="top" wrapText="1"/>
    </xf>
    <xf numFmtId="0" fontId="57" fillId="8" borderId="1" xfId="0" applyFont="1" applyFill="1" applyBorder="1" applyAlignment="1">
      <alignment horizontal="left" vertical="top"/>
    </xf>
    <xf numFmtId="0" fontId="97" fillId="8" borderId="0" xfId="0" applyFont="1" applyFill="1" applyBorder="1" applyAlignment="1">
      <alignment horizontal="center" vertical="top"/>
    </xf>
    <xf numFmtId="0" fontId="71" fillId="17" borderId="57" xfId="0" applyFont="1" applyFill="1" applyBorder="1" applyAlignment="1">
      <alignment horizontal="left" vertical="top"/>
    </xf>
    <xf numFmtId="0" fontId="0" fillId="0" borderId="57" xfId="0" applyBorder="1" applyAlignment="1">
      <alignment horizontal="left" vertical="top"/>
    </xf>
    <xf numFmtId="0" fontId="71" fillId="5" borderId="57" xfId="0" applyFont="1" applyFill="1" applyBorder="1" applyAlignment="1">
      <alignment horizontal="left" vertical="top"/>
    </xf>
    <xf numFmtId="0" fontId="71" fillId="17" borderId="58" xfId="0" applyFont="1" applyFill="1" applyBorder="1" applyAlignment="1">
      <alignment horizontal="left" vertical="top"/>
    </xf>
    <xf numFmtId="0" fontId="71" fillId="5" borderId="58" xfId="0" applyFont="1" applyFill="1" applyBorder="1" applyAlignment="1">
      <alignment horizontal="left" vertical="top"/>
    </xf>
    <xf numFmtId="0" fontId="0" fillId="0" borderId="58" xfId="0" applyBorder="1" applyAlignment="1">
      <alignment horizontal="left" vertical="top"/>
    </xf>
    <xf numFmtId="0" fontId="0" fillId="0" borderId="59" xfId="0" applyBorder="1" applyAlignment="1">
      <alignment horizontal="left" vertical="top"/>
    </xf>
    <xf numFmtId="0" fontId="98" fillId="3" borderId="60" xfId="0" applyFont="1" applyFill="1" applyBorder="1" applyAlignment="1">
      <alignment horizontal="left" vertical="top"/>
    </xf>
    <xf numFmtId="0" fontId="98" fillId="3" borderId="61" xfId="0" applyFont="1" applyFill="1" applyBorder="1" applyAlignment="1">
      <alignment horizontal="left" vertical="top"/>
    </xf>
    <xf numFmtId="0" fontId="98" fillId="3" borderId="62" xfId="0" applyFont="1" applyFill="1" applyBorder="1" applyAlignment="1">
      <alignment horizontal="left" vertical="top"/>
    </xf>
    <xf numFmtId="0" fontId="0" fillId="0" borderId="63" xfId="0" applyBorder="1" applyAlignment="1">
      <alignment horizontal="left" vertical="top"/>
    </xf>
    <xf numFmtId="0" fontId="0" fillId="0" borderId="64" xfId="0" applyBorder="1" applyAlignment="1">
      <alignment horizontal="left" vertical="top"/>
    </xf>
    <xf numFmtId="0" fontId="0" fillId="0" borderId="65" xfId="0" applyBorder="1" applyAlignment="1">
      <alignment horizontal="left" vertical="top"/>
    </xf>
    <xf numFmtId="0" fontId="71" fillId="0" borderId="58" xfId="0" applyFont="1" applyFill="1" applyBorder="1" applyAlignment="1">
      <alignment horizontal="left" vertical="top"/>
    </xf>
    <xf numFmtId="0" fontId="26" fillId="14" borderId="0" xfId="0" applyFont="1" applyFill="1" applyBorder="1" applyAlignment="1">
      <alignment horizontal="center"/>
    </xf>
    <xf numFmtId="0" fontId="1" fillId="13" borderId="2" xfId="0" applyFont="1" applyFill="1" applyBorder="1"/>
    <xf numFmtId="0" fontId="0" fillId="0" borderId="2" xfId="0" applyBorder="1" applyAlignment="1"/>
    <xf numFmtId="0" fontId="57" fillId="8" borderId="54" xfId="0" applyFont="1" applyFill="1" applyBorder="1" applyAlignment="1">
      <alignment horizontal="left" vertical="top"/>
    </xf>
    <xf numFmtId="0" fontId="0" fillId="0" borderId="1" xfId="0" quotePrefix="1" applyFill="1" applyBorder="1" applyAlignment="1">
      <alignment horizontal="left" vertical="top"/>
    </xf>
    <xf numFmtId="0" fontId="35" fillId="3" borderId="0" xfId="0" applyFont="1" applyFill="1" applyAlignment="1">
      <alignment horizontal="center" vertical="center" wrapText="1"/>
    </xf>
    <xf numFmtId="0" fontId="35" fillId="3" borderId="0" xfId="0" applyFont="1" applyFill="1" applyAlignment="1">
      <alignment horizontal="center" vertical="center"/>
    </xf>
    <xf numFmtId="0" fontId="0" fillId="3" borderId="0" xfId="0" applyFill="1" applyAlignment="1">
      <alignment horizontal="center"/>
    </xf>
    <xf numFmtId="0" fontId="34" fillId="3" borderId="0" xfId="0" applyFont="1" applyFill="1" applyAlignment="1">
      <alignment horizontal="left" vertical="top" wrapText="1"/>
    </xf>
    <xf numFmtId="0" fontId="34" fillId="3" borderId="0" xfId="0" applyFont="1" applyFill="1" applyAlignment="1">
      <alignment horizontal="left" vertical="top"/>
    </xf>
    <xf numFmtId="0" fontId="97" fillId="8" borderId="56" xfId="0" applyFont="1" applyFill="1" applyBorder="1" applyAlignment="1">
      <alignment horizontal="center" vertical="top"/>
    </xf>
    <xf numFmtId="0" fontId="97" fillId="8" borderId="0" xfId="0" applyFont="1" applyFill="1" applyBorder="1" applyAlignment="1">
      <alignment horizontal="center" vertical="top"/>
    </xf>
    <xf numFmtId="0" fontId="58" fillId="8" borderId="2" xfId="0" applyFont="1" applyFill="1" applyBorder="1" applyAlignment="1">
      <alignment horizontal="center"/>
    </xf>
    <xf numFmtId="0" fontId="58" fillId="8" borderId="15" xfId="0" applyFont="1" applyFill="1" applyBorder="1" applyAlignment="1">
      <alignment horizontal="center"/>
    </xf>
    <xf numFmtId="0" fontId="58" fillId="8" borderId="52" xfId="0" applyFont="1" applyFill="1" applyBorder="1" applyAlignment="1">
      <alignment horizontal="center"/>
    </xf>
    <xf numFmtId="0" fontId="58" fillId="8" borderId="6" xfId="0" applyFont="1" applyFill="1" applyBorder="1" applyAlignment="1">
      <alignment horizontal="center"/>
    </xf>
    <xf numFmtId="0" fontId="67" fillId="0" borderId="27" xfId="3" applyFont="1" applyBorder="1" applyAlignment="1">
      <alignment horizontal="right"/>
    </xf>
    <xf numFmtId="0" fontId="36" fillId="0" borderId="27" xfId="3" applyFont="1" applyBorder="1" applyAlignment="1"/>
    <xf numFmtId="0" fontId="36" fillId="0" borderId="28" xfId="3" applyFont="1" applyBorder="1" applyAlignment="1"/>
    <xf numFmtId="0" fontId="66" fillId="0" borderId="21" xfId="3" applyFont="1" applyBorder="1" applyAlignment="1">
      <alignment horizontal="right"/>
    </xf>
    <xf numFmtId="0" fontId="2" fillId="0" borderId="21" xfId="3" applyFont="1" applyBorder="1"/>
    <xf numFmtId="0" fontId="2" fillId="0" borderId="30" xfId="3" applyFont="1" applyBorder="1"/>
    <xf numFmtId="0" fontId="14" fillId="0" borderId="34" xfId="1" applyBorder="1" applyAlignment="1">
      <alignment horizontal="right"/>
    </xf>
    <xf numFmtId="0" fontId="36" fillId="0" borderId="34" xfId="3" applyFont="1" applyBorder="1" applyAlignment="1"/>
    <xf numFmtId="0" fontId="36" fillId="0" borderId="35" xfId="3" applyFont="1" applyBorder="1" applyAlignment="1"/>
    <xf numFmtId="0" fontId="68" fillId="0" borderId="26" xfId="3" applyFont="1" applyBorder="1" applyAlignment="1">
      <alignment horizontal="left"/>
    </xf>
    <xf numFmtId="0" fontId="2" fillId="0" borderId="29" xfId="3" applyFont="1" applyBorder="1"/>
    <xf numFmtId="0" fontId="68" fillId="0" borderId="0" xfId="3" applyFont="1" applyAlignment="1">
      <alignment horizontal="center"/>
    </xf>
    <xf numFmtId="0" fontId="36" fillId="0" borderId="0" xfId="3" applyFont="1" applyAlignment="1"/>
    <xf numFmtId="0" fontId="0" fillId="20" borderId="23" xfId="0" applyFill="1" applyBorder="1" applyAlignment="1">
      <alignment horizontal="left" vertical="top" wrapText="1"/>
    </xf>
    <xf numFmtId="0" fontId="0" fillId="20" borderId="24" xfId="0" applyFill="1" applyBorder="1" applyAlignment="1">
      <alignment horizontal="left" vertical="top" wrapText="1"/>
    </xf>
    <xf numFmtId="0" fontId="0" fillId="20" borderId="25" xfId="0" applyFill="1" applyBorder="1" applyAlignment="1">
      <alignment horizontal="left" vertical="top" wrapText="1"/>
    </xf>
    <xf numFmtId="0" fontId="0" fillId="18" borderId="42" xfId="0" applyFill="1" applyBorder="1" applyAlignment="1">
      <alignment vertical="center" wrapText="1"/>
    </xf>
    <xf numFmtId="0" fontId="0" fillId="18" borderId="44" xfId="0" applyFill="1" applyBorder="1" applyAlignment="1">
      <alignment vertical="center" wrapText="1"/>
    </xf>
    <xf numFmtId="0" fontId="0" fillId="18" borderId="46" xfId="0" applyFill="1" applyBorder="1" applyAlignment="1">
      <alignment vertical="center" wrapText="1"/>
    </xf>
    <xf numFmtId="0" fontId="74" fillId="19" borderId="41" xfId="0" applyFont="1" applyFill="1" applyBorder="1" applyAlignment="1">
      <alignment horizontal="center" vertical="center" wrapText="1"/>
    </xf>
    <xf numFmtId="0" fontId="74" fillId="19" borderId="43" xfId="0" applyFont="1" applyFill="1" applyBorder="1" applyAlignment="1">
      <alignment horizontal="center" vertical="center" wrapText="1"/>
    </xf>
    <xf numFmtId="0" fontId="74" fillId="19" borderId="47" xfId="0" applyFont="1" applyFill="1" applyBorder="1" applyAlignment="1">
      <alignment horizontal="center" vertical="center" wrapText="1"/>
    </xf>
    <xf numFmtId="0" fontId="0" fillId="20" borderId="48" xfId="0" applyFill="1" applyBorder="1" applyAlignment="1">
      <alignment horizontal="left" vertical="top" wrapText="1"/>
    </xf>
    <xf numFmtId="0" fontId="74" fillId="19" borderId="45" xfId="0" applyFont="1" applyFill="1" applyBorder="1" applyAlignment="1">
      <alignment horizontal="center" vertical="center" wrapText="1"/>
    </xf>
    <xf numFmtId="0" fontId="26" fillId="13" borderId="39" xfId="0" applyFont="1" applyFill="1" applyBorder="1" applyAlignment="1">
      <alignment horizontal="left" vertical="top"/>
    </xf>
    <xf numFmtId="0" fontId="26" fillId="13" borderId="38" xfId="0" applyFont="1" applyFill="1" applyBorder="1" applyAlignment="1">
      <alignment horizontal="left" vertical="top"/>
    </xf>
    <xf numFmtId="0" fontId="26" fillId="13" borderId="40" xfId="0" applyFont="1" applyFill="1" applyBorder="1" applyAlignment="1">
      <alignment horizontal="left" vertical="top"/>
    </xf>
    <xf numFmtId="0" fontId="0" fillId="18" borderId="49" xfId="0" applyFill="1" applyBorder="1" applyAlignment="1">
      <alignment vertical="center" wrapText="1"/>
    </xf>
    <xf numFmtId="0" fontId="76" fillId="18" borderId="42" xfId="0" applyFont="1" applyFill="1" applyBorder="1" applyAlignment="1">
      <alignment vertical="center" wrapText="1"/>
    </xf>
    <xf numFmtId="0" fontId="76" fillId="18" borderId="44" xfId="0" applyFont="1" applyFill="1" applyBorder="1" applyAlignment="1">
      <alignment vertical="center" wrapText="1"/>
    </xf>
    <xf numFmtId="0" fontId="76" fillId="18" borderId="49" xfId="0" applyFont="1" applyFill="1" applyBorder="1" applyAlignment="1">
      <alignment vertical="center" wrapText="1"/>
    </xf>
    <xf numFmtId="0" fontId="76" fillId="18" borderId="46" xfId="0" applyFont="1" applyFill="1" applyBorder="1" applyAlignment="1">
      <alignment vertical="center" wrapText="1"/>
    </xf>
    <xf numFmtId="0" fontId="1" fillId="15" borderId="1" xfId="0" applyFont="1" applyFill="1" applyBorder="1" applyAlignment="1">
      <alignment horizontal="center"/>
    </xf>
    <xf numFmtId="0" fontId="23" fillId="3" borderId="0" xfId="0" applyFont="1" applyFill="1" applyAlignment="1">
      <alignment horizontal="center"/>
    </xf>
    <xf numFmtId="0" fontId="1" fillId="8" borderId="0" xfId="0" applyFont="1" applyFill="1" applyAlignment="1">
      <alignment horizontal="center"/>
    </xf>
    <xf numFmtId="0" fontId="24" fillId="3" borderId="1" xfId="0" applyFont="1" applyFill="1" applyBorder="1" applyAlignment="1">
      <alignment horizontal="center"/>
    </xf>
    <xf numFmtId="0" fontId="23" fillId="3" borderId="6" xfId="0" applyFont="1" applyFill="1" applyBorder="1" applyAlignment="1">
      <alignment horizontal="center"/>
    </xf>
    <xf numFmtId="0" fontId="24" fillId="12" borderId="0" xfId="0" applyFont="1" applyFill="1" applyAlignment="1">
      <alignment horizontal="center" vertical="center"/>
    </xf>
    <xf numFmtId="0" fontId="1" fillId="8" borderId="1" xfId="0" applyFont="1" applyFill="1" applyBorder="1" applyAlignment="1">
      <alignment horizontal="center"/>
    </xf>
    <xf numFmtId="0" fontId="26" fillId="14" borderId="0" xfId="0" applyFont="1" applyFill="1" applyBorder="1" applyAlignment="1">
      <alignment horizontal="center"/>
    </xf>
    <xf numFmtId="0" fontId="21" fillId="3" borderId="6" xfId="0" applyFont="1" applyFill="1" applyBorder="1" applyAlignment="1">
      <alignment horizontal="center"/>
    </xf>
    <xf numFmtId="0" fontId="20" fillId="12" borderId="0" xfId="0" applyFont="1" applyFill="1" applyBorder="1" applyAlignment="1">
      <alignment horizontal="center" vertical="center"/>
    </xf>
    <xf numFmtId="0" fontId="20" fillId="12" borderId="6" xfId="0" applyFont="1" applyFill="1" applyBorder="1" applyAlignment="1">
      <alignment horizontal="center" vertical="center"/>
    </xf>
    <xf numFmtId="0" fontId="1" fillId="3" borderId="1" xfId="0" applyFont="1" applyFill="1" applyBorder="1" applyAlignment="1">
      <alignment horizontal="left" vertical="top"/>
    </xf>
    <xf numFmtId="0" fontId="32" fillId="3" borderId="1" xfId="0" applyFont="1" applyFill="1" applyBorder="1" applyAlignment="1">
      <alignment horizontal="left" vertical="top"/>
    </xf>
    <xf numFmtId="0" fontId="0" fillId="0" borderId="1" xfId="0" applyBorder="1" applyAlignment="1">
      <alignment horizontal="left" wrapText="1"/>
    </xf>
    <xf numFmtId="0" fontId="47" fillId="8" borderId="6" xfId="0" applyFont="1" applyFill="1" applyBorder="1" applyAlignment="1">
      <alignment horizontal="center" vertical="center" wrapText="1"/>
    </xf>
    <xf numFmtId="0" fontId="48" fillId="8" borderId="6" xfId="0" applyFont="1" applyFill="1" applyBorder="1" applyAlignment="1">
      <alignment horizontal="center" vertical="center" wrapText="1"/>
    </xf>
    <xf numFmtId="0" fontId="0" fillId="0" borderId="0" xfId="0" applyAlignment="1">
      <alignment horizontal="center"/>
    </xf>
    <xf numFmtId="0" fontId="25" fillId="3" borderId="6" xfId="0" applyFont="1" applyFill="1" applyBorder="1" applyAlignment="1">
      <alignment horizontal="center"/>
    </xf>
    <xf numFmtId="0" fontId="23" fillId="3" borderId="6" xfId="0" applyFont="1" applyFill="1" applyBorder="1" applyAlignment="1">
      <alignment horizontal="center" vertical="top"/>
    </xf>
    <xf numFmtId="0" fontId="0" fillId="0" borderId="0" xfId="0" applyAlignment="1">
      <alignment horizontal="center" vertical="top"/>
    </xf>
    <xf numFmtId="0" fontId="0" fillId="0" borderId="6" xfId="0" applyBorder="1" applyAlignment="1">
      <alignment horizontal="center" vertical="top"/>
    </xf>
    <xf numFmtId="0" fontId="23" fillId="3" borderId="0" xfId="0" applyFont="1" applyFill="1" applyAlignment="1">
      <alignment horizontal="left" vertical="top"/>
    </xf>
    <xf numFmtId="0" fontId="1" fillId="9" borderId="6" xfId="0" applyFont="1" applyFill="1" applyBorder="1" applyAlignment="1">
      <alignment horizontal="center"/>
    </xf>
    <xf numFmtId="0" fontId="23" fillId="3" borderId="6" xfId="0" applyFont="1" applyFill="1" applyBorder="1" applyAlignment="1">
      <alignment horizontal="center" vertical="center"/>
    </xf>
    <xf numFmtId="0" fontId="1" fillId="8" borderId="2" xfId="0" applyFont="1" applyFill="1" applyBorder="1" applyAlignment="1">
      <alignment horizontal="center"/>
    </xf>
    <xf numFmtId="0" fontId="1" fillId="8" borderId="3" xfId="0" applyFont="1" applyFill="1" applyBorder="1" applyAlignment="1">
      <alignment horizontal="center"/>
    </xf>
    <xf numFmtId="0" fontId="6" fillId="8" borderId="4" xfId="0" applyFont="1" applyFill="1" applyBorder="1" applyAlignment="1">
      <alignment horizontal="center" vertical="center"/>
    </xf>
    <xf numFmtId="0" fontId="6" fillId="8" borderId="5" xfId="0" applyFont="1" applyFill="1" applyBorder="1" applyAlignment="1">
      <alignment horizontal="center" vertical="center"/>
    </xf>
    <xf numFmtId="0" fontId="1" fillId="8" borderId="0" xfId="0" applyFont="1" applyFill="1" applyAlignment="1">
      <alignment horizontal="left" vertical="center"/>
    </xf>
    <xf numFmtId="0" fontId="0" fillId="0" borderId="6" xfId="0" applyBorder="1" applyAlignment="1">
      <alignment horizontal="center"/>
    </xf>
    <xf numFmtId="0" fontId="58" fillId="8" borderId="3" xfId="0" applyFont="1" applyFill="1" applyBorder="1" applyAlignment="1">
      <alignment horizontal="center"/>
    </xf>
    <xf numFmtId="0" fontId="0" fillId="0" borderId="0" xfId="0" applyAlignment="1">
      <alignment horizontal="center" wrapText="1"/>
    </xf>
    <xf numFmtId="0" fontId="1" fillId="12" borderId="2" xfId="0" applyFont="1" applyFill="1" applyBorder="1" applyAlignment="1">
      <alignment horizontal="center"/>
    </xf>
    <xf numFmtId="0" fontId="1" fillId="12" borderId="3" xfId="0" applyFont="1" applyFill="1" applyBorder="1" applyAlignment="1">
      <alignment horizontal="center"/>
    </xf>
    <xf numFmtId="0" fontId="41" fillId="15" borderId="0" xfId="0" applyFont="1" applyFill="1" applyAlignment="1">
      <alignment horizontal="center"/>
    </xf>
    <xf numFmtId="0" fontId="32" fillId="15" borderId="0" xfId="0" applyFont="1" applyFill="1" applyAlignment="1">
      <alignment horizontal="center"/>
    </xf>
    <xf numFmtId="0" fontId="32" fillId="15" borderId="1" xfId="0" applyFont="1" applyFill="1" applyBorder="1" applyAlignment="1">
      <alignment horizontal="center"/>
    </xf>
    <xf numFmtId="0" fontId="32" fillId="15" borderId="2" xfId="0" applyFont="1" applyFill="1" applyBorder="1" applyAlignment="1">
      <alignment horizontal="center"/>
    </xf>
    <xf numFmtId="0" fontId="23" fillId="12" borderId="1" xfId="0" applyFont="1" applyFill="1" applyBorder="1" applyAlignment="1">
      <alignment horizontal="left" vertical="top"/>
    </xf>
    <xf numFmtId="0" fontId="23" fillId="7" borderId="1" xfId="0" applyFont="1" applyFill="1" applyBorder="1" applyAlignment="1">
      <alignment horizontal="left" vertical="top"/>
    </xf>
    <xf numFmtId="0" fontId="0" fillId="0" borderId="1" xfId="0" applyFill="1" applyBorder="1" applyAlignment="1"/>
    <xf numFmtId="0" fontId="104" fillId="3" borderId="0" xfId="0" applyFont="1" applyFill="1" applyAlignment="1">
      <alignment horizontal="left" vertical="top"/>
    </xf>
    <xf numFmtId="0" fontId="23" fillId="8" borderId="0" xfId="0" applyFont="1" applyFill="1" applyBorder="1"/>
    <xf numFmtId="0" fontId="0" fillId="0" borderId="0" xfId="0" applyFont="1" applyBorder="1"/>
    <xf numFmtId="0" fontId="0" fillId="8" borderId="0" xfId="0" applyFont="1" applyFill="1" applyBorder="1"/>
    <xf numFmtId="0" fontId="26" fillId="7" borderId="0" xfId="0" applyFont="1" applyFill="1" applyBorder="1" applyAlignment="1">
      <alignment horizontal="center"/>
    </xf>
    <xf numFmtId="0" fontId="26" fillId="23" borderId="0" xfId="0" applyFont="1" applyFill="1" applyBorder="1" applyAlignment="1">
      <alignment horizontal="center"/>
    </xf>
    <xf numFmtId="14" fontId="0" fillId="0" borderId="0" xfId="0" applyNumberFormat="1"/>
  </cellXfs>
  <cellStyles count="5">
    <cellStyle name="Відсотковий" xfId="2" builtinId="5"/>
    <cellStyle name="Гіперпосилання" xfId="1" builtinId="8"/>
    <cellStyle name="Звичайний" xfId="0" builtinId="0"/>
    <cellStyle name="Звичайний 2" xfId="4"/>
    <cellStyle name="Обычный 2" xfId="3"/>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border diagonalUp="0" diagonalDown="0">
        <left style="thin">
          <color auto="1"/>
        </left>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1"/>
        <color auto="1"/>
        <name val="Merriweather"/>
        <scheme val="none"/>
      </font>
      <numFmt numFmtId="0" formatCode="Genera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style="thin">
          <color auto="1"/>
        </top>
        <bottom style="thin">
          <color auto="1"/>
        </bottom>
        <vertical style="thin">
          <color auto="1"/>
        </vertical>
        <horizontal style="thin">
          <color auto="1"/>
        </horizontal>
      </border>
    </dxf>
    <dxf>
      <border diagonalUp="0" diagonalDown="0">
        <left/>
        <right style="thin">
          <color auto="1"/>
        </right>
        <top style="thin">
          <color auto="1"/>
        </top>
        <bottom style="thin">
          <color auto="1"/>
        </bottom>
        <vertical style="thin">
          <color auto="1"/>
        </vertical>
        <horizontal style="thin">
          <color auto="1"/>
        </horizontal>
      </border>
    </dxf>
    <dxf>
      <border diagonalUp="0" diagonalDown="0">
        <left style="thin">
          <color auto="1"/>
        </left>
        <right style="thin">
          <color auto="1"/>
        </right>
        <top/>
        <bottom/>
        <vertical style="thin">
          <color auto="1"/>
        </vertical>
        <horizontal style="thin">
          <color auto="1"/>
        </horizontal>
      </border>
    </dxf>
    <dxf>
      <border diagonalUp="0" diagonalDown="0">
        <left style="thin">
          <color auto="1"/>
        </left>
        <right style="thin">
          <color auto="1"/>
        </right>
        <top style="thin">
          <color auto="1"/>
        </top>
        <bottom style="thin">
          <color auto="1"/>
        </bottom>
      </border>
    </dxf>
    <dxf>
      <border>
        <bottom style="thin">
          <color auto="1"/>
        </bottom>
      </border>
    </dxf>
    <dxf>
      <font>
        <b/>
        <i val="0"/>
        <strike val="0"/>
        <condense val="0"/>
        <extend val="0"/>
        <outline val="0"/>
        <shadow val="0"/>
        <u val="none"/>
        <vertAlign val="baseline"/>
        <sz val="11"/>
        <color theme="0"/>
        <name val="Calibri"/>
        <scheme val="minor"/>
      </font>
      <fill>
        <patternFill patternType="solid">
          <fgColor indexed="64"/>
          <bgColor theme="9" tint="-0.499984740745262"/>
        </patternFill>
      </fill>
      <alignment horizontal="left" vertical="top" textRotation="0" wrapText="0" indent="0" justifyLastLine="0" shrinkToFit="0" readingOrder="0"/>
      <border diagonalUp="0" diagonalDown="0">
        <left style="thin">
          <color auto="1"/>
        </left>
        <right style="thin">
          <color auto="1"/>
        </right>
        <top/>
        <bottom/>
        <vertical style="thin">
          <color auto="1"/>
        </vertical>
        <horizontal style="thin">
          <color auto="1"/>
        </horizontal>
      </border>
    </dxf>
    <dxf>
      <alignment horizontal="left" vertical="top" textRotation="0" wrapText="0" indent="0" justifyLastLine="0" shrinkToFit="0" readingOrder="0"/>
      <border diagonalUp="0" diagonalDown="0">
        <left style="dashed">
          <color auto="1"/>
        </left>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style="dashed">
          <color auto="1"/>
        </left>
        <right style="dashed">
          <color auto="1"/>
        </right>
        <top style="dashed">
          <color auto="1"/>
        </top>
        <bottom style="dashed">
          <color auto="1"/>
        </bottom>
        <vertical/>
        <horizontal/>
      </border>
    </dxf>
    <dxf>
      <alignment horizontal="left" vertical="top" textRotation="0" wrapText="0" indent="0" justifyLastLine="0" shrinkToFit="0" readingOrder="0"/>
      <border diagonalUp="0" diagonalDown="0">
        <left/>
        <right style="dashed">
          <color auto="1"/>
        </right>
        <top style="dashed">
          <color auto="1"/>
        </top>
        <bottom style="dashed">
          <color auto="1"/>
        </bottom>
        <vertical/>
        <horizontal/>
      </border>
    </dxf>
    <dxf>
      <border outline="0">
        <top style="dashed">
          <color auto="1"/>
        </top>
      </border>
    </dxf>
    <dxf>
      <border outline="0">
        <left style="dashed">
          <color auto="1"/>
        </left>
        <right style="dashed">
          <color auto="1"/>
        </right>
        <top style="dashed">
          <color auto="1"/>
        </top>
        <bottom style="dashed">
          <color auto="1"/>
        </bottom>
      </border>
    </dxf>
    <dxf>
      <alignment horizontal="left" vertical="top" textRotation="0" wrapText="0" indent="0" justifyLastLine="0" shrinkToFit="0" readingOrder="0"/>
    </dxf>
    <dxf>
      <border outline="0">
        <bottom style="dashed">
          <color auto="1"/>
        </bottom>
      </border>
    </dxf>
    <dxf>
      <font>
        <b/>
        <i val="0"/>
        <strike val="0"/>
        <condense val="0"/>
        <extend val="0"/>
        <outline val="0"/>
        <shadow val="0"/>
        <u/>
        <vertAlign val="baseline"/>
        <sz val="10"/>
        <color theme="0"/>
        <name val="Calibri"/>
        <scheme val="minor"/>
      </font>
      <fill>
        <patternFill patternType="solid">
          <fgColor indexed="64"/>
          <bgColor theme="1"/>
        </patternFill>
      </fill>
      <alignment horizontal="left" vertical="top" textRotation="0" wrapText="0" indent="0" justifyLastLine="0" shrinkToFit="0" readingOrder="0"/>
      <border diagonalUp="0" diagonalDown="0" outline="0">
        <left style="dashed">
          <color auto="1"/>
        </left>
        <right style="dashed">
          <color auto="1"/>
        </right>
        <top/>
        <bottom/>
      </border>
    </dxf>
    <dxf>
      <fill>
        <patternFill patternType="solid">
          <fgColor rgb="FFEDF7FA"/>
          <bgColor rgb="FFEDF7FA"/>
        </patternFill>
      </fill>
    </dxf>
    <dxf>
      <fill>
        <patternFill patternType="solid">
          <fgColor rgb="FFFFFFFF"/>
          <bgColor rgb="FFFFFFFF"/>
        </patternFill>
      </fill>
    </dxf>
    <dxf>
      <fill>
        <patternFill patternType="solid">
          <fgColor rgb="FF4DD0E1"/>
          <bgColor rgb="FF4DD0E1"/>
        </patternFill>
      </fill>
    </dxf>
  </dxfs>
  <tableStyles count="1" defaultTableStyle="TableStyleMedium2" defaultPivotStyle="PivotStyleLight16">
    <tableStyle name="Sheet1-style" pivot="0" count="3">
      <tableStyleElement type="headerRow" dxfId="39"/>
      <tableStyleElement type="firstRowStripe" dxfId="38"/>
      <tableStyleElement type="secondRowStripe" dxfId="37"/>
    </tableStyle>
  </tableStyles>
  <colors>
    <mruColors>
      <color rgb="FFFFFFCC"/>
      <color rgb="FF38761D"/>
      <color rgb="FFB45F0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g"/></Relationships>
</file>

<file path=xl/drawings/_rels/drawing5.xml.rels><?xml version="1.0" encoding="UTF-8" standalone="yes"?>
<Relationships xmlns="http://schemas.openxmlformats.org/package/2006/relationships"><Relationship Id="rId1" Type="http://schemas.openxmlformats.org/officeDocument/2006/relationships/image" Target="../media/image5.jpg"/></Relationships>
</file>

<file path=xl/drawings/_rels/drawing7.xml.rels><?xml version="1.0" encoding="UTF-8" standalone="yes"?>
<Relationships xmlns="http://schemas.openxmlformats.org/package/2006/relationships"><Relationship Id="rId3" Type="http://schemas.openxmlformats.org/officeDocument/2006/relationships/hyperlink" Target="http://forgottenrealms.wikia.com/wiki/Bottom_Feeder_(ship)?action=edit&amp;section=2" TargetMode="External"/><Relationship Id="rId2" Type="http://schemas.openxmlformats.org/officeDocument/2006/relationships/image" Target="../media/image6.gif"/><Relationship Id="rId1" Type="http://schemas.openxmlformats.org/officeDocument/2006/relationships/hyperlink" Target="http://forgottenrealms.wikia.com/wiki/Bottom_Feeder_(ship)?action=edit&amp;section=1" TargetMode="External"/><Relationship Id="rId4" Type="http://schemas.openxmlformats.org/officeDocument/2006/relationships/hyperlink" Target="http://forgottenrealms.wikia.com/wiki/Bottom_Feeder_(ship)?action=edit&amp;section=3" TargetMode="External"/></Relationships>
</file>

<file path=xl/drawings/_rels/drawing8.xml.rels><?xml version="1.0" encoding="UTF-8" standalone="yes"?>
<Relationships xmlns="http://schemas.openxmlformats.org/package/2006/relationships"><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editAs="oneCell">
    <xdr:from>
      <xdr:col>0</xdr:col>
      <xdr:colOff>142908</xdr:colOff>
      <xdr:row>4</xdr:row>
      <xdr:rowOff>66680</xdr:rowOff>
    </xdr:from>
    <xdr:to>
      <xdr:col>3</xdr:col>
      <xdr:colOff>247239</xdr:colOff>
      <xdr:row>15</xdr:row>
      <xdr:rowOff>71783</xdr:rowOff>
    </xdr:to>
    <xdr:pic>
      <xdr:nvPicPr>
        <xdr:cNvPr id="3" name="Рисунок 2">
          <a:extLst>
            <a:ext uri="{FF2B5EF4-FFF2-40B4-BE49-F238E27FC236}">
              <a16:creationId xmlns:a16="http://schemas.microsoft.com/office/drawing/2014/main" xmlns="" id="{817EE7BB-68B3-4238-BF3C-4A8089E92FC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2908" y="828680"/>
          <a:ext cx="1999806" cy="2100603"/>
        </a:xfrm>
        <a:prstGeom prst="rect">
          <a:avLst/>
        </a:prstGeom>
        <a:ln w="76200">
          <a:solidFill>
            <a:srgbClr val="FF0000"/>
          </a:solidFill>
        </a:ln>
      </xdr:spPr>
    </xdr:pic>
    <xdr:clientData/>
  </xdr:twoCellAnchor>
  <xdr:twoCellAnchor editAs="oneCell">
    <xdr:from>
      <xdr:col>3</xdr:col>
      <xdr:colOff>590550</xdr:colOff>
      <xdr:row>4</xdr:row>
      <xdr:rowOff>114300</xdr:rowOff>
    </xdr:from>
    <xdr:to>
      <xdr:col>6</xdr:col>
      <xdr:colOff>157855</xdr:colOff>
      <xdr:row>11</xdr:row>
      <xdr:rowOff>134229</xdr:rowOff>
    </xdr:to>
    <xdr:pic>
      <xdr:nvPicPr>
        <xdr:cNvPr id="2" name="Рисунок 1"/>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419350" y="876300"/>
          <a:ext cx="1396105" cy="1353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7</xdr:col>
      <xdr:colOff>19049</xdr:colOff>
      <xdr:row>1</xdr:row>
      <xdr:rowOff>28575</xdr:rowOff>
    </xdr:from>
    <xdr:ext cx="4680000" cy="5040000"/>
    <xdr:sp macro="" textlink="">
      <xdr:nvSpPr>
        <xdr:cNvPr id="2" name="TextBox 1"/>
        <xdr:cNvSpPr txBox="1"/>
      </xdr:nvSpPr>
      <xdr:spPr>
        <a:xfrm>
          <a:off x="7915274" y="219075"/>
          <a:ext cx="4680000" cy="5040000"/>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spAutoFit/>
        </a:bodyPr>
        <a:lstStyle/>
        <a:p>
          <a:r>
            <a:rPr lang="uk-UA" sz="1100">
              <a:solidFill>
                <a:schemeClr val="dk1"/>
              </a:solidFill>
              <a:effectLst/>
              <a:latin typeface="+mn-lt"/>
              <a:ea typeface="+mn-ea"/>
              <a:cs typeface="+mn-cs"/>
            </a:rPr>
            <a:t>Choosing Languages</a:t>
          </a:r>
        </a:p>
        <a:p>
          <a:r>
            <a:rPr lang="uk-UA" sz="1100">
              <a:solidFill>
                <a:schemeClr val="dk1"/>
              </a:solidFill>
              <a:effectLst/>
              <a:latin typeface="+mn-lt"/>
              <a:ea typeface="+mn-ea"/>
              <a:cs typeface="+mn-cs"/>
            </a:rPr>
            <a:t>Here is some advice for choosing your starting languages.</a:t>
          </a:r>
        </a:p>
        <a:p>
          <a:pPr rtl="0" fontAlgn="ctr"/>
          <a:r>
            <a:rPr lang="uk-UA" sz="1100">
              <a:solidFill>
                <a:schemeClr val="dk1"/>
              </a:solidFill>
              <a:effectLst/>
              <a:latin typeface="+mn-lt"/>
              <a:ea typeface="+mn-ea"/>
              <a:cs typeface="+mn-cs"/>
            </a:rPr>
            <a:t>Everyone gets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for free.</a:t>
          </a:r>
        </a:p>
        <a:p>
          <a:r>
            <a:rPr lang="uk-UA" sz="1100">
              <a:solidFill>
                <a:schemeClr val="dk1"/>
              </a:solidFill>
              <a:effectLst/>
              <a:latin typeface="+mn-lt"/>
              <a:ea typeface="+mn-ea"/>
              <a:cs typeface="+mn-cs"/>
            </a:rPr>
            <a:t>Human Racial Languages</a:t>
          </a:r>
        </a:p>
        <a:p>
          <a:r>
            <a:rPr lang="uk-UA" sz="1100" b="1">
              <a:solidFill>
                <a:schemeClr val="dk1"/>
              </a:solidFill>
              <a:effectLst/>
              <a:latin typeface="+mn-lt"/>
              <a:ea typeface="+mn-ea"/>
              <a:cs typeface="+mn-cs"/>
            </a:rPr>
            <a:t>Urban:</a:t>
          </a:r>
          <a:r>
            <a:rPr lang="uk-UA" sz="1100">
              <a:solidFill>
                <a:schemeClr val="dk1"/>
              </a:solidFill>
              <a:effectLst/>
              <a:latin typeface="+mn-lt"/>
              <a:ea typeface="+mn-ea"/>
              <a:cs typeface="+mn-cs"/>
            </a:rPr>
            <a:t> If you grew up in an urban area, you speak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part of the Waterdhavian merchant class, you also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Rural:</a:t>
          </a:r>
          <a:r>
            <a:rPr lang="uk-UA" sz="1100">
              <a:solidFill>
                <a:schemeClr val="dk1"/>
              </a:solidFill>
              <a:effectLst/>
              <a:latin typeface="+mn-lt"/>
              <a:ea typeface="+mn-ea"/>
              <a:cs typeface="+mn-cs"/>
            </a:rPr>
            <a:t> If you grew up in a rural area, you speak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as an Uthgardt barbarian or are from Hartvale, you also speak </a:t>
          </a:r>
          <a:r>
            <a:rPr lang="uk-UA" sz="1100" i="1">
              <a:solidFill>
                <a:schemeClr val="dk1"/>
              </a:solidFill>
              <a:effectLst/>
              <a:latin typeface="+mn-lt"/>
              <a:ea typeface="+mn-ea"/>
              <a:cs typeface="+mn-cs"/>
            </a:rPr>
            <a:t>Bothii</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Ten Towns, Neverwinter, Waterdeep, Nesme, or Llorkh, you also speak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rural areas around Silverymoon and the Moonwood, you also speak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If you grew up in the Icewind Dale and other areas north of the Spine of the World, you also speak </a:t>
          </a:r>
          <a:r>
            <a:rPr lang="uk-UA" sz="1100" i="1">
              <a:solidFill>
                <a:schemeClr val="dk1"/>
              </a:solidFill>
              <a:effectLst/>
              <a:latin typeface="+mn-lt"/>
              <a:ea typeface="+mn-ea"/>
              <a:cs typeface="+mn-cs"/>
            </a:rPr>
            <a:t>Reghedjic</a:t>
          </a:r>
          <a:r>
            <a:rPr lang="uk-UA" sz="1100">
              <a:solidFill>
                <a:schemeClr val="dk1"/>
              </a:solidFill>
              <a:effectLst/>
              <a:latin typeface="+mn-lt"/>
              <a:ea typeface="+mn-ea"/>
              <a:cs typeface="+mn-cs"/>
            </a:rPr>
            <a:t>.</a:t>
          </a:r>
        </a:p>
        <a:p>
          <a:r>
            <a:rPr lang="uk-UA" sz="1100" b="1">
              <a:solidFill>
                <a:schemeClr val="dk1"/>
              </a:solidFill>
              <a:effectLst/>
              <a:latin typeface="+mn-lt"/>
              <a:ea typeface="+mn-ea"/>
              <a:cs typeface="+mn-cs"/>
            </a:rPr>
            <a:t>Outlander:</a:t>
          </a:r>
          <a:r>
            <a:rPr lang="uk-UA" sz="1100">
              <a:solidFill>
                <a:schemeClr val="dk1"/>
              </a:solidFill>
              <a:effectLst/>
              <a:latin typeface="+mn-lt"/>
              <a:ea typeface="+mn-ea"/>
              <a:cs typeface="+mn-cs"/>
            </a:rPr>
            <a:t> If you grew up elsewhere, or in a family from elsewhere, you also speak the language(s) native to those areas.</a:t>
          </a:r>
        </a:p>
        <a:p>
          <a:r>
            <a:rPr lang="uk-UA" sz="1100">
              <a:solidFill>
                <a:schemeClr val="dk1"/>
              </a:solidFill>
              <a:effectLst/>
              <a:latin typeface="+mn-lt"/>
              <a:ea typeface="+mn-ea"/>
              <a:cs typeface="+mn-cs"/>
            </a:rPr>
            <a:t>Nonhuman Racial Languages</a:t>
          </a:r>
        </a:p>
        <a:p>
          <a:r>
            <a:rPr lang="uk-UA" sz="1100">
              <a:solidFill>
                <a:schemeClr val="dk1"/>
              </a:solidFill>
              <a:effectLst/>
              <a:latin typeface="+mn-lt"/>
              <a:ea typeface="+mn-ea"/>
              <a:cs typeface="+mn-cs"/>
            </a:rPr>
            <a:t>If your race grants you one of the following, this is the language you know:</a:t>
          </a:r>
        </a:p>
        <a:p>
          <a:pPr rtl="0" fontAlgn="ctr"/>
          <a:r>
            <a:rPr lang="uk-UA" sz="1100">
              <a:solidFill>
                <a:schemeClr val="dk1"/>
              </a:solidFill>
              <a:effectLst/>
              <a:latin typeface="+mn-lt"/>
              <a:ea typeface="+mn-ea"/>
              <a:cs typeface="+mn-cs"/>
            </a:rPr>
            <a:t>Draconic, you gain </a:t>
          </a:r>
          <a:r>
            <a:rPr lang="uk-UA" sz="1100" i="1">
              <a:solidFill>
                <a:schemeClr val="dk1"/>
              </a:solidFill>
              <a:effectLst/>
              <a:latin typeface="+mn-lt"/>
              <a:ea typeface="+mn-ea"/>
              <a:cs typeface="+mn-cs"/>
            </a:rPr>
            <a:t>Auld Wyrmish</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Dwarvish, you gain </a:t>
          </a:r>
          <a:r>
            <a:rPr lang="uk-UA" sz="1100" i="1">
              <a:solidFill>
                <a:schemeClr val="dk1"/>
              </a:solidFill>
              <a:effectLst/>
              <a:latin typeface="+mn-lt"/>
              <a:ea typeface="+mn-ea"/>
              <a:cs typeface="+mn-cs"/>
            </a:rPr>
            <a:t>Dethek</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Elvish, you gain </a:t>
          </a:r>
          <a:r>
            <a:rPr lang="uk-UA" sz="1100" i="1">
              <a:solidFill>
                <a:schemeClr val="dk1"/>
              </a:solidFill>
              <a:effectLst/>
              <a:latin typeface="+mn-lt"/>
              <a:ea typeface="+mn-ea"/>
              <a:cs typeface="+mn-cs"/>
            </a:rPr>
            <a:t>Espruar</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Gnomish, you gain </a:t>
          </a:r>
          <a:r>
            <a:rPr lang="uk-UA" sz="1100" i="1">
              <a:solidFill>
                <a:schemeClr val="dk1"/>
              </a:solidFill>
              <a:effectLst/>
              <a:latin typeface="+mn-lt"/>
              <a:ea typeface="+mn-ea"/>
              <a:cs typeface="+mn-cs"/>
            </a:rPr>
            <a:t>Gnim</a:t>
          </a:r>
          <a:r>
            <a:rPr lang="uk-UA" sz="1100">
              <a:solidFill>
                <a:schemeClr val="dk1"/>
              </a:solidFill>
              <a:effectLst/>
              <a:latin typeface="+mn-lt"/>
              <a:ea typeface="+mn-ea"/>
              <a:cs typeface="+mn-cs"/>
            </a:rPr>
            <a:t>.</a:t>
          </a:r>
        </a:p>
        <a:p>
          <a:pPr rtl="0" fontAlgn="ctr"/>
          <a:r>
            <a:rPr lang="uk-UA" sz="1100">
              <a:solidFill>
                <a:schemeClr val="dk1"/>
              </a:solidFill>
              <a:effectLst/>
              <a:latin typeface="+mn-lt"/>
              <a:ea typeface="+mn-ea"/>
              <a:cs typeface="+mn-cs"/>
            </a:rPr>
            <a:t>Halfling, you instead choose an Additional Language. Halflings in the Realms don't really have a native tongue, per se.</a:t>
          </a:r>
        </a:p>
        <a:p>
          <a:pPr rtl="0" fontAlgn="ctr"/>
          <a:r>
            <a:rPr lang="uk-UA" sz="1100">
              <a:solidFill>
                <a:schemeClr val="dk1"/>
              </a:solidFill>
              <a:effectLst/>
              <a:latin typeface="+mn-lt"/>
              <a:ea typeface="+mn-ea"/>
              <a:cs typeface="+mn-cs"/>
            </a:rPr>
            <a:t>Orc, you gain </a:t>
          </a:r>
          <a:r>
            <a:rPr lang="uk-UA" sz="1100" i="1">
              <a:solidFill>
                <a:schemeClr val="dk1"/>
              </a:solidFill>
              <a:effectLst/>
              <a:latin typeface="+mn-lt"/>
              <a:ea typeface="+mn-ea"/>
              <a:cs typeface="+mn-cs"/>
            </a:rPr>
            <a:t>Daraktan</a:t>
          </a:r>
          <a:r>
            <a:rPr lang="uk-UA" sz="1100">
              <a:solidFill>
                <a:schemeClr val="dk1"/>
              </a:solidFill>
              <a:effectLst/>
              <a:latin typeface="+mn-lt"/>
              <a:ea typeface="+mn-ea"/>
              <a:cs typeface="+mn-cs"/>
            </a:rPr>
            <a:t>.</a:t>
          </a:r>
        </a:p>
        <a:p>
          <a:endParaRPr lang="uk-UA" sz="1100"/>
        </a:p>
      </xdr:txBody>
    </xdr:sp>
    <xdr:clientData/>
  </xdr:oneCellAnchor>
  <xdr:twoCellAnchor>
    <xdr:from>
      <xdr:col>7</xdr:col>
      <xdr:colOff>9525</xdr:colOff>
      <xdr:row>28</xdr:row>
      <xdr:rowOff>38100</xdr:rowOff>
    </xdr:from>
    <xdr:to>
      <xdr:col>14</xdr:col>
      <xdr:colOff>184200</xdr:colOff>
      <xdr:row>34</xdr:row>
      <xdr:rowOff>0</xdr:rowOff>
    </xdr:to>
    <xdr:sp macro="" textlink="">
      <xdr:nvSpPr>
        <xdr:cNvPr id="3" name="TextBox 2"/>
        <xdr:cNvSpPr txBox="1"/>
      </xdr:nvSpPr>
      <xdr:spPr>
        <a:xfrm>
          <a:off x="7905750" y="5372100"/>
          <a:ext cx="4680000" cy="1104900"/>
        </a:xfrm>
        <a:prstGeom prst="rect">
          <a:avLst/>
        </a:prstGeom>
        <a:ln/>
      </xdr:spPr>
      <xdr:style>
        <a:lnRef idx="1">
          <a:schemeClr val="accent5"/>
        </a:lnRef>
        <a:fillRef idx="2">
          <a:schemeClr val="accent5"/>
        </a:fillRef>
        <a:effectRef idx="1">
          <a:schemeClr val="accent5"/>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uk-UA" sz="1100">
              <a:solidFill>
                <a:schemeClr val="dk1"/>
              </a:solidFill>
              <a:effectLst/>
              <a:latin typeface="+mn-lt"/>
              <a:ea typeface="+mn-ea"/>
              <a:cs typeface="+mn-cs"/>
            </a:rPr>
            <a:t>In Waterdeep, the most common spoken languages are </a:t>
          </a:r>
          <a:r>
            <a:rPr lang="uk-UA" sz="1100" i="1">
              <a:solidFill>
                <a:schemeClr val="dk1"/>
              </a:solidFill>
              <a:effectLst/>
              <a:latin typeface="+mn-lt"/>
              <a:ea typeface="+mn-ea"/>
              <a:cs typeface="+mn-cs"/>
            </a:rPr>
            <a:t>Common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Chondathan</a:t>
          </a:r>
          <a:r>
            <a:rPr lang="uk-UA" sz="1100">
              <a:solidFill>
                <a:schemeClr val="dk1"/>
              </a:solidFill>
              <a:effectLst/>
              <a:latin typeface="+mn-lt"/>
              <a:ea typeface="+mn-ea"/>
              <a:cs typeface="+mn-cs"/>
            </a:rPr>
            <a:t>, followed by the </a:t>
          </a:r>
          <a:r>
            <a:rPr lang="uk-UA" sz="1100" i="1">
              <a:solidFill>
                <a:schemeClr val="dk1"/>
              </a:solidFill>
              <a:effectLst/>
              <a:latin typeface="+mn-lt"/>
              <a:ea typeface="+mn-ea"/>
              <a:cs typeface="+mn-cs"/>
            </a:rPr>
            <a:t>Illuskan</a:t>
          </a:r>
          <a:r>
            <a:rPr lang="uk-UA" sz="1100">
              <a:solidFill>
                <a:schemeClr val="dk1"/>
              </a:solidFill>
              <a:effectLst/>
              <a:latin typeface="+mn-lt"/>
              <a:ea typeface="+mn-ea"/>
              <a:cs typeface="+mn-cs"/>
            </a:rPr>
            <a:t> and </a:t>
          </a:r>
          <a:r>
            <a:rPr lang="uk-UA" sz="1100" i="1">
              <a:solidFill>
                <a:schemeClr val="dk1"/>
              </a:solidFill>
              <a:effectLst/>
              <a:latin typeface="+mn-lt"/>
              <a:ea typeface="+mn-ea"/>
              <a:cs typeface="+mn-cs"/>
            </a:rPr>
            <a:t>Northern</a:t>
          </a:r>
          <a:r>
            <a:rPr lang="uk-UA" sz="1100">
              <a:solidFill>
                <a:schemeClr val="dk1"/>
              </a:solidFill>
              <a:effectLst/>
              <a:latin typeface="+mn-lt"/>
              <a:ea typeface="+mn-ea"/>
              <a:cs typeface="+mn-cs"/>
            </a:rPr>
            <a:t> tongues, though they are considered rural and backwater-ish. Many merchants speak </a:t>
          </a:r>
          <a:r>
            <a:rPr lang="uk-UA" sz="1100" i="1">
              <a:solidFill>
                <a:schemeClr val="dk1"/>
              </a:solidFill>
              <a:effectLst/>
              <a:latin typeface="+mn-lt"/>
              <a:ea typeface="+mn-ea"/>
              <a:cs typeface="+mn-cs"/>
            </a:rPr>
            <a:t>Alzhedo</a:t>
          </a:r>
          <a:r>
            <a:rPr lang="uk-UA" sz="1100">
              <a:solidFill>
                <a:schemeClr val="dk1"/>
              </a:solidFill>
              <a:effectLst/>
              <a:latin typeface="+mn-lt"/>
              <a:ea typeface="+mn-ea"/>
              <a:cs typeface="+mn-cs"/>
            </a:rPr>
            <a:t>, as do a number of gnomes and halflings.</a:t>
          </a:r>
        </a:p>
        <a:p>
          <a:endParaRPr lang="uk-UA"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17</xdr:col>
      <xdr:colOff>0</xdr:colOff>
      <xdr:row>4</xdr:row>
      <xdr:rowOff>0</xdr:rowOff>
    </xdr:from>
    <xdr:to>
      <xdr:col>17</xdr:col>
      <xdr:colOff>304800</xdr:colOff>
      <xdr:row>5</xdr:row>
      <xdr:rowOff>114300</xdr:rowOff>
    </xdr:to>
    <xdr:sp macro="" textlink="">
      <xdr:nvSpPr>
        <xdr:cNvPr id="37890" name="AutoShape 2" descr="http://oakthorne.net/wiki/images/Cycle-of-day.jpg"/>
        <xdr:cNvSpPr>
          <a:spLocks noChangeAspect="1" noChangeArrowheads="1"/>
        </xdr:cNvSpPr>
      </xdr:nvSpPr>
      <xdr:spPr bwMode="auto">
        <a:xfrm>
          <a:off x="9144000" y="9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xdr:from>
      <xdr:col>20</xdr:col>
      <xdr:colOff>533399</xdr:colOff>
      <xdr:row>1</xdr:row>
      <xdr:rowOff>66675</xdr:rowOff>
    </xdr:from>
    <xdr:to>
      <xdr:col>25</xdr:col>
      <xdr:colOff>200786</xdr:colOff>
      <xdr:row>19</xdr:row>
      <xdr:rowOff>84758</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06199" y="390525"/>
          <a:ext cx="2715387" cy="3085133"/>
        </a:xfrm>
        <a:prstGeom prst="rect">
          <a:avLst/>
        </a:prstGeom>
      </xdr:spPr>
    </xdr:pic>
    <xdr:clientData/>
  </xdr:twoCellAnchor>
  <xdr:twoCellAnchor editAs="oneCell">
    <xdr:from>
      <xdr:col>18</xdr:col>
      <xdr:colOff>85724</xdr:colOff>
      <xdr:row>3</xdr:row>
      <xdr:rowOff>190499</xdr:rowOff>
    </xdr:from>
    <xdr:to>
      <xdr:col>22</xdr:col>
      <xdr:colOff>228599</xdr:colOff>
      <xdr:row>17</xdr:row>
      <xdr:rowOff>104774</xdr:rowOff>
    </xdr:to>
    <xdr:sp macro="" textlink="">
      <xdr:nvSpPr>
        <xdr:cNvPr id="37889" name="AutoShape 1" descr="http://oakthorne.net/wiki/images/Cycle-of-day.jpg"/>
        <xdr:cNvSpPr>
          <a:spLocks noChangeAspect="1" noChangeArrowheads="1"/>
        </xdr:cNvSpPr>
      </xdr:nvSpPr>
      <xdr:spPr bwMode="auto">
        <a:xfrm>
          <a:off x="17897474" y="914399"/>
          <a:ext cx="2581275" cy="25812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25</xdr:col>
      <xdr:colOff>0</xdr:colOff>
      <xdr:row>1</xdr:row>
      <xdr:rowOff>0</xdr:rowOff>
    </xdr:from>
    <xdr:to>
      <xdr:col>32</xdr:col>
      <xdr:colOff>495300</xdr:colOff>
      <xdr:row>32</xdr:row>
      <xdr:rowOff>9525</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240000" y="314325"/>
          <a:ext cx="4762500" cy="61626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48</xdr:col>
      <xdr:colOff>38100</xdr:colOff>
      <xdr:row>15</xdr:row>
      <xdr:rowOff>152400</xdr:rowOff>
    </xdr:from>
    <xdr:to>
      <xdr:col>60</xdr:col>
      <xdr:colOff>495301</xdr:colOff>
      <xdr:row>64</xdr:row>
      <xdr:rowOff>19985</xdr:rowOff>
    </xdr:to>
    <xdr:pic>
      <xdr:nvPicPr>
        <xdr:cNvPr id="2" name="Рисунок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2308800" y="3086100"/>
          <a:ext cx="7772400" cy="920208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oneCellAnchor>
    <xdr:from>
      <xdr:col>33</xdr:col>
      <xdr:colOff>47624</xdr:colOff>
      <xdr:row>1</xdr:row>
      <xdr:rowOff>104774</xdr:rowOff>
    </xdr:from>
    <xdr:ext cx="2447925" cy="504825"/>
    <xdr:sp macro="" textlink="">
      <xdr:nvSpPr>
        <xdr:cNvPr id="2" name="TextBox 1"/>
        <xdr:cNvSpPr txBox="1"/>
      </xdr:nvSpPr>
      <xdr:spPr>
        <a:xfrm>
          <a:off x="32146874" y="504824"/>
          <a:ext cx="2447925" cy="504825"/>
        </a:xfrm>
        <a:prstGeom prst="rect">
          <a:avLst/>
        </a:prstGeom>
        <a:ln/>
      </xdr:spPr>
      <xdr:style>
        <a:lnRef idx="1">
          <a:schemeClr val="accent4"/>
        </a:lnRef>
        <a:fillRef idx="2">
          <a:schemeClr val="accent4"/>
        </a:fillRef>
        <a:effectRef idx="1">
          <a:schemeClr val="accent4"/>
        </a:effectRef>
        <a:fontRef idx="minor">
          <a:schemeClr val="dk1"/>
        </a:fontRef>
      </xdr:style>
      <xdr:txBody>
        <a:bodyPr vertOverflow="clip" horzOverflow="clip" wrap="square" rtlCol="0" anchor="t">
          <a:noAutofit/>
        </a:bodyPr>
        <a:lstStyle/>
        <a:p>
          <a:r>
            <a:rPr lang="en-US" sz="1100"/>
            <a:t>Optional rule.</a:t>
          </a:r>
        </a:p>
        <a:p>
          <a:r>
            <a:rPr lang="en-US" sz="1100"/>
            <a:t>Lore as Tools Proficiency. </a:t>
          </a:r>
          <a:endParaRPr lang="uk-UA"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22</xdr:col>
      <xdr:colOff>0</xdr:colOff>
      <xdr:row>7</xdr:row>
      <xdr:rowOff>0</xdr:rowOff>
    </xdr:from>
    <xdr:ext cx="152400" cy="152400"/>
    <xdr:pic>
      <xdr:nvPicPr>
        <xdr:cNvPr id="2" name="Рисунок 1" descr="C:\Users\avpal\AppData\Local\Temp\msohtmlclip1\02\clip_image001.gif">
          <a:hlinkClick xmlns:r="http://schemas.openxmlformats.org/officeDocument/2006/relationships" r:id="rId1"/>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4572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22</xdr:col>
      <xdr:colOff>0</xdr:colOff>
      <xdr:row>11</xdr:row>
      <xdr:rowOff>0</xdr:rowOff>
    </xdr:from>
    <xdr:ext cx="152400" cy="152400"/>
    <xdr:pic>
      <xdr:nvPicPr>
        <xdr:cNvPr id="3" name="Рисунок 2" descr="C:\Users\avpal\AppData\Local\Temp\msohtmlclip1\02\clip_image001.gif">
          <a:hlinkClick xmlns:r="http://schemas.openxmlformats.org/officeDocument/2006/relationships" r:id="rId3"/>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5334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oneCellAnchor>
    <xdr:from>
      <xdr:col>15</xdr:col>
      <xdr:colOff>0</xdr:colOff>
      <xdr:row>26</xdr:row>
      <xdr:rowOff>0</xdr:rowOff>
    </xdr:from>
    <xdr:ext cx="152400" cy="152400"/>
    <xdr:pic>
      <xdr:nvPicPr>
        <xdr:cNvPr id="4" name="Рисунок 3" descr="C:\Users\avpal\AppData\Local\Temp\msohtmlclip1\02\clip_image001.gif">
          <a:hlinkClick xmlns:r="http://schemas.openxmlformats.org/officeDocument/2006/relationships" r:id="rId4"/>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19200" y="6096000"/>
          <a:ext cx="152400" cy="15240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8.xml><?xml version="1.0" encoding="utf-8"?>
<xdr:wsDr xmlns:xdr="http://schemas.openxmlformats.org/drawingml/2006/spreadsheetDrawing" xmlns:a="http://schemas.openxmlformats.org/drawingml/2006/main">
  <xdr:twoCellAnchor editAs="oneCell">
    <xdr:from>
      <xdr:col>18</xdr:col>
      <xdr:colOff>419100</xdr:colOff>
      <xdr:row>1</xdr:row>
      <xdr:rowOff>114300</xdr:rowOff>
    </xdr:from>
    <xdr:to>
      <xdr:col>55</xdr:col>
      <xdr:colOff>57150</xdr:colOff>
      <xdr:row>86</xdr:row>
      <xdr:rowOff>145978</xdr:rowOff>
    </xdr:to>
    <xdr:pic>
      <xdr:nvPicPr>
        <xdr:cNvPr id="2" name="Рисунок 1" descr="http://oakthorne.net/wiki/images/Watch-hierarchy.jpg">
          <a:extLst>
            <a:ext uri="{FF2B5EF4-FFF2-40B4-BE49-F238E27FC236}">
              <a16:creationId xmlns:a16="http://schemas.microsoft.com/office/drawing/2014/main" xmlns="" id="{1F78F53A-4660-421D-A1F7-2F103D97A4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4079200" y="304800"/>
          <a:ext cx="16097250" cy="1767197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0</xdr:colOff>
      <xdr:row>66</xdr:row>
      <xdr:rowOff>0</xdr:rowOff>
    </xdr:from>
    <xdr:to>
      <xdr:col>6</xdr:col>
      <xdr:colOff>304800</xdr:colOff>
      <xdr:row>67</xdr:row>
      <xdr:rowOff>114300</xdr:rowOff>
    </xdr:to>
    <xdr:sp macro="" textlink="">
      <xdr:nvSpPr>
        <xdr:cNvPr id="9219" name="AutoShape 3" descr="http://oakthorne.net/wiki/images/Waterdeep-gangs1.jpg"/>
        <xdr:cNvSpPr>
          <a:spLocks noChangeAspect="1" noChangeArrowheads="1"/>
        </xdr:cNvSpPr>
      </xdr:nvSpPr>
      <xdr:spPr bwMode="auto">
        <a:xfrm>
          <a:off x="7743825" y="140303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ables/table1.xml><?xml version="1.0" encoding="utf-8"?>
<table xmlns="http://schemas.openxmlformats.org/spreadsheetml/2006/main" id="2" name="Таблиця2" displayName="Таблиця2" ref="A2:F75" totalsRowShown="0" headerRowDxfId="36" dataDxfId="34" headerRowBorderDxfId="35" tableBorderDxfId="33" totalsRowBorderDxfId="32">
  <autoFilter ref="A2:F75"/>
  <tableColumns count="6">
    <tableColumn id="1" name="LANGUAGE" dataDxfId="31"/>
    <tableColumn id="2" name="TYPICAL SPEAKERS OR REGIONS" dataDxfId="30"/>
    <tableColumn id="3" name="ALPHABET / Script" dataDxfId="29"/>
    <tableColumn id="4" name="DESCRIPTION" dataDxfId="28"/>
    <tableColumn id="5" name="TYPE OF LANGUAGE" dataDxfId="27"/>
    <tableColumn id="6" name="ADVENTURERS LEAGUE" dataDxfId="26"/>
  </tableColumns>
  <tableStyleInfo name="TableStyleLight15" showFirstColumn="0" showLastColumn="0" showRowStripes="1" showColumnStripes="0"/>
</table>
</file>

<file path=xl/tables/table2.xml><?xml version="1.0" encoding="utf-8"?>
<table xmlns="http://schemas.openxmlformats.org/spreadsheetml/2006/main" id="1" name="Table_1" displayName="Table_1" ref="A1:R356" headerRowDxfId="25" totalsRowDxfId="22" headerRowBorderDxfId="24" tableBorderDxfId="23">
  <tableColumns count="18">
    <tableColumn id="1" name="COMPONENT" dataDxfId="21"/>
    <tableColumn id="2" name="VALUE" dataDxfId="20"/>
    <tableColumn id="3" name="SPELL NAME" dataDxfId="19"/>
    <tableColumn id="4" name="CONSUMABLE" dataDxfId="18"/>
    <tableColumn id="5" name="SOURCE" dataDxfId="17"/>
    <tableColumn id="6" name="PAGE" dataDxfId="16"/>
    <tableColumn id="7" name="LEVEL" dataDxfId="15"/>
    <tableColumn id="8" name="NOTES" dataDxfId="14"/>
    <tableColumn id="9" name="SCHOOL OF SPELL" dataDxfId="13"/>
    <tableColumn id="18" name="DIVINE OR ARCANE" dataDxfId="12" dataCellStyle="Звичайний 2">
      <calculatedColumnFormula>IF(OR(Table_1[[#This Row],[Sorcerer]]=1,Table_1[[#This Row],[Wizard]]=1),"ARCANE","DIVINE")</calculatedColumnFormula>
    </tableColumn>
    <tableColumn id="10" name="Bard" dataDxfId="11"/>
    <tableColumn id="11" name="Cleric" dataDxfId="10"/>
    <tableColumn id="12" name="Druid" dataDxfId="9"/>
    <tableColumn id="13" name="Paladin" dataDxfId="8"/>
    <tableColumn id="14" name="Ranger" dataDxfId="7"/>
    <tableColumn id="15" name="Sorcerer" dataDxfId="6"/>
    <tableColumn id="16" name="Warlock" dataDxfId="5"/>
    <tableColumn id="17" name="Wizard" dataDxfId="4"/>
  </tableColumns>
  <tableStyleInfo name="TableStyleLight15" showFirstColumn="1" showLastColumn="1" showRowStripes="1" showColumnStripes="0"/>
</table>
</file>

<file path=xl/theme/theme1.xml><?xml version="1.0" encoding="utf-8"?>
<a:theme xmlns:a="http://schemas.openxmlformats.org/drawingml/2006/main" name="Тема Office">
  <a:themeElements>
    <a:clrScheme name="Офіс">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Офіс">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Офіс">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mailto:a.v.palikhov@outlook.com" TargetMode="External"/></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5.bin"/><Relationship Id="rId1" Type="http://schemas.openxmlformats.org/officeDocument/2006/relationships/hyperlink" Target="http://oakthorne.net/wiki/images/Old-temple-1.jpg"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forgottenrealms.wikia.com/wiki/Bottom_Feeder_(ship)" TargetMode="Externa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8.xml"/><Relationship Id="rId1" Type="http://schemas.openxmlformats.org/officeDocument/2006/relationships/printerSettings" Target="../printerSettings/printerSettings9.bin"/><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oakthorne.net/wiki/index.php?title=Waterdeep_Goods_and_Service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12.bin"/><Relationship Id="rId4" Type="http://schemas.openxmlformats.org/officeDocument/2006/relationships/comments" Target="../comments4.xm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hyperlink" Target="http://enneadgames.com/generators/urban-gang-details-generato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kismetrose.com/dnd/MyCharacterNameList.html"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
  <dimension ref="A1:S32"/>
  <sheetViews>
    <sheetView topLeftCell="A19" workbookViewId="0">
      <selection activeCell="B31" sqref="B31"/>
    </sheetView>
  </sheetViews>
  <sheetFormatPr defaultRowHeight="15"/>
  <cols>
    <col min="1" max="1" width="10.140625" bestFit="1" customWidth="1"/>
  </cols>
  <sheetData>
    <row r="1" spans="1:19">
      <c r="B1" s="52" t="s">
        <v>5488</v>
      </c>
      <c r="C1" t="s">
        <v>5491</v>
      </c>
    </row>
    <row r="2" spans="1:19">
      <c r="A2" t="s">
        <v>10332</v>
      </c>
      <c r="B2" t="s">
        <v>10333</v>
      </c>
      <c r="C2" t="s">
        <v>5492</v>
      </c>
      <c r="D2" t="s">
        <v>5490</v>
      </c>
      <c r="F2" t="s">
        <v>5661</v>
      </c>
      <c r="G2" t="s">
        <v>5662</v>
      </c>
    </row>
    <row r="3" spans="1:19">
      <c r="F3" s="60" t="s">
        <v>5660</v>
      </c>
    </row>
    <row r="5" spans="1:19">
      <c r="A5" s="319"/>
      <c r="B5" s="319"/>
      <c r="C5" s="319"/>
      <c r="D5" s="319"/>
      <c r="E5" s="319"/>
      <c r="F5" s="317" t="s">
        <v>13694</v>
      </c>
      <c r="G5" s="318"/>
      <c r="H5" s="318"/>
      <c r="I5" s="318"/>
      <c r="J5" s="318"/>
      <c r="K5" s="318"/>
      <c r="L5" s="318"/>
      <c r="M5" s="318"/>
      <c r="N5" s="318"/>
      <c r="O5" s="318"/>
      <c r="P5" s="318"/>
      <c r="S5" s="154" t="s">
        <v>6818</v>
      </c>
    </row>
    <row r="6" spans="1:19">
      <c r="A6" s="319"/>
      <c r="B6" s="319"/>
      <c r="C6" s="319"/>
      <c r="D6" s="319"/>
      <c r="E6" s="319"/>
      <c r="F6" s="318"/>
      <c r="G6" s="318"/>
      <c r="H6" s="318"/>
      <c r="I6" s="318"/>
      <c r="J6" s="318"/>
      <c r="K6" s="318"/>
      <c r="L6" s="318"/>
      <c r="M6" s="318"/>
      <c r="N6" s="318"/>
      <c r="O6" s="318"/>
      <c r="P6" s="318"/>
      <c r="S6" s="122" t="s">
        <v>6819</v>
      </c>
    </row>
    <row r="7" spans="1:19">
      <c r="A7" s="319"/>
      <c r="B7" s="319"/>
      <c r="C7" s="319"/>
      <c r="D7" s="319"/>
      <c r="E7" s="319"/>
      <c r="F7" s="318"/>
      <c r="G7" s="318"/>
      <c r="H7" s="318"/>
      <c r="I7" s="318"/>
      <c r="J7" s="318"/>
      <c r="K7" s="318"/>
      <c r="L7" s="318"/>
      <c r="M7" s="318"/>
      <c r="N7" s="318"/>
      <c r="O7" s="318"/>
      <c r="P7" s="318"/>
      <c r="S7" s="122" t="s">
        <v>6820</v>
      </c>
    </row>
    <row r="8" spans="1:19">
      <c r="A8" s="319"/>
      <c r="B8" s="319"/>
      <c r="C8" s="319"/>
      <c r="D8" s="319"/>
      <c r="E8" s="319"/>
      <c r="F8" s="318"/>
      <c r="G8" s="318"/>
      <c r="H8" s="318"/>
      <c r="I8" s="318"/>
      <c r="J8" s="318"/>
      <c r="K8" s="318"/>
      <c r="L8" s="318"/>
      <c r="M8" s="318"/>
      <c r="N8" s="318"/>
      <c r="O8" s="318"/>
      <c r="P8" s="318"/>
      <c r="S8" s="122" t="s">
        <v>6821</v>
      </c>
    </row>
    <row r="9" spans="1:19">
      <c r="A9" s="319"/>
      <c r="B9" s="319"/>
      <c r="C9" s="319"/>
      <c r="D9" s="319"/>
      <c r="E9" s="319"/>
      <c r="F9" s="318"/>
      <c r="G9" s="318"/>
      <c r="H9" s="318"/>
      <c r="I9" s="318"/>
      <c r="J9" s="318"/>
      <c r="K9" s="318"/>
      <c r="L9" s="318"/>
      <c r="M9" s="318"/>
      <c r="N9" s="318"/>
      <c r="O9" s="318"/>
      <c r="P9" s="318"/>
      <c r="S9" s="122" t="s">
        <v>6822</v>
      </c>
    </row>
    <row r="10" spans="1:19">
      <c r="A10" s="319"/>
      <c r="B10" s="319"/>
      <c r="C10" s="319"/>
      <c r="D10" s="319"/>
      <c r="E10" s="319"/>
      <c r="F10" s="318"/>
      <c r="G10" s="318"/>
      <c r="H10" s="318"/>
      <c r="I10" s="318"/>
      <c r="J10" s="318"/>
      <c r="K10" s="318"/>
      <c r="L10" s="318"/>
      <c r="M10" s="318"/>
      <c r="N10" s="318"/>
      <c r="O10" s="318"/>
      <c r="P10" s="318"/>
      <c r="S10" s="122" t="s">
        <v>6823</v>
      </c>
    </row>
    <row r="11" spans="1:19">
      <c r="A11" s="319"/>
      <c r="B11" s="319"/>
      <c r="C11" s="319"/>
      <c r="D11" s="319"/>
      <c r="E11" s="319"/>
      <c r="F11" s="318"/>
      <c r="G11" s="318"/>
      <c r="H11" s="318"/>
      <c r="I11" s="318"/>
      <c r="J11" s="318"/>
      <c r="K11" s="318"/>
      <c r="L11" s="318"/>
      <c r="M11" s="318"/>
      <c r="N11" s="318"/>
      <c r="O11" s="318"/>
      <c r="P11" s="318"/>
      <c r="S11" s="122" t="s">
        <v>6824</v>
      </c>
    </row>
    <row r="12" spans="1:19">
      <c r="A12" s="319"/>
      <c r="B12" s="319"/>
      <c r="C12" s="319"/>
      <c r="D12" s="319"/>
      <c r="E12" s="319"/>
      <c r="F12" s="318"/>
      <c r="G12" s="318"/>
      <c r="H12" s="318"/>
      <c r="I12" s="318"/>
      <c r="J12" s="318"/>
      <c r="K12" s="318"/>
      <c r="L12" s="318"/>
      <c r="M12" s="318"/>
      <c r="N12" s="318"/>
      <c r="O12" s="318"/>
      <c r="P12" s="318"/>
      <c r="S12" s="122" t="s">
        <v>5694</v>
      </c>
    </row>
    <row r="13" spans="1:19">
      <c r="A13" s="319"/>
      <c r="B13" s="319"/>
      <c r="C13" s="319"/>
      <c r="D13" s="319"/>
      <c r="E13" s="319"/>
      <c r="F13" s="318"/>
      <c r="G13" s="318"/>
      <c r="H13" s="318"/>
      <c r="I13" s="318"/>
      <c r="J13" s="318"/>
      <c r="K13" s="318"/>
      <c r="L13" s="318"/>
      <c r="M13" s="318"/>
      <c r="N13" s="318"/>
      <c r="O13" s="318"/>
      <c r="P13" s="318"/>
      <c r="S13" s="122" t="s">
        <v>5695</v>
      </c>
    </row>
    <row r="14" spans="1:19">
      <c r="A14" s="319"/>
      <c r="B14" s="319"/>
      <c r="C14" s="319"/>
      <c r="D14" s="319"/>
      <c r="E14" s="319"/>
      <c r="F14" s="318"/>
      <c r="G14" s="318"/>
      <c r="H14" s="318"/>
      <c r="I14" s="318"/>
      <c r="J14" s="318"/>
      <c r="K14" s="318"/>
      <c r="L14" s="318"/>
      <c r="M14" s="318"/>
      <c r="N14" s="318"/>
      <c r="O14" s="318"/>
      <c r="P14" s="318"/>
      <c r="S14" s="122" t="s">
        <v>6825</v>
      </c>
    </row>
    <row r="15" spans="1:19">
      <c r="A15" s="319"/>
      <c r="B15" s="319"/>
      <c r="C15" s="319"/>
      <c r="D15" s="319"/>
      <c r="E15" s="319"/>
      <c r="F15" s="318"/>
      <c r="G15" s="318"/>
      <c r="H15" s="318"/>
      <c r="I15" s="318"/>
      <c r="J15" s="318"/>
      <c r="K15" s="318"/>
      <c r="L15" s="318"/>
      <c r="M15" s="318"/>
      <c r="N15" s="318"/>
      <c r="O15" s="318"/>
      <c r="P15" s="318"/>
      <c r="S15" s="123" t="s">
        <v>6826</v>
      </c>
    </row>
    <row r="16" spans="1:19">
      <c r="A16" s="319"/>
      <c r="B16" s="319"/>
      <c r="C16" s="319"/>
      <c r="D16" s="319"/>
      <c r="E16" s="319"/>
      <c r="F16" s="318"/>
      <c r="G16" s="318"/>
      <c r="H16" s="318"/>
      <c r="I16" s="318"/>
      <c r="J16" s="318"/>
      <c r="K16" s="318"/>
      <c r="L16" s="318"/>
      <c r="M16" s="318"/>
      <c r="N16" s="318"/>
      <c r="O16" s="318"/>
      <c r="P16" s="318"/>
      <c r="S16" s="122" t="s">
        <v>6827</v>
      </c>
    </row>
    <row r="17" spans="1:19">
      <c r="S17" s="123" t="s">
        <v>6828</v>
      </c>
    </row>
    <row r="18" spans="1:19">
      <c r="A18" s="320" t="s">
        <v>6372</v>
      </c>
      <c r="B18" s="321"/>
      <c r="C18" s="321"/>
      <c r="D18" s="321"/>
      <c r="E18" s="321"/>
      <c r="F18" s="321"/>
      <c r="G18" s="321"/>
      <c r="H18" s="321"/>
      <c r="I18" s="321"/>
      <c r="J18" s="321"/>
      <c r="K18" s="321"/>
      <c r="L18" s="321"/>
      <c r="M18" s="321"/>
      <c r="N18" s="321"/>
      <c r="O18" s="321"/>
      <c r="P18" s="321"/>
      <c r="S18" s="122" t="s">
        <v>5698</v>
      </c>
    </row>
    <row r="19" spans="1:19">
      <c r="A19" s="321"/>
      <c r="B19" s="321"/>
      <c r="C19" s="321"/>
      <c r="D19" s="321"/>
      <c r="E19" s="321"/>
      <c r="F19" s="321"/>
      <c r="G19" s="321"/>
      <c r="H19" s="321"/>
      <c r="I19" s="321"/>
      <c r="J19" s="321"/>
      <c r="K19" s="321"/>
      <c r="L19" s="321"/>
      <c r="M19" s="321"/>
      <c r="N19" s="321"/>
      <c r="O19" s="321"/>
      <c r="P19" s="321"/>
      <c r="S19" s="122" t="s">
        <v>5699</v>
      </c>
    </row>
    <row r="20" spans="1:19">
      <c r="A20" s="321"/>
      <c r="B20" s="321"/>
      <c r="C20" s="321"/>
      <c r="D20" s="321"/>
      <c r="E20" s="321"/>
      <c r="F20" s="321"/>
      <c r="G20" s="321"/>
      <c r="H20" s="321"/>
      <c r="I20" s="321"/>
      <c r="J20" s="321"/>
      <c r="K20" s="321"/>
      <c r="L20" s="321"/>
      <c r="M20" s="321"/>
      <c r="N20" s="321"/>
      <c r="O20" s="321"/>
      <c r="P20" s="321"/>
      <c r="S20" s="122" t="s">
        <v>6829</v>
      </c>
    </row>
    <row r="21" spans="1:19">
      <c r="A21" s="321"/>
      <c r="B21" s="321"/>
      <c r="C21" s="321"/>
      <c r="D21" s="321"/>
      <c r="E21" s="321"/>
      <c r="F21" s="321"/>
      <c r="G21" s="321"/>
      <c r="H21" s="321"/>
      <c r="I21" s="321"/>
      <c r="J21" s="321"/>
      <c r="K21" s="321"/>
      <c r="L21" s="321"/>
      <c r="M21" s="321"/>
      <c r="N21" s="321"/>
      <c r="O21" s="321"/>
      <c r="P21" s="321"/>
      <c r="S21" s="122" t="s">
        <v>5701</v>
      </c>
    </row>
    <row r="22" spans="1:19">
      <c r="A22" s="321"/>
      <c r="B22" s="321"/>
      <c r="C22" s="321"/>
      <c r="D22" s="321"/>
      <c r="E22" s="321"/>
      <c r="F22" s="321"/>
      <c r="G22" s="321"/>
      <c r="H22" s="321"/>
      <c r="I22" s="321"/>
      <c r="J22" s="321"/>
      <c r="K22" s="321"/>
      <c r="L22" s="321"/>
      <c r="M22" s="321"/>
      <c r="N22" s="321"/>
      <c r="O22" s="321"/>
      <c r="P22" s="321"/>
      <c r="S22" s="122" t="s">
        <v>5702</v>
      </c>
    </row>
    <row r="23" spans="1:19">
      <c r="A23" s="321"/>
      <c r="B23" s="321"/>
      <c r="C23" s="321"/>
      <c r="D23" s="321"/>
      <c r="E23" s="321"/>
      <c r="F23" s="321"/>
      <c r="G23" s="321"/>
      <c r="H23" s="321"/>
      <c r="I23" s="321"/>
      <c r="J23" s="321"/>
      <c r="K23" s="321"/>
      <c r="L23" s="321"/>
      <c r="M23" s="321"/>
      <c r="N23" s="321"/>
      <c r="O23" s="321"/>
      <c r="P23" s="321"/>
      <c r="S23" s="122" t="s">
        <v>6830</v>
      </c>
    </row>
    <row r="24" spans="1:19">
      <c r="A24" s="321"/>
      <c r="B24" s="321"/>
      <c r="C24" s="321"/>
      <c r="D24" s="321"/>
      <c r="E24" s="321"/>
      <c r="F24" s="321"/>
      <c r="G24" s="321"/>
      <c r="H24" s="321"/>
      <c r="I24" s="321"/>
      <c r="J24" s="321"/>
      <c r="K24" s="321"/>
      <c r="L24" s="321"/>
      <c r="M24" s="321"/>
      <c r="N24" s="321"/>
      <c r="O24" s="321"/>
      <c r="P24" s="321"/>
      <c r="S24" s="122" t="s">
        <v>5704</v>
      </c>
    </row>
    <row r="25" spans="1:19">
      <c r="A25" s="321"/>
      <c r="B25" s="321"/>
      <c r="C25" s="321"/>
      <c r="D25" s="321"/>
      <c r="E25" s="321"/>
      <c r="F25" s="321"/>
      <c r="G25" s="321"/>
      <c r="H25" s="321"/>
      <c r="I25" s="321"/>
      <c r="J25" s="321"/>
      <c r="K25" s="321"/>
      <c r="L25" s="321"/>
      <c r="M25" s="321"/>
      <c r="N25" s="321"/>
      <c r="O25" s="321"/>
      <c r="P25" s="321"/>
      <c r="S25" s="122" t="s">
        <v>5705</v>
      </c>
    </row>
    <row r="26" spans="1:19">
      <c r="S26" s="122" t="s">
        <v>6831</v>
      </c>
    </row>
    <row r="27" spans="1:19">
      <c r="S27" s="122" t="s">
        <v>5707</v>
      </c>
    </row>
    <row r="28" spans="1:19">
      <c r="A28" t="s">
        <v>10334</v>
      </c>
      <c r="B28" t="s">
        <v>10335</v>
      </c>
      <c r="S28" s="122" t="s">
        <v>6832</v>
      </c>
    </row>
    <row r="29" spans="1:19">
      <c r="A29" t="s">
        <v>10332</v>
      </c>
      <c r="S29" s="123" t="s">
        <v>6833</v>
      </c>
    </row>
    <row r="30" spans="1:19">
      <c r="A30" s="407">
        <v>43314</v>
      </c>
      <c r="B30" t="s">
        <v>13695</v>
      </c>
      <c r="S30" s="122" t="s">
        <v>6834</v>
      </c>
    </row>
    <row r="31" spans="1:19">
      <c r="S31" s="155" t="s">
        <v>6835</v>
      </c>
    </row>
    <row r="32" spans="1:19">
      <c r="S32" s="122" t="s">
        <v>10215</v>
      </c>
    </row>
  </sheetData>
  <mergeCells count="3">
    <mergeCell ref="F5:P16"/>
    <mergeCell ref="A5:E16"/>
    <mergeCell ref="A18:P25"/>
  </mergeCells>
  <hyperlinks>
    <hyperlink ref="F3" r:id="rId1"/>
  </hyperlinks>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6"/>
  <dimension ref="A1:W225"/>
  <sheetViews>
    <sheetView tabSelected="1" zoomScale="85" zoomScaleNormal="85" workbookViewId="0">
      <pane ySplit="2" topLeftCell="A141" activePane="bottomLeft" state="frozen"/>
      <selection pane="bottomLeft" activeCell="L2" sqref="L2"/>
    </sheetView>
  </sheetViews>
  <sheetFormatPr defaultRowHeight="15"/>
  <cols>
    <col min="1" max="1" width="36.85546875" style="8" customWidth="1"/>
    <col min="2" max="5" width="8.7109375" style="8" customWidth="1"/>
    <col min="6" max="6" width="9.140625" style="8"/>
    <col min="7" max="7" width="9.140625" style="90"/>
    <col min="8" max="8" width="9.140625" style="8"/>
    <col min="9" max="9" width="14.42578125" style="8" bestFit="1" customWidth="1"/>
    <col min="10" max="11" width="9.140625" style="8"/>
    <col min="12" max="12" width="27" style="8" bestFit="1" customWidth="1"/>
    <col min="13" max="13" width="15.42578125" customWidth="1"/>
    <col min="14" max="14" width="35.140625" customWidth="1"/>
  </cols>
  <sheetData>
    <row r="1" spans="1:14" ht="21.75">
      <c r="A1" s="83" t="s">
        <v>4237</v>
      </c>
      <c r="B1" s="83"/>
      <c r="C1" s="83"/>
      <c r="D1" s="83"/>
      <c r="E1" s="83"/>
      <c r="F1" s="83"/>
      <c r="G1" s="87"/>
      <c r="H1" s="83"/>
      <c r="I1" s="83"/>
    </row>
    <row r="2" spans="1:14" ht="15.75">
      <c r="A2" s="42" t="s">
        <v>3077</v>
      </c>
      <c r="B2" s="124" t="s">
        <v>10225</v>
      </c>
      <c r="C2" s="124" t="s">
        <v>10229</v>
      </c>
      <c r="D2" s="124" t="s">
        <v>10227</v>
      </c>
      <c r="E2" s="124" t="s">
        <v>10228</v>
      </c>
      <c r="F2" s="42" t="s">
        <v>1557</v>
      </c>
      <c r="G2" s="125" t="s">
        <v>10230</v>
      </c>
      <c r="H2" s="42" t="s">
        <v>10231</v>
      </c>
      <c r="I2" s="42" t="s">
        <v>3078</v>
      </c>
      <c r="L2" s="42" t="s">
        <v>10113</v>
      </c>
      <c r="M2" s="42" t="s">
        <v>3078</v>
      </c>
      <c r="N2" s="42" t="s">
        <v>3079</v>
      </c>
    </row>
    <row r="3" spans="1:14">
      <c r="A3" s="61" t="s">
        <v>4057</v>
      </c>
      <c r="B3" s="61">
        <v>4</v>
      </c>
      <c r="C3" s="61"/>
      <c r="D3" s="61"/>
      <c r="E3" s="61"/>
      <c r="F3" s="61"/>
      <c r="G3" s="108"/>
      <c r="H3" s="61"/>
      <c r="I3" s="61" t="s">
        <v>3290</v>
      </c>
      <c r="L3" s="1" t="s">
        <v>6850</v>
      </c>
      <c r="M3" s="1"/>
      <c r="N3" s="86"/>
    </row>
    <row r="4" spans="1:14">
      <c r="A4" s="61" t="s">
        <v>4058</v>
      </c>
      <c r="B4" s="61">
        <v>4</v>
      </c>
      <c r="C4" s="61"/>
      <c r="D4" s="61"/>
      <c r="E4" s="61"/>
      <c r="F4" s="61"/>
      <c r="G4" s="108"/>
      <c r="H4" s="61"/>
      <c r="I4" s="61" t="s">
        <v>3290</v>
      </c>
      <c r="L4" s="1" t="s">
        <v>6851</v>
      </c>
      <c r="M4" s="1"/>
      <c r="N4" s="86" t="s">
        <v>6852</v>
      </c>
    </row>
    <row r="5" spans="1:14">
      <c r="A5" s="61" t="s">
        <v>2403</v>
      </c>
      <c r="B5" s="61">
        <v>4</v>
      </c>
      <c r="C5" s="61"/>
      <c r="D5" s="61"/>
      <c r="E5" s="61"/>
      <c r="F5" s="61"/>
      <c r="G5" s="108"/>
      <c r="H5" s="61"/>
      <c r="I5" s="61" t="s">
        <v>3290</v>
      </c>
      <c r="L5" s="1" t="s">
        <v>6853</v>
      </c>
      <c r="M5" s="1"/>
      <c r="N5" s="86" t="s">
        <v>6854</v>
      </c>
    </row>
    <row r="6" spans="1:14">
      <c r="A6" s="61" t="s">
        <v>4059</v>
      </c>
      <c r="B6" s="61">
        <v>4</v>
      </c>
      <c r="C6" s="61"/>
      <c r="D6" s="61"/>
      <c r="E6" s="61"/>
      <c r="F6" s="61"/>
      <c r="G6" s="108"/>
      <c r="H6" s="61"/>
      <c r="I6" s="61" t="s">
        <v>3290</v>
      </c>
      <c r="L6" s="1" t="s">
        <v>6855</v>
      </c>
      <c r="M6" s="1"/>
      <c r="N6" s="86" t="s">
        <v>6856</v>
      </c>
    </row>
    <row r="7" spans="1:14">
      <c r="A7" s="61" t="s">
        <v>4060</v>
      </c>
      <c r="B7" s="61">
        <v>4</v>
      </c>
      <c r="C7" s="61"/>
      <c r="D7" s="61"/>
      <c r="E7" s="61"/>
      <c r="F7" s="61"/>
      <c r="G7" s="108"/>
      <c r="H7" s="61"/>
      <c r="I7" s="61" t="s">
        <v>3290</v>
      </c>
      <c r="L7" s="1"/>
      <c r="M7" s="1"/>
      <c r="N7" s="86" t="s">
        <v>6857</v>
      </c>
    </row>
    <row r="8" spans="1:14">
      <c r="A8" s="61" t="s">
        <v>2411</v>
      </c>
      <c r="B8" s="61">
        <v>4</v>
      </c>
      <c r="C8" s="61"/>
      <c r="D8" s="61"/>
      <c r="E8" s="61"/>
      <c r="F8" s="61"/>
      <c r="G8" s="108"/>
      <c r="H8" s="61"/>
      <c r="I8" s="61" t="s">
        <v>3290</v>
      </c>
      <c r="L8" s="1" t="s">
        <v>6858</v>
      </c>
      <c r="M8" s="1"/>
      <c r="N8" s="86" t="s">
        <v>6859</v>
      </c>
    </row>
    <row r="9" spans="1:14">
      <c r="A9" s="61" t="s">
        <v>2413</v>
      </c>
      <c r="B9" s="61">
        <v>3</v>
      </c>
      <c r="C9" s="61">
        <v>2</v>
      </c>
      <c r="D9" s="61"/>
      <c r="E9" s="61"/>
      <c r="F9" s="61" t="s">
        <v>2957</v>
      </c>
      <c r="G9" s="108" t="s">
        <v>6423</v>
      </c>
      <c r="H9" s="61"/>
      <c r="I9" s="61" t="s">
        <v>3290</v>
      </c>
      <c r="L9" s="1" t="s">
        <v>6860</v>
      </c>
      <c r="M9" s="1"/>
      <c r="N9" s="86" t="s">
        <v>6861</v>
      </c>
    </row>
    <row r="10" spans="1:14">
      <c r="A10" s="61" t="s">
        <v>2398</v>
      </c>
      <c r="B10" s="61">
        <v>4</v>
      </c>
      <c r="C10" s="61">
        <v>3</v>
      </c>
      <c r="D10" s="61"/>
      <c r="E10" s="61"/>
      <c r="F10" s="61" t="s">
        <v>2957</v>
      </c>
      <c r="G10" s="108" t="s">
        <v>6430</v>
      </c>
      <c r="H10" s="61" t="s">
        <v>6422</v>
      </c>
      <c r="I10" s="61" t="s">
        <v>3290</v>
      </c>
      <c r="L10" s="1"/>
      <c r="M10" s="1"/>
      <c r="N10" s="86" t="s">
        <v>6862</v>
      </c>
    </row>
    <row r="11" spans="1:14">
      <c r="A11" s="61" t="s">
        <v>4061</v>
      </c>
      <c r="B11" s="61">
        <v>3</v>
      </c>
      <c r="C11" s="61">
        <v>3</v>
      </c>
      <c r="D11" s="61"/>
      <c r="E11" s="61"/>
      <c r="F11" s="61" t="s">
        <v>2957</v>
      </c>
      <c r="G11" s="108" t="s">
        <v>4062</v>
      </c>
      <c r="H11" s="61"/>
      <c r="I11" s="61" t="s">
        <v>3290</v>
      </c>
      <c r="L11" s="1"/>
      <c r="M11" s="1"/>
      <c r="N11" s="86" t="s">
        <v>6863</v>
      </c>
    </row>
    <row r="12" spans="1:14">
      <c r="A12" s="61" t="s">
        <v>2410</v>
      </c>
      <c r="B12" s="61">
        <v>4</v>
      </c>
      <c r="C12" s="61">
        <v>4</v>
      </c>
      <c r="D12" s="61"/>
      <c r="E12" s="61"/>
      <c r="F12" s="61" t="s">
        <v>2957</v>
      </c>
      <c r="G12" s="108" t="s">
        <v>6433</v>
      </c>
      <c r="H12" s="61"/>
      <c r="I12" s="61" t="s">
        <v>3290</v>
      </c>
      <c r="L12" s="1" t="s">
        <v>6864</v>
      </c>
      <c r="M12" s="1"/>
      <c r="N12" s="86" t="s">
        <v>6865</v>
      </c>
    </row>
    <row r="13" spans="1:14">
      <c r="A13" s="61" t="s">
        <v>4063</v>
      </c>
      <c r="B13" s="61">
        <v>3</v>
      </c>
      <c r="C13" s="61">
        <v>3</v>
      </c>
      <c r="D13" s="61"/>
      <c r="E13" s="61"/>
      <c r="F13" s="61" t="s">
        <v>2957</v>
      </c>
      <c r="G13" s="108" t="s">
        <v>4064</v>
      </c>
      <c r="H13" s="61" t="s">
        <v>6437</v>
      </c>
      <c r="I13" s="61" t="s">
        <v>3290</v>
      </c>
      <c r="L13" s="1"/>
      <c r="M13" s="1"/>
      <c r="N13" s="86" t="s">
        <v>6866</v>
      </c>
    </row>
    <row r="14" spans="1:14">
      <c r="A14" s="61" t="s">
        <v>4065</v>
      </c>
      <c r="B14" s="61">
        <v>3</v>
      </c>
      <c r="C14" s="61">
        <v>2</v>
      </c>
      <c r="D14" s="61"/>
      <c r="E14" s="61"/>
      <c r="F14" s="61" t="s">
        <v>2957</v>
      </c>
      <c r="G14" s="108"/>
      <c r="H14" s="61"/>
      <c r="I14" s="61" t="s">
        <v>3290</v>
      </c>
      <c r="L14" s="1"/>
      <c r="M14" s="1"/>
      <c r="N14" s="86" t="s">
        <v>6867</v>
      </c>
    </row>
    <row r="15" spans="1:14">
      <c r="A15" s="108" t="s">
        <v>4066</v>
      </c>
      <c r="B15" s="108">
        <v>4</v>
      </c>
      <c r="C15" s="108">
        <v>4</v>
      </c>
      <c r="D15" s="108"/>
      <c r="E15" s="108"/>
      <c r="F15" s="108" t="s">
        <v>2957</v>
      </c>
      <c r="G15" s="109" t="s">
        <v>6496</v>
      </c>
      <c r="H15" s="108"/>
      <c r="I15" s="108" t="s">
        <v>3290</v>
      </c>
      <c r="L15" s="1"/>
      <c r="M15" s="1"/>
      <c r="N15" s="86" t="s">
        <v>6868</v>
      </c>
    </row>
    <row r="16" spans="1:14">
      <c r="A16" s="108" t="s">
        <v>4067</v>
      </c>
      <c r="B16" s="108">
        <v>4</v>
      </c>
      <c r="C16" s="108">
        <v>3</v>
      </c>
      <c r="D16" s="108"/>
      <c r="E16" s="108"/>
      <c r="F16" s="108" t="s">
        <v>2957</v>
      </c>
      <c r="G16" s="108" t="s">
        <v>6546</v>
      </c>
      <c r="H16" s="108"/>
      <c r="I16" s="108" t="s">
        <v>3290</v>
      </c>
      <c r="L16" s="1" t="s">
        <v>6869</v>
      </c>
      <c r="M16" s="1"/>
      <c r="N16" s="86" t="s">
        <v>6870</v>
      </c>
    </row>
    <row r="17" spans="1:14">
      <c r="A17" s="108" t="s">
        <v>4068</v>
      </c>
      <c r="B17" s="108">
        <v>5</v>
      </c>
      <c r="C17" s="108"/>
      <c r="D17" s="108">
        <v>5</v>
      </c>
      <c r="E17" s="108"/>
      <c r="F17" s="108" t="s">
        <v>2930</v>
      </c>
      <c r="G17" s="108" t="s">
        <v>6428</v>
      </c>
      <c r="H17" s="108"/>
      <c r="I17" s="108" t="s">
        <v>3290</v>
      </c>
      <c r="L17" s="1" t="s">
        <v>6871</v>
      </c>
      <c r="M17" s="1"/>
      <c r="N17" s="86" t="s">
        <v>6872</v>
      </c>
    </row>
    <row r="18" spans="1:14">
      <c r="A18" s="108" t="s">
        <v>2390</v>
      </c>
      <c r="B18" s="108">
        <v>4</v>
      </c>
      <c r="C18" s="108"/>
      <c r="D18" s="108">
        <v>4</v>
      </c>
      <c r="E18" s="108"/>
      <c r="F18" s="108" t="s">
        <v>2930</v>
      </c>
      <c r="G18" s="108"/>
      <c r="H18" s="108"/>
      <c r="I18" s="108" t="s">
        <v>3290</v>
      </c>
      <c r="L18" s="1"/>
      <c r="M18" s="1"/>
      <c r="N18" s="86" t="s">
        <v>6873</v>
      </c>
    </row>
    <row r="19" spans="1:14">
      <c r="A19" s="108" t="s">
        <v>6457</v>
      </c>
      <c r="B19" s="108">
        <v>4</v>
      </c>
      <c r="C19" s="108"/>
      <c r="D19" s="108"/>
      <c r="E19" s="108"/>
      <c r="F19" s="108" t="s">
        <v>4069</v>
      </c>
      <c r="G19" s="108"/>
      <c r="H19" s="108"/>
      <c r="I19" s="108" t="s">
        <v>3290</v>
      </c>
      <c r="L19" s="1"/>
      <c r="M19" s="1"/>
      <c r="N19" s="86" t="s">
        <v>6874</v>
      </c>
    </row>
    <row r="20" spans="1:14">
      <c r="A20" s="108" t="s">
        <v>4070</v>
      </c>
      <c r="B20" s="108">
        <v>4</v>
      </c>
      <c r="C20" s="108">
        <v>3</v>
      </c>
      <c r="D20" s="108"/>
      <c r="E20" s="108"/>
      <c r="F20" s="109" t="s">
        <v>6443</v>
      </c>
      <c r="G20" s="108" t="s">
        <v>7252</v>
      </c>
      <c r="H20" s="108" t="s">
        <v>6442</v>
      </c>
      <c r="I20" s="108" t="s">
        <v>3290</v>
      </c>
      <c r="L20" s="1" t="s">
        <v>6875</v>
      </c>
      <c r="M20" s="1"/>
      <c r="N20" s="86" t="s">
        <v>6876</v>
      </c>
    </row>
    <row r="21" spans="1:14">
      <c r="A21" s="108" t="s">
        <v>2339</v>
      </c>
      <c r="B21" s="108">
        <v>4</v>
      </c>
      <c r="C21" s="108">
        <v>3</v>
      </c>
      <c r="D21" s="108"/>
      <c r="E21" s="108"/>
      <c r="F21" s="108"/>
      <c r="G21" s="108"/>
      <c r="H21" s="108"/>
      <c r="I21" s="108" t="s">
        <v>3293</v>
      </c>
      <c r="L21" s="1" t="s">
        <v>6877</v>
      </c>
      <c r="M21" s="1"/>
      <c r="N21" s="86" t="s">
        <v>6878</v>
      </c>
    </row>
    <row r="22" spans="1:14">
      <c r="A22" s="108" t="s">
        <v>4087</v>
      </c>
      <c r="B22" s="108">
        <v>5</v>
      </c>
      <c r="C22" s="108"/>
      <c r="D22" s="108"/>
      <c r="E22" s="108"/>
      <c r="F22" s="108"/>
      <c r="G22" s="108"/>
      <c r="H22" s="108"/>
      <c r="I22" s="108" t="s">
        <v>3293</v>
      </c>
      <c r="L22" s="1" t="s">
        <v>6879</v>
      </c>
      <c r="M22" s="1"/>
      <c r="N22" s="86" t="s">
        <v>6880</v>
      </c>
    </row>
    <row r="23" spans="1:14">
      <c r="A23" s="108" t="s">
        <v>4088</v>
      </c>
      <c r="B23" s="108">
        <v>4</v>
      </c>
      <c r="C23" s="108"/>
      <c r="D23" s="108"/>
      <c r="E23" s="108"/>
      <c r="F23" s="108"/>
      <c r="G23" s="108"/>
      <c r="H23" s="108"/>
      <c r="I23" s="108" t="s">
        <v>3293</v>
      </c>
      <c r="L23" s="1" t="s">
        <v>6881</v>
      </c>
      <c r="M23" s="1"/>
      <c r="N23" s="86" t="s">
        <v>6882</v>
      </c>
    </row>
    <row r="24" spans="1:14">
      <c r="A24" s="108" t="s">
        <v>4089</v>
      </c>
      <c r="B24" s="108">
        <v>4</v>
      </c>
      <c r="C24" s="108">
        <v>3</v>
      </c>
      <c r="D24" s="108"/>
      <c r="E24" s="108"/>
      <c r="F24" s="108"/>
      <c r="G24" s="108"/>
      <c r="H24" s="108"/>
      <c r="I24" s="108" t="s">
        <v>3293</v>
      </c>
      <c r="L24" s="1" t="s">
        <v>6883</v>
      </c>
      <c r="M24" s="1"/>
      <c r="N24" s="86" t="s">
        <v>6884</v>
      </c>
    </row>
    <row r="25" spans="1:14">
      <c r="A25" s="108" t="s">
        <v>4090</v>
      </c>
      <c r="B25" s="108">
        <v>4</v>
      </c>
      <c r="C25" s="108">
        <v>3</v>
      </c>
      <c r="D25" s="108"/>
      <c r="E25" s="108"/>
      <c r="F25" s="108"/>
      <c r="G25" s="108"/>
      <c r="H25" s="108"/>
      <c r="I25" s="108" t="s">
        <v>3293</v>
      </c>
      <c r="L25" s="1" t="s">
        <v>6885</v>
      </c>
      <c r="M25" s="1"/>
      <c r="N25" s="86" t="s">
        <v>6886</v>
      </c>
    </row>
    <row r="26" spans="1:14">
      <c r="A26" s="108" t="s">
        <v>4091</v>
      </c>
      <c r="B26" s="108">
        <v>4</v>
      </c>
      <c r="C26" s="108"/>
      <c r="D26" s="108">
        <v>5</v>
      </c>
      <c r="E26" s="108"/>
      <c r="F26" s="108"/>
      <c r="G26" s="108"/>
      <c r="H26" s="108"/>
      <c r="I26" s="108" t="s">
        <v>3293</v>
      </c>
      <c r="L26" s="1" t="s">
        <v>6887</v>
      </c>
      <c r="M26" s="1"/>
      <c r="N26" s="86" t="s">
        <v>6888</v>
      </c>
    </row>
    <row r="27" spans="1:14">
      <c r="A27" s="108" t="s">
        <v>4092</v>
      </c>
      <c r="B27" s="108">
        <v>4</v>
      </c>
      <c r="C27" s="108"/>
      <c r="D27" s="108">
        <v>4</v>
      </c>
      <c r="E27" s="108"/>
      <c r="F27" s="108"/>
      <c r="G27" s="108"/>
      <c r="H27" s="108"/>
      <c r="I27" s="108" t="s">
        <v>3293</v>
      </c>
      <c r="L27" s="1" t="s">
        <v>6889</v>
      </c>
      <c r="M27" s="1"/>
      <c r="N27" s="86" t="s">
        <v>6890</v>
      </c>
    </row>
    <row r="28" spans="1:14">
      <c r="A28" s="108" t="s">
        <v>4093</v>
      </c>
      <c r="B28" s="108">
        <v>4</v>
      </c>
      <c r="C28" s="108"/>
      <c r="D28" s="108">
        <v>4</v>
      </c>
      <c r="E28" s="108"/>
      <c r="F28" s="108"/>
      <c r="G28" s="108"/>
      <c r="H28" s="108"/>
      <c r="I28" s="108" t="s">
        <v>3293</v>
      </c>
      <c r="L28" s="1" t="s">
        <v>6891</v>
      </c>
      <c r="M28" s="1"/>
      <c r="N28" s="86" t="s">
        <v>6892</v>
      </c>
    </row>
    <row r="29" spans="1:14">
      <c r="A29" s="108" t="s">
        <v>2344</v>
      </c>
      <c r="B29" s="108">
        <v>4</v>
      </c>
      <c r="C29" s="108"/>
      <c r="D29" s="108">
        <v>4</v>
      </c>
      <c r="E29" s="108"/>
      <c r="F29" s="108"/>
      <c r="G29" s="108"/>
      <c r="H29" s="108"/>
      <c r="I29" s="108" t="s">
        <v>3293</v>
      </c>
    </row>
    <row r="30" spans="1:14">
      <c r="A30" s="108" t="s">
        <v>2355</v>
      </c>
      <c r="B30" s="108">
        <v>5</v>
      </c>
      <c r="C30" s="108"/>
      <c r="D30" s="108"/>
      <c r="E30" s="108"/>
      <c r="F30" s="108" t="s">
        <v>2926</v>
      </c>
      <c r="G30" s="108"/>
      <c r="H30" s="108"/>
      <c r="I30" s="108" t="s">
        <v>3293</v>
      </c>
    </row>
    <row r="31" spans="1:14">
      <c r="A31" s="108" t="s">
        <v>2247</v>
      </c>
      <c r="B31" s="108">
        <v>4</v>
      </c>
      <c r="C31" s="108"/>
      <c r="D31" s="108">
        <v>4</v>
      </c>
      <c r="E31" s="108"/>
      <c r="F31" s="108" t="s">
        <v>6837</v>
      </c>
      <c r="G31" s="108" t="s">
        <v>6448</v>
      </c>
      <c r="H31" s="108"/>
      <c r="I31" s="108" t="s">
        <v>3294</v>
      </c>
    </row>
    <row r="32" spans="1:14">
      <c r="A32" s="108" t="s">
        <v>2252</v>
      </c>
      <c r="B32" s="108">
        <v>4</v>
      </c>
      <c r="C32" s="108"/>
      <c r="D32" s="108">
        <v>4</v>
      </c>
      <c r="E32" s="108"/>
      <c r="F32" s="108"/>
      <c r="G32" s="108" t="s">
        <v>6447</v>
      </c>
      <c r="H32" s="108"/>
      <c r="I32" s="108" t="s">
        <v>3294</v>
      </c>
    </row>
    <row r="33" spans="1:9">
      <c r="A33" s="108" t="s">
        <v>4114</v>
      </c>
      <c r="B33" s="108">
        <v>4</v>
      </c>
      <c r="C33" s="108"/>
      <c r="D33" s="108"/>
      <c r="E33" s="108"/>
      <c r="F33" s="108"/>
      <c r="G33" s="108"/>
      <c r="H33" s="108"/>
      <c r="I33" s="108" t="s">
        <v>3294</v>
      </c>
    </row>
    <row r="34" spans="1:9">
      <c r="A34" s="108" t="s">
        <v>2281</v>
      </c>
      <c r="B34" s="108">
        <v>3</v>
      </c>
      <c r="C34" s="108"/>
      <c r="D34" s="108"/>
      <c r="E34" s="108"/>
      <c r="F34" s="108"/>
      <c r="G34" s="108"/>
      <c r="H34" s="108"/>
      <c r="I34" s="108" t="s">
        <v>3294</v>
      </c>
    </row>
    <row r="35" spans="1:9">
      <c r="A35" s="108" t="s">
        <v>4115</v>
      </c>
      <c r="B35" s="108">
        <v>5</v>
      </c>
      <c r="C35" s="108"/>
      <c r="D35" s="108"/>
      <c r="E35" s="108"/>
      <c r="F35" s="108"/>
      <c r="G35" s="108"/>
      <c r="H35" s="108"/>
      <c r="I35" s="108" t="s">
        <v>3294</v>
      </c>
    </row>
    <row r="36" spans="1:9">
      <c r="A36" s="108" t="s">
        <v>4116</v>
      </c>
      <c r="B36" s="108">
        <v>4</v>
      </c>
      <c r="C36" s="108">
        <v>4</v>
      </c>
      <c r="D36" s="108"/>
      <c r="E36" s="108"/>
      <c r="F36" s="108" t="s">
        <v>2957</v>
      </c>
      <c r="G36" s="108"/>
      <c r="H36" s="108"/>
      <c r="I36" s="108" t="s">
        <v>3294</v>
      </c>
    </row>
    <row r="37" spans="1:9">
      <c r="A37" s="108" t="s">
        <v>2276</v>
      </c>
      <c r="B37" s="108">
        <v>4</v>
      </c>
      <c r="C37" s="108">
        <v>2</v>
      </c>
      <c r="D37" s="108"/>
      <c r="E37" s="108"/>
      <c r="F37" s="108" t="s">
        <v>2957</v>
      </c>
      <c r="G37" s="108" t="s">
        <v>6446</v>
      </c>
      <c r="H37" s="108"/>
      <c r="I37" s="108" t="s">
        <v>3294</v>
      </c>
    </row>
    <row r="38" spans="1:9">
      <c r="A38" s="108" t="s">
        <v>4117</v>
      </c>
      <c r="B38" s="108">
        <v>3</v>
      </c>
      <c r="C38" s="108"/>
      <c r="D38" s="108">
        <v>3</v>
      </c>
      <c r="E38" s="108"/>
      <c r="F38" s="108" t="s">
        <v>2930</v>
      </c>
      <c r="G38" s="108"/>
      <c r="H38" s="108"/>
      <c r="I38" s="108" t="s">
        <v>3294</v>
      </c>
    </row>
    <row r="39" spans="1:9">
      <c r="A39" s="108" t="s">
        <v>2267</v>
      </c>
      <c r="B39" s="108">
        <v>4</v>
      </c>
      <c r="C39" s="108"/>
      <c r="D39" s="108">
        <v>3</v>
      </c>
      <c r="E39" s="108"/>
      <c r="F39" s="108" t="s">
        <v>2930</v>
      </c>
      <c r="G39" s="108" t="s">
        <v>6444</v>
      </c>
      <c r="H39" s="108"/>
      <c r="I39" s="108" t="s">
        <v>3294</v>
      </c>
    </row>
    <row r="40" spans="1:9">
      <c r="A40" s="108" t="s">
        <v>2241</v>
      </c>
      <c r="B40" s="108">
        <v>4</v>
      </c>
      <c r="C40" s="108"/>
      <c r="D40" s="108">
        <v>4</v>
      </c>
      <c r="E40" s="108"/>
      <c r="F40" s="108" t="s">
        <v>2930</v>
      </c>
      <c r="G40" s="108"/>
      <c r="H40" s="108"/>
      <c r="I40" s="108" t="s">
        <v>3294</v>
      </c>
    </row>
    <row r="41" spans="1:9">
      <c r="A41" s="108" t="s">
        <v>4125</v>
      </c>
      <c r="B41" s="108">
        <v>3</v>
      </c>
      <c r="C41" s="108">
        <v>2</v>
      </c>
      <c r="D41" s="108"/>
      <c r="E41" s="108"/>
      <c r="F41" s="108" t="s">
        <v>2957</v>
      </c>
      <c r="G41" s="108"/>
      <c r="H41" s="108"/>
      <c r="I41" s="108" t="s">
        <v>3295</v>
      </c>
    </row>
    <row r="42" spans="1:9">
      <c r="A42" s="108" t="s">
        <v>4126</v>
      </c>
      <c r="B42" s="108">
        <v>3</v>
      </c>
      <c r="C42" s="108">
        <v>4</v>
      </c>
      <c r="D42" s="108">
        <v>4</v>
      </c>
      <c r="E42" s="108"/>
      <c r="F42" s="108" t="s">
        <v>4127</v>
      </c>
      <c r="G42" s="108"/>
      <c r="H42" s="108"/>
      <c r="I42" s="108" t="s">
        <v>3295</v>
      </c>
    </row>
    <row r="43" spans="1:9">
      <c r="A43" s="108" t="s">
        <v>4128</v>
      </c>
      <c r="B43" s="108">
        <v>3</v>
      </c>
      <c r="C43" s="108"/>
      <c r="D43" s="108"/>
      <c r="E43" s="108"/>
      <c r="F43" s="108"/>
      <c r="G43" s="108"/>
      <c r="H43" s="108"/>
      <c r="I43" s="108" t="s">
        <v>3295</v>
      </c>
    </row>
    <row r="44" spans="1:9">
      <c r="A44" s="108" t="s">
        <v>4129</v>
      </c>
      <c r="B44" s="108">
        <v>4</v>
      </c>
      <c r="C44" s="108"/>
      <c r="D44" s="108"/>
      <c r="E44" s="108"/>
      <c r="F44" s="108"/>
      <c r="G44" s="108"/>
      <c r="H44" s="108"/>
      <c r="I44" s="108" t="s">
        <v>3295</v>
      </c>
    </row>
    <row r="45" spans="1:9">
      <c r="A45" s="108" t="s">
        <v>4130</v>
      </c>
      <c r="B45" s="108">
        <v>4</v>
      </c>
      <c r="C45" s="108"/>
      <c r="D45" s="108"/>
      <c r="E45" s="108"/>
      <c r="F45" s="108"/>
      <c r="G45" s="108"/>
      <c r="H45" s="108"/>
      <c r="I45" s="108" t="s">
        <v>3295</v>
      </c>
    </row>
    <row r="46" spans="1:9">
      <c r="A46" s="108" t="s">
        <v>4131</v>
      </c>
      <c r="B46" s="108">
        <v>4</v>
      </c>
      <c r="C46" s="108"/>
      <c r="D46" s="108"/>
      <c r="E46" s="108"/>
      <c r="F46" s="108"/>
      <c r="G46" s="108"/>
      <c r="H46" s="108"/>
      <c r="I46" s="108" t="s">
        <v>3295</v>
      </c>
    </row>
    <row r="47" spans="1:9">
      <c r="A47" s="108" t="s">
        <v>4132</v>
      </c>
      <c r="B47" s="108">
        <v>4</v>
      </c>
      <c r="C47" s="108"/>
      <c r="D47" s="108"/>
      <c r="E47" s="108"/>
      <c r="F47" s="108"/>
      <c r="G47" s="108"/>
      <c r="H47" s="108"/>
      <c r="I47" s="108" t="s">
        <v>3295</v>
      </c>
    </row>
    <row r="48" spans="1:9">
      <c r="A48" s="108" t="s">
        <v>2465</v>
      </c>
      <c r="B48" s="108">
        <v>3</v>
      </c>
      <c r="C48" s="108"/>
      <c r="D48" s="108"/>
      <c r="E48" s="108"/>
      <c r="F48" s="108"/>
      <c r="G48" s="108"/>
      <c r="H48" s="108"/>
      <c r="I48" s="108" t="s">
        <v>3295</v>
      </c>
    </row>
    <row r="49" spans="1:23">
      <c r="A49" s="108" t="s">
        <v>4133</v>
      </c>
      <c r="B49" s="108">
        <v>3</v>
      </c>
      <c r="C49" s="108">
        <v>3</v>
      </c>
      <c r="D49" s="108"/>
      <c r="E49" s="108"/>
      <c r="F49" s="108" t="s">
        <v>2957</v>
      </c>
      <c r="G49" s="108"/>
      <c r="H49" s="108"/>
      <c r="I49" s="108" t="s">
        <v>3295</v>
      </c>
    </row>
    <row r="50" spans="1:23">
      <c r="A50" s="108" t="s">
        <v>2493</v>
      </c>
      <c r="B50" s="108">
        <v>4</v>
      </c>
      <c r="C50" s="108"/>
      <c r="D50" s="108">
        <v>4</v>
      </c>
      <c r="E50" s="108"/>
      <c r="F50" s="108" t="s">
        <v>2930</v>
      </c>
      <c r="G50" s="108" t="s">
        <v>6599</v>
      </c>
      <c r="H50" s="108"/>
      <c r="I50" s="108" t="s">
        <v>3295</v>
      </c>
    </row>
    <row r="51" spans="1:23">
      <c r="A51" s="108" t="s">
        <v>4134</v>
      </c>
      <c r="B51" s="108">
        <v>3</v>
      </c>
      <c r="C51" s="108"/>
      <c r="D51" s="108">
        <v>5</v>
      </c>
      <c r="E51" s="108"/>
      <c r="F51" s="108" t="s">
        <v>2930</v>
      </c>
      <c r="G51" s="108"/>
      <c r="H51" s="108"/>
      <c r="I51" s="108" t="s">
        <v>3295</v>
      </c>
    </row>
    <row r="52" spans="1:23">
      <c r="A52" s="108" t="s">
        <v>4135</v>
      </c>
      <c r="B52" s="108">
        <v>4</v>
      </c>
      <c r="C52" s="108"/>
      <c r="D52" s="108">
        <v>5</v>
      </c>
      <c r="E52" s="108"/>
      <c r="F52" s="108" t="s">
        <v>2930</v>
      </c>
      <c r="G52" s="108"/>
      <c r="H52" s="108"/>
      <c r="I52" s="108" t="s">
        <v>3295</v>
      </c>
    </row>
    <row r="53" spans="1:23">
      <c r="A53" s="108" t="s">
        <v>4136</v>
      </c>
      <c r="B53" s="108">
        <v>5</v>
      </c>
      <c r="C53" s="108"/>
      <c r="D53" s="108">
        <v>4</v>
      </c>
      <c r="E53" s="108"/>
      <c r="F53" s="108" t="s">
        <v>2930</v>
      </c>
      <c r="G53" s="108"/>
      <c r="H53" s="108"/>
      <c r="I53" s="108" t="s">
        <v>3295</v>
      </c>
    </row>
    <row r="54" spans="1:23">
      <c r="A54" s="108" t="s">
        <v>4154</v>
      </c>
      <c r="B54" s="108"/>
      <c r="C54" s="108"/>
      <c r="D54" s="108"/>
      <c r="E54" s="108">
        <v>2</v>
      </c>
      <c r="F54" s="108"/>
      <c r="G54" s="108"/>
      <c r="H54" s="108"/>
      <c r="I54" s="108" t="s">
        <v>4007</v>
      </c>
    </row>
    <row r="55" spans="1:23">
      <c r="A55" s="108" t="s">
        <v>2607</v>
      </c>
      <c r="B55" s="108">
        <v>4</v>
      </c>
      <c r="C55" s="108"/>
      <c r="D55" s="108"/>
      <c r="E55" s="108"/>
      <c r="F55" s="108"/>
      <c r="G55" s="108"/>
      <c r="H55" s="108"/>
      <c r="I55" s="108" t="s">
        <v>4007</v>
      </c>
    </row>
    <row r="56" spans="1:23">
      <c r="A56" s="108" t="s">
        <v>4155</v>
      </c>
      <c r="B56" s="108">
        <v>2</v>
      </c>
      <c r="C56" s="108">
        <v>5</v>
      </c>
      <c r="D56" s="108">
        <v>2</v>
      </c>
      <c r="E56" s="108"/>
      <c r="F56" s="108" t="s">
        <v>4156</v>
      </c>
      <c r="G56" s="108"/>
      <c r="H56" s="108"/>
      <c r="I56" s="108" t="s">
        <v>4007</v>
      </c>
    </row>
    <row r="57" spans="1:23">
      <c r="A57" s="108" t="s">
        <v>2614</v>
      </c>
      <c r="B57" s="108">
        <v>4</v>
      </c>
      <c r="C57" s="108">
        <v>4</v>
      </c>
      <c r="D57" s="108"/>
      <c r="E57" s="108"/>
      <c r="F57" s="108" t="s">
        <v>4157</v>
      </c>
      <c r="G57" s="108"/>
      <c r="H57" s="108" t="s">
        <v>6413</v>
      </c>
      <c r="I57" s="108" t="s">
        <v>4007</v>
      </c>
    </row>
    <row r="58" spans="1:23">
      <c r="A58" s="108" t="s">
        <v>4158</v>
      </c>
      <c r="B58" s="108">
        <v>4</v>
      </c>
      <c r="C58" s="108"/>
      <c r="D58" s="108"/>
      <c r="E58" s="108"/>
      <c r="F58" s="108"/>
      <c r="G58" s="108"/>
      <c r="H58" s="108"/>
      <c r="I58" s="108" t="s">
        <v>4007</v>
      </c>
    </row>
    <row r="59" spans="1:23">
      <c r="A59" s="108" t="s">
        <v>4159</v>
      </c>
      <c r="B59" s="108">
        <v>3</v>
      </c>
      <c r="C59" s="108"/>
      <c r="D59" s="108"/>
      <c r="E59" s="108"/>
      <c r="F59" s="108"/>
      <c r="G59" s="108"/>
      <c r="H59" s="108"/>
      <c r="I59" s="108" t="s">
        <v>4007</v>
      </c>
    </row>
    <row r="60" spans="1:23">
      <c r="A60" s="108" t="s">
        <v>2617</v>
      </c>
      <c r="B60" s="108">
        <v>3</v>
      </c>
      <c r="C60" s="108">
        <v>2</v>
      </c>
      <c r="D60" s="108"/>
      <c r="E60" s="108"/>
      <c r="F60" s="108" t="s">
        <v>2957</v>
      </c>
      <c r="G60" s="108" t="s">
        <v>6453</v>
      </c>
      <c r="H60" s="108"/>
      <c r="I60" s="108" t="s">
        <v>4007</v>
      </c>
    </row>
    <row r="61" spans="1:23">
      <c r="A61" s="108" t="s">
        <v>2621</v>
      </c>
      <c r="B61" s="108">
        <v>2</v>
      </c>
      <c r="C61" s="108">
        <v>3</v>
      </c>
      <c r="D61" s="108"/>
      <c r="E61" s="108"/>
      <c r="F61" s="108" t="s">
        <v>2957</v>
      </c>
      <c r="G61" s="108" t="s">
        <v>6466</v>
      </c>
      <c r="H61" s="108"/>
      <c r="I61" s="108" t="s">
        <v>4007</v>
      </c>
    </row>
    <row r="62" spans="1:23">
      <c r="A62" s="108" t="s">
        <v>4160</v>
      </c>
      <c r="B62" s="108">
        <v>3</v>
      </c>
      <c r="C62" s="108">
        <v>4</v>
      </c>
      <c r="D62" s="108"/>
      <c r="E62" s="108"/>
      <c r="F62" s="108" t="s">
        <v>2957</v>
      </c>
      <c r="G62" s="108" t="s">
        <v>6467</v>
      </c>
      <c r="H62" s="108"/>
      <c r="I62" s="108" t="s">
        <v>4007</v>
      </c>
    </row>
    <row r="63" spans="1:23">
      <c r="A63" s="108" t="s">
        <v>2613</v>
      </c>
      <c r="B63" s="108">
        <v>2</v>
      </c>
      <c r="C63" s="108">
        <v>1</v>
      </c>
      <c r="D63" s="108"/>
      <c r="E63" s="108"/>
      <c r="F63" s="108" t="s">
        <v>2957</v>
      </c>
      <c r="G63" s="108"/>
      <c r="H63" s="108"/>
      <c r="I63" s="108" t="s">
        <v>4007</v>
      </c>
    </row>
    <row r="64" spans="1:23">
      <c r="A64" s="108" t="s">
        <v>2548</v>
      </c>
      <c r="B64" s="108">
        <v>4</v>
      </c>
      <c r="C64" s="108"/>
      <c r="D64" s="108"/>
      <c r="E64" s="108"/>
      <c r="F64" s="108" t="s">
        <v>4167</v>
      </c>
      <c r="G64" s="108" t="s">
        <v>6476</v>
      </c>
      <c r="H64" s="108"/>
      <c r="I64" s="108" t="s">
        <v>3291</v>
      </c>
      <c r="U64" t="s">
        <v>6374</v>
      </c>
      <c r="V64" t="s">
        <v>6380</v>
      </c>
      <c r="W64" t="s">
        <v>6391</v>
      </c>
    </row>
    <row r="65" spans="1:23">
      <c r="A65" s="108" t="s">
        <v>4168</v>
      </c>
      <c r="B65" s="108">
        <v>4</v>
      </c>
      <c r="C65" s="108"/>
      <c r="D65" s="108"/>
      <c r="E65" s="108"/>
      <c r="F65" s="108"/>
      <c r="G65" s="108"/>
      <c r="H65" s="108"/>
      <c r="I65" s="108" t="s">
        <v>3291</v>
      </c>
      <c r="T65">
        <v>1</v>
      </c>
      <c r="U65" s="8" t="s">
        <v>6375</v>
      </c>
      <c r="V65" s="8" t="s">
        <v>6381</v>
      </c>
      <c r="W65" s="8" t="s">
        <v>6386</v>
      </c>
    </row>
    <row r="66" spans="1:23">
      <c r="A66" s="108" t="s">
        <v>4169</v>
      </c>
      <c r="B66" s="108">
        <v>4</v>
      </c>
      <c r="C66" s="108"/>
      <c r="D66" s="108"/>
      <c r="E66" s="108"/>
      <c r="F66" s="108"/>
      <c r="G66" s="108"/>
      <c r="H66" s="108"/>
      <c r="I66" s="108" t="s">
        <v>3291</v>
      </c>
      <c r="T66">
        <v>2</v>
      </c>
      <c r="U66" s="8" t="s">
        <v>6376</v>
      </c>
      <c r="V66" s="8" t="s">
        <v>6382</v>
      </c>
      <c r="W66" s="8" t="s">
        <v>6387</v>
      </c>
    </row>
    <row r="67" spans="1:23">
      <c r="A67" s="108" t="s">
        <v>2544</v>
      </c>
      <c r="B67" s="108">
        <v>4</v>
      </c>
      <c r="C67" s="108"/>
      <c r="D67" s="108"/>
      <c r="E67" s="108"/>
      <c r="F67" s="108" t="s">
        <v>6473</v>
      </c>
      <c r="G67" s="108" t="s">
        <v>6472</v>
      </c>
      <c r="H67" s="108"/>
      <c r="I67" s="108" t="s">
        <v>3291</v>
      </c>
      <c r="T67">
        <v>3</v>
      </c>
      <c r="U67" s="8" t="s">
        <v>6377</v>
      </c>
      <c r="V67" s="8" t="s">
        <v>6383</v>
      </c>
      <c r="W67" s="8" t="s">
        <v>6388</v>
      </c>
    </row>
    <row r="68" spans="1:23">
      <c r="A68" s="108" t="s">
        <v>2538</v>
      </c>
      <c r="B68" s="108">
        <v>3</v>
      </c>
      <c r="C68" s="108">
        <v>1</v>
      </c>
      <c r="D68" s="108"/>
      <c r="E68" s="108"/>
      <c r="F68" s="108" t="s">
        <v>2957</v>
      </c>
      <c r="G68" s="108" t="s">
        <v>6569</v>
      </c>
      <c r="H68" s="108"/>
      <c r="I68" s="108" t="s">
        <v>3291</v>
      </c>
      <c r="T68">
        <v>4</v>
      </c>
      <c r="U68" s="8" t="s">
        <v>6378</v>
      </c>
      <c r="V68" s="8" t="s">
        <v>6384</v>
      </c>
      <c r="W68" s="8" t="s">
        <v>6389</v>
      </c>
    </row>
    <row r="69" spans="1:23">
      <c r="A69" s="108" t="s">
        <v>2537</v>
      </c>
      <c r="B69" s="108">
        <v>3</v>
      </c>
      <c r="C69" s="108"/>
      <c r="D69" s="108">
        <v>5</v>
      </c>
      <c r="E69" s="108"/>
      <c r="F69" s="108" t="s">
        <v>2930</v>
      </c>
      <c r="G69" s="108" t="s">
        <v>6456</v>
      </c>
      <c r="H69" s="108"/>
      <c r="I69" s="108" t="s">
        <v>3291</v>
      </c>
      <c r="T69">
        <v>5</v>
      </c>
      <c r="U69" s="8" t="s">
        <v>6379</v>
      </c>
      <c r="V69" s="8" t="s">
        <v>6385</v>
      </c>
      <c r="W69" s="8" t="s">
        <v>6390</v>
      </c>
    </row>
    <row r="70" spans="1:23">
      <c r="A70" s="108" t="s">
        <v>2562</v>
      </c>
      <c r="B70" s="108">
        <v>4</v>
      </c>
      <c r="C70" s="108">
        <v>3</v>
      </c>
      <c r="D70" s="108">
        <v>3</v>
      </c>
      <c r="E70" s="108"/>
      <c r="F70" s="108" t="s">
        <v>4174</v>
      </c>
      <c r="G70" s="108"/>
      <c r="H70" s="108"/>
      <c r="I70" s="108" t="s">
        <v>3291</v>
      </c>
    </row>
    <row r="71" spans="1:23">
      <c r="A71" s="108" t="s">
        <v>2580</v>
      </c>
      <c r="B71" s="108">
        <v>4</v>
      </c>
      <c r="C71" s="108">
        <v>3</v>
      </c>
      <c r="D71" s="108">
        <v>2</v>
      </c>
      <c r="E71" s="108"/>
      <c r="F71" s="108" t="s">
        <v>4174</v>
      </c>
      <c r="G71" s="108" t="s">
        <v>6471</v>
      </c>
      <c r="H71" s="108"/>
      <c r="I71" s="108" t="s">
        <v>3291</v>
      </c>
    </row>
    <row r="72" spans="1:23">
      <c r="A72" s="108" t="s">
        <v>4170</v>
      </c>
      <c r="B72" s="108">
        <v>4</v>
      </c>
      <c r="C72" s="108"/>
      <c r="D72" s="108"/>
      <c r="E72" s="108"/>
      <c r="F72" s="108"/>
      <c r="G72" s="108"/>
      <c r="H72" s="108"/>
      <c r="I72" s="108" t="s">
        <v>3291</v>
      </c>
    </row>
    <row r="73" spans="1:23">
      <c r="A73" s="108" t="s">
        <v>2581</v>
      </c>
      <c r="B73" s="108">
        <v>3</v>
      </c>
      <c r="C73" s="108"/>
      <c r="D73" s="108"/>
      <c r="E73" s="108"/>
      <c r="F73" s="108"/>
      <c r="G73" s="108"/>
      <c r="H73" s="108"/>
      <c r="I73" s="108" t="s">
        <v>3291</v>
      </c>
    </row>
    <row r="74" spans="1:23">
      <c r="A74" s="108" t="s">
        <v>4171</v>
      </c>
      <c r="B74" s="108">
        <v>4</v>
      </c>
      <c r="C74" s="108"/>
      <c r="D74" s="108"/>
      <c r="E74" s="108"/>
      <c r="F74" s="108"/>
      <c r="G74" s="108"/>
      <c r="H74" s="108"/>
      <c r="I74" s="108" t="s">
        <v>3291</v>
      </c>
    </row>
    <row r="75" spans="1:23">
      <c r="A75" s="108" t="s">
        <v>2553</v>
      </c>
      <c r="B75" s="108">
        <v>3</v>
      </c>
      <c r="C75" s="108">
        <v>2</v>
      </c>
      <c r="D75" s="108"/>
      <c r="E75" s="108"/>
      <c r="F75" s="108" t="s">
        <v>2957</v>
      </c>
      <c r="G75" s="108" t="s">
        <v>6572</v>
      </c>
      <c r="H75" s="108"/>
      <c r="I75" s="108" t="s">
        <v>3291</v>
      </c>
    </row>
    <row r="76" spans="1:23">
      <c r="A76" s="108" t="s">
        <v>4172</v>
      </c>
      <c r="B76" s="108">
        <v>3</v>
      </c>
      <c r="C76" s="108">
        <v>3</v>
      </c>
      <c r="D76" s="108"/>
      <c r="E76" s="108"/>
      <c r="F76" s="108" t="s">
        <v>2957</v>
      </c>
      <c r="G76" s="108" t="s">
        <v>6404</v>
      </c>
      <c r="H76" s="108"/>
      <c r="I76" s="108" t="s">
        <v>3291</v>
      </c>
    </row>
    <row r="77" spans="1:23">
      <c r="A77" s="108" t="s">
        <v>2558</v>
      </c>
      <c r="B77" s="108">
        <v>3</v>
      </c>
      <c r="C77" s="108">
        <v>4</v>
      </c>
      <c r="D77" s="108"/>
      <c r="E77" s="108"/>
      <c r="F77" s="108" t="s">
        <v>2957</v>
      </c>
      <c r="G77" s="108"/>
      <c r="H77" s="108"/>
      <c r="I77" s="108" t="s">
        <v>3291</v>
      </c>
    </row>
    <row r="78" spans="1:23">
      <c r="A78" s="108" t="s">
        <v>2549</v>
      </c>
      <c r="B78" s="108">
        <v>3</v>
      </c>
      <c r="C78" s="108">
        <v>3</v>
      </c>
      <c r="D78" s="108"/>
      <c r="E78" s="108"/>
      <c r="F78" s="108" t="s">
        <v>2957</v>
      </c>
      <c r="G78" s="108"/>
      <c r="H78" s="108"/>
      <c r="I78" s="108" t="s">
        <v>3291</v>
      </c>
    </row>
    <row r="79" spans="1:23">
      <c r="A79" s="108" t="s">
        <v>2567</v>
      </c>
      <c r="B79" s="108">
        <v>4</v>
      </c>
      <c r="C79" s="108">
        <v>2</v>
      </c>
      <c r="D79" s="108"/>
      <c r="E79" s="108"/>
      <c r="F79" s="108" t="s">
        <v>2957</v>
      </c>
      <c r="G79" s="108" t="s">
        <v>6409</v>
      </c>
      <c r="H79" s="108"/>
      <c r="I79" s="108" t="s">
        <v>3291</v>
      </c>
    </row>
    <row r="80" spans="1:23">
      <c r="A80" s="108" t="s">
        <v>2539</v>
      </c>
      <c r="B80" s="108">
        <v>2</v>
      </c>
      <c r="C80" s="108">
        <v>2</v>
      </c>
      <c r="D80" s="108"/>
      <c r="E80" s="108"/>
      <c r="F80" s="108" t="s">
        <v>2957</v>
      </c>
      <c r="G80" s="108" t="s">
        <v>6571</v>
      </c>
      <c r="H80" s="108"/>
      <c r="I80" s="108" t="s">
        <v>3291</v>
      </c>
    </row>
    <row r="81" spans="1:9">
      <c r="A81" s="108" t="s">
        <v>2543</v>
      </c>
      <c r="B81" s="108">
        <v>2</v>
      </c>
      <c r="C81" s="108">
        <v>1</v>
      </c>
      <c r="D81" s="108"/>
      <c r="E81" s="108"/>
      <c r="F81" s="108" t="s">
        <v>2957</v>
      </c>
      <c r="G81" s="108"/>
      <c r="H81" s="108"/>
      <c r="I81" s="108" t="s">
        <v>3291</v>
      </c>
    </row>
    <row r="82" spans="1:9">
      <c r="A82" s="108" t="s">
        <v>2541</v>
      </c>
      <c r="B82" s="108">
        <v>2</v>
      </c>
      <c r="C82" s="108"/>
      <c r="D82" s="108">
        <v>2</v>
      </c>
      <c r="E82" s="108"/>
      <c r="F82" s="108" t="s">
        <v>2930</v>
      </c>
      <c r="G82" s="108" t="s">
        <v>6392</v>
      </c>
      <c r="H82" s="108" t="s">
        <v>6393</v>
      </c>
      <c r="I82" s="108" t="s">
        <v>3291</v>
      </c>
    </row>
    <row r="83" spans="1:9">
      <c r="A83" s="108" t="s">
        <v>2535</v>
      </c>
      <c r="B83" s="108">
        <v>4</v>
      </c>
      <c r="C83" s="108"/>
      <c r="D83" s="108">
        <v>3</v>
      </c>
      <c r="E83" s="108"/>
      <c r="F83" s="108" t="s">
        <v>2930</v>
      </c>
      <c r="G83" s="108"/>
      <c r="H83" s="108"/>
      <c r="I83" s="108" t="s">
        <v>3291</v>
      </c>
    </row>
    <row r="84" spans="1:9">
      <c r="A84" s="108" t="s">
        <v>2533</v>
      </c>
      <c r="B84" s="108">
        <v>4</v>
      </c>
      <c r="C84" s="108"/>
      <c r="D84" s="108">
        <v>3</v>
      </c>
      <c r="E84" s="108"/>
      <c r="F84" s="108" t="s">
        <v>2930</v>
      </c>
      <c r="G84" s="108"/>
      <c r="H84" s="108"/>
      <c r="I84" s="108" t="s">
        <v>3291</v>
      </c>
    </row>
    <row r="85" spans="1:9">
      <c r="A85" s="108" t="s">
        <v>4173</v>
      </c>
      <c r="B85" s="108">
        <v>3</v>
      </c>
      <c r="C85" s="108">
        <v>3</v>
      </c>
      <c r="D85" s="108">
        <v>3</v>
      </c>
      <c r="E85" s="108"/>
      <c r="F85" s="108" t="s">
        <v>4174</v>
      </c>
      <c r="G85" s="108"/>
      <c r="H85" s="108"/>
      <c r="I85" s="108" t="s">
        <v>3291</v>
      </c>
    </row>
    <row r="86" spans="1:9">
      <c r="A86" s="108" t="s">
        <v>2551</v>
      </c>
      <c r="B86" s="108">
        <v>4</v>
      </c>
      <c r="C86" s="108"/>
      <c r="D86" s="108"/>
      <c r="E86" s="108"/>
      <c r="F86" s="108" t="s">
        <v>2926</v>
      </c>
      <c r="G86" s="108"/>
      <c r="H86" s="108"/>
      <c r="I86" s="108" t="s">
        <v>3291</v>
      </c>
    </row>
    <row r="87" spans="1:9">
      <c r="A87" s="108" t="s">
        <v>4071</v>
      </c>
      <c r="B87" s="108"/>
      <c r="C87" s="108"/>
      <c r="D87" s="108"/>
      <c r="E87" s="108">
        <v>2</v>
      </c>
      <c r="F87" s="108" t="s">
        <v>4186</v>
      </c>
      <c r="G87" s="108"/>
      <c r="H87" s="108"/>
      <c r="I87" s="108" t="s">
        <v>3290</v>
      </c>
    </row>
    <row r="88" spans="1:9">
      <c r="A88" s="108" t="s">
        <v>4072</v>
      </c>
      <c r="B88" s="108"/>
      <c r="C88" s="108"/>
      <c r="D88" s="108"/>
      <c r="E88" s="108">
        <v>1</v>
      </c>
      <c r="F88" s="108" t="s">
        <v>4186</v>
      </c>
      <c r="G88" s="108"/>
      <c r="H88" s="108"/>
      <c r="I88" s="108" t="s">
        <v>3290</v>
      </c>
    </row>
    <row r="89" spans="1:9">
      <c r="A89" s="108" t="s">
        <v>4073</v>
      </c>
      <c r="B89" s="108"/>
      <c r="C89" s="108"/>
      <c r="D89" s="108"/>
      <c r="E89" s="108">
        <v>3</v>
      </c>
      <c r="F89" s="108" t="s">
        <v>4186</v>
      </c>
      <c r="G89" s="108"/>
      <c r="H89" s="108"/>
      <c r="I89" s="108" t="s">
        <v>3290</v>
      </c>
    </row>
    <row r="90" spans="1:9">
      <c r="A90" s="108" t="s">
        <v>4074</v>
      </c>
      <c r="B90" s="108"/>
      <c r="C90" s="108"/>
      <c r="D90" s="108"/>
      <c r="E90" s="108">
        <v>1</v>
      </c>
      <c r="F90" s="108" t="s">
        <v>4186</v>
      </c>
      <c r="G90" s="108"/>
      <c r="H90" s="108"/>
      <c r="I90" s="108" t="s">
        <v>3290</v>
      </c>
    </row>
    <row r="91" spans="1:9">
      <c r="A91" s="108" t="s">
        <v>4075</v>
      </c>
      <c r="B91" s="108"/>
      <c r="C91" s="108"/>
      <c r="D91" s="108"/>
      <c r="E91" s="108">
        <v>2</v>
      </c>
      <c r="F91" s="108" t="s">
        <v>4186</v>
      </c>
      <c r="G91" s="108"/>
      <c r="H91" s="108"/>
      <c r="I91" s="108" t="s">
        <v>3290</v>
      </c>
    </row>
    <row r="92" spans="1:9">
      <c r="A92" s="108" t="s">
        <v>4076</v>
      </c>
      <c r="B92" s="108"/>
      <c r="C92" s="108"/>
      <c r="D92" s="108"/>
      <c r="E92" s="108">
        <v>2</v>
      </c>
      <c r="F92" s="108" t="s">
        <v>4186</v>
      </c>
      <c r="G92" s="108"/>
      <c r="H92" s="108"/>
      <c r="I92" s="108" t="s">
        <v>3290</v>
      </c>
    </row>
    <row r="93" spans="1:9">
      <c r="A93" s="108" t="s">
        <v>4077</v>
      </c>
      <c r="B93" s="108"/>
      <c r="C93" s="108"/>
      <c r="D93" s="108"/>
      <c r="E93" s="108">
        <v>4</v>
      </c>
      <c r="F93" s="108" t="s">
        <v>4186</v>
      </c>
      <c r="G93" s="108"/>
      <c r="H93" s="108"/>
      <c r="I93" s="108" t="s">
        <v>3290</v>
      </c>
    </row>
    <row r="94" spans="1:9">
      <c r="A94" s="108" t="s">
        <v>4078</v>
      </c>
      <c r="B94" s="108"/>
      <c r="C94" s="108"/>
      <c r="D94" s="108"/>
      <c r="E94" s="108">
        <v>3</v>
      </c>
      <c r="F94" s="108" t="s">
        <v>4186</v>
      </c>
      <c r="G94" s="108"/>
      <c r="H94" s="108"/>
      <c r="I94" s="108" t="s">
        <v>3290</v>
      </c>
    </row>
    <row r="95" spans="1:9">
      <c r="A95" s="108" t="s">
        <v>4079</v>
      </c>
      <c r="B95" s="108"/>
      <c r="C95" s="108"/>
      <c r="D95" s="108"/>
      <c r="E95" s="108">
        <v>2</v>
      </c>
      <c r="F95" s="108" t="s">
        <v>4186</v>
      </c>
      <c r="G95" s="108"/>
      <c r="H95" s="108"/>
      <c r="I95" s="108" t="s">
        <v>3290</v>
      </c>
    </row>
    <row r="96" spans="1:9">
      <c r="A96" s="108" t="s">
        <v>4080</v>
      </c>
      <c r="B96" s="108"/>
      <c r="C96" s="108"/>
      <c r="D96" s="108"/>
      <c r="E96" s="108">
        <v>1</v>
      </c>
      <c r="F96" s="108" t="s">
        <v>4186</v>
      </c>
      <c r="G96" s="108"/>
      <c r="H96" s="108"/>
      <c r="I96" s="108" t="s">
        <v>3290</v>
      </c>
    </row>
    <row r="97" spans="1:9">
      <c r="A97" s="108" t="s">
        <v>4081</v>
      </c>
      <c r="B97" s="108"/>
      <c r="C97" s="108"/>
      <c r="D97" s="108"/>
      <c r="E97" s="108">
        <v>4</v>
      </c>
      <c r="F97" s="108" t="s">
        <v>4186</v>
      </c>
      <c r="G97" s="108"/>
      <c r="H97" s="108"/>
      <c r="I97" s="108" t="s">
        <v>3290</v>
      </c>
    </row>
    <row r="98" spans="1:9">
      <c r="A98" s="108" t="s">
        <v>4082</v>
      </c>
      <c r="B98" s="108"/>
      <c r="C98" s="108"/>
      <c r="D98" s="108"/>
      <c r="E98" s="108">
        <v>3</v>
      </c>
      <c r="F98" s="108" t="s">
        <v>4186</v>
      </c>
      <c r="G98" s="108"/>
      <c r="H98" s="108"/>
      <c r="I98" s="108" t="s">
        <v>3290</v>
      </c>
    </row>
    <row r="99" spans="1:9">
      <c r="A99" s="108" t="s">
        <v>4083</v>
      </c>
      <c r="B99" s="108"/>
      <c r="C99" s="108"/>
      <c r="D99" s="108"/>
      <c r="E99" s="108">
        <v>1</v>
      </c>
      <c r="F99" s="108" t="s">
        <v>4186</v>
      </c>
      <c r="G99" s="108"/>
      <c r="H99" s="108"/>
      <c r="I99" s="108" t="s">
        <v>3290</v>
      </c>
    </row>
    <row r="100" spans="1:9">
      <c r="A100" s="108" t="s">
        <v>4084</v>
      </c>
      <c r="B100" s="108"/>
      <c r="C100" s="108"/>
      <c r="D100" s="108"/>
      <c r="E100" s="108">
        <v>1</v>
      </c>
      <c r="F100" s="108" t="s">
        <v>4186</v>
      </c>
      <c r="G100" s="108"/>
      <c r="H100" s="108"/>
      <c r="I100" s="108" t="s">
        <v>3290</v>
      </c>
    </row>
    <row r="101" spans="1:9">
      <c r="A101" s="108" t="s">
        <v>4085</v>
      </c>
      <c r="B101" s="108"/>
      <c r="C101" s="108"/>
      <c r="D101" s="108"/>
      <c r="E101" s="108">
        <v>1</v>
      </c>
      <c r="F101" s="108" t="s">
        <v>4186</v>
      </c>
      <c r="G101" s="108"/>
      <c r="H101" s="108"/>
      <c r="I101" s="108" t="s">
        <v>3290</v>
      </c>
    </row>
    <row r="102" spans="1:9">
      <c r="A102" s="108" t="s">
        <v>4086</v>
      </c>
      <c r="B102" s="108"/>
      <c r="C102" s="108"/>
      <c r="D102" s="108"/>
      <c r="E102" s="108">
        <v>2</v>
      </c>
      <c r="F102" s="108" t="s">
        <v>4186</v>
      </c>
      <c r="G102" s="108"/>
      <c r="H102" s="108"/>
      <c r="I102" s="108" t="s">
        <v>3290</v>
      </c>
    </row>
    <row r="103" spans="1:9">
      <c r="A103" s="108" t="s">
        <v>4094</v>
      </c>
      <c r="B103" s="108"/>
      <c r="C103" s="108"/>
      <c r="D103" s="108"/>
      <c r="E103" s="108">
        <v>1</v>
      </c>
      <c r="F103" s="108" t="s">
        <v>4186</v>
      </c>
      <c r="G103" s="108"/>
      <c r="H103" s="108"/>
      <c r="I103" s="108" t="s">
        <v>3293</v>
      </c>
    </row>
    <row r="104" spans="1:9">
      <c r="A104" s="108" t="s">
        <v>4095</v>
      </c>
      <c r="B104" s="108"/>
      <c r="C104" s="108"/>
      <c r="D104" s="108"/>
      <c r="E104" s="108">
        <v>1</v>
      </c>
      <c r="F104" s="108" t="s">
        <v>4186</v>
      </c>
      <c r="G104" s="108"/>
      <c r="H104" s="108"/>
      <c r="I104" s="108" t="s">
        <v>3293</v>
      </c>
    </row>
    <row r="105" spans="1:9">
      <c r="A105" s="128" t="s">
        <v>4097</v>
      </c>
      <c r="B105" s="108"/>
      <c r="C105" s="108"/>
      <c r="D105" s="108"/>
      <c r="E105" s="108">
        <v>1</v>
      </c>
      <c r="F105" s="108" t="s">
        <v>4186</v>
      </c>
      <c r="G105" s="108"/>
      <c r="H105" s="108"/>
      <c r="I105" s="108" t="s">
        <v>3293</v>
      </c>
    </row>
    <row r="106" spans="1:9">
      <c r="A106" s="108" t="s">
        <v>4098</v>
      </c>
      <c r="B106" s="108"/>
      <c r="C106" s="108"/>
      <c r="D106" s="108"/>
      <c r="E106" s="108">
        <v>1</v>
      </c>
      <c r="F106" s="108" t="s">
        <v>4186</v>
      </c>
      <c r="G106" s="108"/>
      <c r="H106" s="108"/>
      <c r="I106" s="108" t="s">
        <v>3293</v>
      </c>
    </row>
    <row r="107" spans="1:9">
      <c r="A107" s="108" t="s">
        <v>4099</v>
      </c>
      <c r="B107" s="108"/>
      <c r="C107" s="108"/>
      <c r="D107" s="108"/>
      <c r="E107" s="108">
        <v>1</v>
      </c>
      <c r="F107" s="108" t="s">
        <v>4186</v>
      </c>
      <c r="G107" s="108"/>
      <c r="H107" s="108"/>
      <c r="I107" s="108" t="s">
        <v>3293</v>
      </c>
    </row>
    <row r="108" spans="1:9">
      <c r="A108" s="108" t="s">
        <v>4100</v>
      </c>
      <c r="B108" s="108"/>
      <c r="C108" s="108"/>
      <c r="D108" s="108"/>
      <c r="E108" s="108">
        <v>1</v>
      </c>
      <c r="F108" s="108" t="s">
        <v>4186</v>
      </c>
      <c r="G108" s="108"/>
      <c r="H108" s="108"/>
      <c r="I108" s="108" t="s">
        <v>3293</v>
      </c>
    </row>
    <row r="109" spans="1:9">
      <c r="A109" s="128" t="s">
        <v>4101</v>
      </c>
      <c r="B109" s="108"/>
      <c r="C109" s="108"/>
      <c r="D109" s="108"/>
      <c r="E109" s="108">
        <v>3</v>
      </c>
      <c r="F109" s="108" t="s">
        <v>4186</v>
      </c>
      <c r="G109" s="108"/>
      <c r="H109" s="108"/>
      <c r="I109" s="108" t="s">
        <v>3293</v>
      </c>
    </row>
    <row r="110" spans="1:9">
      <c r="A110" s="108" t="s">
        <v>4102</v>
      </c>
      <c r="B110" s="108"/>
      <c r="C110" s="108"/>
      <c r="D110" s="108"/>
      <c r="E110" s="108">
        <v>1</v>
      </c>
      <c r="F110" s="108" t="s">
        <v>4186</v>
      </c>
      <c r="G110" s="108"/>
      <c r="H110" s="108"/>
      <c r="I110" s="108" t="s">
        <v>3293</v>
      </c>
    </row>
    <row r="111" spans="1:9">
      <c r="A111" s="108" t="s">
        <v>4103</v>
      </c>
      <c r="B111" s="108"/>
      <c r="C111" s="108"/>
      <c r="D111" s="108"/>
      <c r="E111" s="108">
        <v>1</v>
      </c>
      <c r="F111" s="108" t="s">
        <v>4186</v>
      </c>
      <c r="G111" s="108"/>
      <c r="H111" s="108"/>
      <c r="I111" s="108" t="s">
        <v>3293</v>
      </c>
    </row>
    <row r="112" spans="1:9">
      <c r="A112" s="108" t="s">
        <v>4104</v>
      </c>
      <c r="B112" s="108"/>
      <c r="C112" s="108"/>
      <c r="D112" s="108"/>
      <c r="E112" s="108">
        <v>1</v>
      </c>
      <c r="F112" s="108" t="s">
        <v>4186</v>
      </c>
      <c r="G112" s="108"/>
      <c r="H112" s="108"/>
      <c r="I112" s="108" t="s">
        <v>3293</v>
      </c>
    </row>
    <row r="113" spans="1:9">
      <c r="A113" s="108" t="s">
        <v>4105</v>
      </c>
      <c r="B113" s="108"/>
      <c r="C113" s="108"/>
      <c r="D113" s="108"/>
      <c r="E113" s="108">
        <v>1</v>
      </c>
      <c r="F113" s="108" t="s">
        <v>4186</v>
      </c>
      <c r="G113" s="108"/>
      <c r="H113" s="108"/>
      <c r="I113" s="108" t="s">
        <v>3293</v>
      </c>
    </row>
    <row r="114" spans="1:9">
      <c r="A114" s="108" t="s">
        <v>4106</v>
      </c>
      <c r="B114" s="108"/>
      <c r="C114" s="108"/>
      <c r="D114" s="108"/>
      <c r="E114" s="108">
        <v>1</v>
      </c>
      <c r="F114" s="108" t="s">
        <v>4186</v>
      </c>
      <c r="G114" s="108"/>
      <c r="H114" s="108"/>
      <c r="I114" s="108" t="s">
        <v>3293</v>
      </c>
    </row>
    <row r="115" spans="1:9">
      <c r="A115" s="108" t="s">
        <v>4107</v>
      </c>
      <c r="B115" s="108"/>
      <c r="C115" s="108"/>
      <c r="D115" s="108"/>
      <c r="E115" s="108">
        <v>1</v>
      </c>
      <c r="F115" s="108" t="s">
        <v>4186</v>
      </c>
      <c r="G115" s="108"/>
      <c r="H115" s="108"/>
      <c r="I115" s="108" t="s">
        <v>3293</v>
      </c>
    </row>
    <row r="116" spans="1:9">
      <c r="A116" s="108" t="s">
        <v>4108</v>
      </c>
      <c r="B116" s="108"/>
      <c r="C116" s="108"/>
      <c r="D116" s="108"/>
      <c r="E116" s="108">
        <v>1</v>
      </c>
      <c r="F116" s="108" t="s">
        <v>4186</v>
      </c>
      <c r="G116" s="108"/>
      <c r="H116" s="108"/>
      <c r="I116" s="108" t="s">
        <v>3293</v>
      </c>
    </row>
    <row r="117" spans="1:9">
      <c r="A117" s="108" t="s">
        <v>4109</v>
      </c>
      <c r="B117" s="108"/>
      <c r="C117" s="108"/>
      <c r="D117" s="108"/>
      <c r="E117" s="108">
        <v>1</v>
      </c>
      <c r="F117" s="108" t="s">
        <v>4186</v>
      </c>
      <c r="G117" s="108"/>
      <c r="H117" s="108"/>
      <c r="I117" s="108" t="s">
        <v>3293</v>
      </c>
    </row>
    <row r="118" spans="1:9">
      <c r="A118" s="108" t="s">
        <v>4110</v>
      </c>
      <c r="B118" s="108"/>
      <c r="C118" s="108"/>
      <c r="D118" s="108"/>
      <c r="E118" s="108">
        <v>1</v>
      </c>
      <c r="F118" s="108" t="s">
        <v>4186</v>
      </c>
      <c r="G118" s="108"/>
      <c r="H118" s="108"/>
      <c r="I118" s="108" t="s">
        <v>3293</v>
      </c>
    </row>
    <row r="119" spans="1:9">
      <c r="A119" s="108" t="s">
        <v>4111</v>
      </c>
      <c r="B119" s="108"/>
      <c r="C119" s="108"/>
      <c r="D119" s="108"/>
      <c r="E119" s="108">
        <v>1</v>
      </c>
      <c r="F119" s="108" t="s">
        <v>4186</v>
      </c>
      <c r="G119" s="108"/>
      <c r="H119" s="108"/>
      <c r="I119" s="108" t="s">
        <v>3293</v>
      </c>
    </row>
    <row r="120" spans="1:9">
      <c r="A120" s="108" t="s">
        <v>4112</v>
      </c>
      <c r="B120" s="108"/>
      <c r="C120" s="108"/>
      <c r="D120" s="108"/>
      <c r="E120" s="108">
        <v>2</v>
      </c>
      <c r="F120" s="108" t="s">
        <v>4186</v>
      </c>
      <c r="G120" s="108"/>
      <c r="H120" s="108"/>
      <c r="I120" s="108" t="s">
        <v>3293</v>
      </c>
    </row>
    <row r="121" spans="1:9">
      <c r="A121" s="108" t="s">
        <v>4113</v>
      </c>
      <c r="B121" s="108"/>
      <c r="C121" s="108"/>
      <c r="D121" s="108"/>
      <c r="E121" s="108">
        <v>1</v>
      </c>
      <c r="F121" s="108" t="s">
        <v>4186</v>
      </c>
      <c r="G121" s="108"/>
      <c r="H121" s="108"/>
      <c r="I121" s="108" t="s">
        <v>3293</v>
      </c>
    </row>
    <row r="122" spans="1:9">
      <c r="A122" s="108" t="s">
        <v>4118</v>
      </c>
      <c r="B122" s="108"/>
      <c r="C122" s="108"/>
      <c r="D122" s="108"/>
      <c r="E122" s="108">
        <v>1</v>
      </c>
      <c r="F122" s="108" t="s">
        <v>4186</v>
      </c>
      <c r="G122" s="108"/>
      <c r="H122" s="108"/>
      <c r="I122" s="108" t="s">
        <v>3294</v>
      </c>
    </row>
    <row r="123" spans="1:9">
      <c r="A123" s="108" t="s">
        <v>4119</v>
      </c>
      <c r="B123" s="108"/>
      <c r="C123" s="108"/>
      <c r="D123" s="108"/>
      <c r="E123" s="108">
        <v>1</v>
      </c>
      <c r="F123" s="108" t="s">
        <v>4186</v>
      </c>
      <c r="G123" s="108"/>
      <c r="H123" s="108"/>
      <c r="I123" s="108" t="s">
        <v>3294</v>
      </c>
    </row>
    <row r="124" spans="1:9">
      <c r="A124" s="128" t="s">
        <v>4120</v>
      </c>
      <c r="B124" s="108"/>
      <c r="C124" s="108"/>
      <c r="D124" s="108"/>
      <c r="E124" s="108">
        <v>1</v>
      </c>
      <c r="F124" s="108" t="s">
        <v>4186</v>
      </c>
      <c r="G124" s="108"/>
      <c r="H124" s="108"/>
      <c r="I124" s="108" t="s">
        <v>3294</v>
      </c>
    </row>
    <row r="125" spans="1:9">
      <c r="A125" s="108" t="s">
        <v>4121</v>
      </c>
      <c r="B125" s="108"/>
      <c r="C125" s="108"/>
      <c r="D125" s="108"/>
      <c r="E125" s="108">
        <v>1</v>
      </c>
      <c r="F125" s="108" t="s">
        <v>4186</v>
      </c>
      <c r="G125" s="108"/>
      <c r="H125" s="108"/>
      <c r="I125" s="108" t="s">
        <v>3294</v>
      </c>
    </row>
    <row r="126" spans="1:9">
      <c r="A126" s="108" t="s">
        <v>4122</v>
      </c>
      <c r="B126" s="108"/>
      <c r="C126" s="108"/>
      <c r="D126" s="108"/>
      <c r="E126" s="108">
        <v>1</v>
      </c>
      <c r="F126" s="108" t="s">
        <v>4186</v>
      </c>
      <c r="G126" s="108"/>
      <c r="H126" s="108"/>
      <c r="I126" s="108" t="s">
        <v>3294</v>
      </c>
    </row>
    <row r="127" spans="1:9">
      <c r="A127" s="108" t="s">
        <v>4123</v>
      </c>
      <c r="B127" s="108"/>
      <c r="C127" s="108"/>
      <c r="D127" s="108"/>
      <c r="E127" s="108">
        <v>2</v>
      </c>
      <c r="F127" s="108" t="s">
        <v>4186</v>
      </c>
      <c r="G127" s="108"/>
      <c r="H127" s="108"/>
      <c r="I127" s="108" t="s">
        <v>3294</v>
      </c>
    </row>
    <row r="128" spans="1:9">
      <c r="A128" s="108" t="s">
        <v>4124</v>
      </c>
      <c r="B128" s="108"/>
      <c r="C128" s="108"/>
      <c r="D128" s="108"/>
      <c r="E128" s="108">
        <v>1</v>
      </c>
      <c r="F128" s="108" t="s">
        <v>4186</v>
      </c>
      <c r="G128" s="108"/>
      <c r="H128" s="108"/>
      <c r="I128" s="108" t="s">
        <v>3294</v>
      </c>
    </row>
    <row r="129" spans="1:9">
      <c r="A129" s="108" t="s">
        <v>4137</v>
      </c>
      <c r="B129" s="108"/>
      <c r="C129" s="108"/>
      <c r="D129" s="108"/>
      <c r="E129" s="108">
        <v>2</v>
      </c>
      <c r="F129" s="108" t="s">
        <v>4186</v>
      </c>
      <c r="G129" s="108"/>
      <c r="H129" s="108"/>
      <c r="I129" s="108" t="s">
        <v>3295</v>
      </c>
    </row>
    <row r="130" spans="1:9">
      <c r="A130" s="108" t="s">
        <v>4138</v>
      </c>
      <c r="B130" s="108"/>
      <c r="C130" s="108"/>
      <c r="D130" s="108"/>
      <c r="E130" s="108">
        <v>2</v>
      </c>
      <c r="F130" s="108" t="s">
        <v>4186</v>
      </c>
      <c r="G130" s="108"/>
      <c r="H130" s="108"/>
      <c r="I130" s="108" t="s">
        <v>3295</v>
      </c>
    </row>
    <row r="131" spans="1:9">
      <c r="A131" s="128" t="s">
        <v>4139</v>
      </c>
      <c r="B131" s="108"/>
      <c r="C131" s="108"/>
      <c r="D131" s="108"/>
      <c r="E131" s="108">
        <v>4</v>
      </c>
      <c r="F131" s="108" t="s">
        <v>4186</v>
      </c>
      <c r="G131" s="108"/>
      <c r="H131" s="108"/>
      <c r="I131" s="108" t="s">
        <v>3295</v>
      </c>
    </row>
    <row r="132" spans="1:9">
      <c r="A132" s="108" t="s">
        <v>4140</v>
      </c>
      <c r="B132" s="108"/>
      <c r="C132" s="108"/>
      <c r="D132" s="108"/>
      <c r="E132" s="108">
        <v>1</v>
      </c>
      <c r="F132" s="108" t="s">
        <v>4186</v>
      </c>
      <c r="G132" s="108"/>
      <c r="H132" s="108"/>
      <c r="I132" s="108" t="s">
        <v>3295</v>
      </c>
    </row>
    <row r="133" spans="1:9">
      <c r="A133" s="108" t="s">
        <v>4141</v>
      </c>
      <c r="B133" s="108"/>
      <c r="C133" s="108"/>
      <c r="D133" s="108"/>
      <c r="E133" s="108">
        <v>5</v>
      </c>
      <c r="F133" s="108" t="s">
        <v>4186</v>
      </c>
      <c r="G133" s="108"/>
      <c r="H133" s="108"/>
      <c r="I133" s="108" t="s">
        <v>3295</v>
      </c>
    </row>
    <row r="134" spans="1:9">
      <c r="A134" s="108" t="s">
        <v>4142</v>
      </c>
      <c r="B134" s="108"/>
      <c r="C134" s="108"/>
      <c r="D134" s="108"/>
      <c r="E134" s="108">
        <v>4</v>
      </c>
      <c r="F134" s="108" t="s">
        <v>4186</v>
      </c>
      <c r="G134" s="108"/>
      <c r="H134" s="108"/>
      <c r="I134" s="108" t="s">
        <v>3295</v>
      </c>
    </row>
    <row r="135" spans="1:9">
      <c r="A135" s="108" t="s">
        <v>4143</v>
      </c>
      <c r="B135" s="108"/>
      <c r="C135" s="108"/>
      <c r="D135" s="108"/>
      <c r="E135" s="108">
        <v>1</v>
      </c>
      <c r="F135" s="108" t="s">
        <v>4186</v>
      </c>
      <c r="G135" s="108"/>
      <c r="H135" s="108"/>
      <c r="I135" s="108" t="s">
        <v>3295</v>
      </c>
    </row>
    <row r="136" spans="1:9">
      <c r="A136" s="108" t="s">
        <v>4144</v>
      </c>
      <c r="B136" s="108"/>
      <c r="C136" s="108"/>
      <c r="D136" s="108"/>
      <c r="E136" s="108">
        <v>1</v>
      </c>
      <c r="F136" s="108" t="s">
        <v>4186</v>
      </c>
      <c r="G136" s="108"/>
      <c r="H136" s="108"/>
      <c r="I136" s="108" t="s">
        <v>3295</v>
      </c>
    </row>
    <row r="137" spans="1:9">
      <c r="A137" s="108" t="s">
        <v>4145</v>
      </c>
      <c r="B137" s="108"/>
      <c r="C137" s="108"/>
      <c r="D137" s="108"/>
      <c r="E137" s="108">
        <v>1</v>
      </c>
      <c r="F137" s="108" t="s">
        <v>4186</v>
      </c>
      <c r="G137" s="108"/>
      <c r="H137" s="108"/>
      <c r="I137" s="108" t="s">
        <v>3295</v>
      </c>
    </row>
    <row r="138" spans="1:9">
      <c r="A138" s="108" t="s">
        <v>4146</v>
      </c>
      <c r="B138" s="108"/>
      <c r="C138" s="108"/>
      <c r="D138" s="108"/>
      <c r="E138" s="108">
        <v>3</v>
      </c>
      <c r="F138" s="108" t="s">
        <v>4186</v>
      </c>
      <c r="G138" s="108"/>
      <c r="H138" s="108"/>
      <c r="I138" s="108" t="s">
        <v>3295</v>
      </c>
    </row>
    <row r="139" spans="1:9">
      <c r="A139" s="108" t="s">
        <v>4147</v>
      </c>
      <c r="B139" s="108"/>
      <c r="C139" s="108"/>
      <c r="D139" s="108"/>
      <c r="E139" s="108">
        <v>2</v>
      </c>
      <c r="F139" s="108" t="s">
        <v>4186</v>
      </c>
      <c r="G139" s="108"/>
      <c r="H139" s="108"/>
      <c r="I139" s="108" t="s">
        <v>3295</v>
      </c>
    </row>
    <row r="140" spans="1:9">
      <c r="A140" s="108" t="s">
        <v>4148</v>
      </c>
      <c r="B140" s="108"/>
      <c r="C140" s="108"/>
      <c r="D140" s="108"/>
      <c r="E140" s="108">
        <v>2</v>
      </c>
      <c r="F140" s="108" t="s">
        <v>4186</v>
      </c>
      <c r="G140" s="108"/>
      <c r="H140" s="108"/>
      <c r="I140" s="108" t="s">
        <v>3295</v>
      </c>
    </row>
    <row r="141" spans="1:9">
      <c r="A141" s="108" t="s">
        <v>4149</v>
      </c>
      <c r="B141" s="108"/>
      <c r="C141" s="108"/>
      <c r="D141" s="108"/>
      <c r="E141" s="108">
        <v>2</v>
      </c>
      <c r="F141" s="108" t="s">
        <v>4186</v>
      </c>
      <c r="G141" s="108"/>
      <c r="H141" s="108"/>
      <c r="I141" s="108" t="s">
        <v>3295</v>
      </c>
    </row>
    <row r="142" spans="1:9">
      <c r="A142" s="108" t="s">
        <v>4150</v>
      </c>
      <c r="B142" s="108"/>
      <c r="C142" s="108"/>
      <c r="D142" s="108"/>
      <c r="E142" s="108">
        <v>1</v>
      </c>
      <c r="F142" s="108" t="s">
        <v>4186</v>
      </c>
      <c r="G142" s="108"/>
      <c r="H142" s="108"/>
      <c r="I142" s="108" t="s">
        <v>3295</v>
      </c>
    </row>
    <row r="143" spans="1:9">
      <c r="A143" s="108" t="s">
        <v>4151</v>
      </c>
      <c r="B143" s="108"/>
      <c r="C143" s="108"/>
      <c r="D143" s="108"/>
      <c r="E143" s="108">
        <v>2</v>
      </c>
      <c r="F143" s="108" t="s">
        <v>4186</v>
      </c>
      <c r="G143" s="108"/>
      <c r="H143" s="108"/>
      <c r="I143" s="108" t="s">
        <v>3295</v>
      </c>
    </row>
    <row r="144" spans="1:9">
      <c r="A144" s="108" t="s">
        <v>4152</v>
      </c>
      <c r="B144" s="108"/>
      <c r="C144" s="108"/>
      <c r="D144" s="108"/>
      <c r="E144" s="108">
        <v>4</v>
      </c>
      <c r="F144" s="108" t="s">
        <v>4186</v>
      </c>
      <c r="G144" s="108"/>
      <c r="H144" s="108"/>
      <c r="I144" s="108" t="s">
        <v>3295</v>
      </c>
    </row>
    <row r="145" spans="1:9">
      <c r="A145" s="108" t="s">
        <v>4153</v>
      </c>
      <c r="B145" s="108"/>
      <c r="C145" s="108"/>
      <c r="D145" s="108"/>
      <c r="E145" s="108">
        <v>1</v>
      </c>
      <c r="F145" s="108" t="s">
        <v>4186</v>
      </c>
      <c r="G145" s="108"/>
      <c r="H145" s="108"/>
      <c r="I145" s="108" t="s">
        <v>3295</v>
      </c>
    </row>
    <row r="146" spans="1:9">
      <c r="A146" s="108" t="s">
        <v>4161</v>
      </c>
      <c r="B146" s="108"/>
      <c r="C146" s="108"/>
      <c r="D146" s="108"/>
      <c r="E146" s="108">
        <v>2</v>
      </c>
      <c r="F146" s="108" t="s">
        <v>4186</v>
      </c>
      <c r="G146" s="108"/>
      <c r="H146" s="108"/>
      <c r="I146" s="108" t="s">
        <v>4007</v>
      </c>
    </row>
    <row r="147" spans="1:9">
      <c r="A147" s="108" t="s">
        <v>4162</v>
      </c>
      <c r="B147" s="108"/>
      <c r="C147" s="108"/>
      <c r="D147" s="108"/>
      <c r="E147" s="108">
        <v>1</v>
      </c>
      <c r="F147" s="108" t="s">
        <v>4186</v>
      </c>
      <c r="G147" s="108"/>
      <c r="H147" s="108"/>
      <c r="I147" s="108" t="s">
        <v>4007</v>
      </c>
    </row>
    <row r="148" spans="1:9">
      <c r="A148" s="108" t="s">
        <v>4163</v>
      </c>
      <c r="B148" s="108"/>
      <c r="C148" s="108"/>
      <c r="D148" s="108"/>
      <c r="E148" s="108">
        <v>1</v>
      </c>
      <c r="F148" s="108" t="s">
        <v>4186</v>
      </c>
      <c r="G148" s="108"/>
      <c r="H148" s="108"/>
      <c r="I148" s="108" t="s">
        <v>4007</v>
      </c>
    </row>
    <row r="149" spans="1:9">
      <c r="A149" s="108" t="s">
        <v>4164</v>
      </c>
      <c r="B149" s="108"/>
      <c r="C149" s="108"/>
      <c r="D149" s="108"/>
      <c r="E149" s="108">
        <v>1</v>
      </c>
      <c r="F149" s="108" t="s">
        <v>4186</v>
      </c>
      <c r="G149" s="108"/>
      <c r="H149" s="108"/>
      <c r="I149" s="108" t="s">
        <v>4007</v>
      </c>
    </row>
    <row r="150" spans="1:9">
      <c r="A150" s="108" t="s">
        <v>4165</v>
      </c>
      <c r="B150" s="108"/>
      <c r="C150" s="108"/>
      <c r="D150" s="108"/>
      <c r="E150" s="108">
        <v>3</v>
      </c>
      <c r="F150" s="108" t="s">
        <v>4186</v>
      </c>
      <c r="G150" s="108"/>
      <c r="H150" s="108"/>
      <c r="I150" s="108" t="s">
        <v>4007</v>
      </c>
    </row>
    <row r="151" spans="1:9">
      <c r="A151" s="128" t="s">
        <v>4166</v>
      </c>
      <c r="B151" s="108"/>
      <c r="C151" s="108"/>
      <c r="D151" s="108"/>
      <c r="E151" s="108">
        <v>1</v>
      </c>
      <c r="F151" s="108" t="s">
        <v>4186</v>
      </c>
      <c r="G151" s="108"/>
      <c r="H151" s="108"/>
      <c r="I151" s="108" t="s">
        <v>4007</v>
      </c>
    </row>
    <row r="152" spans="1:9">
      <c r="A152" s="108" t="s">
        <v>4175</v>
      </c>
      <c r="B152" s="108"/>
      <c r="C152" s="108"/>
      <c r="D152" s="108"/>
      <c r="E152" s="108">
        <v>1</v>
      </c>
      <c r="F152" s="108" t="s">
        <v>4186</v>
      </c>
      <c r="G152" s="108"/>
      <c r="H152" s="108"/>
      <c r="I152" s="108" t="s">
        <v>3291</v>
      </c>
    </row>
    <row r="153" spans="1:9">
      <c r="A153" s="108" t="s">
        <v>4176</v>
      </c>
      <c r="B153" s="108"/>
      <c r="C153" s="108"/>
      <c r="D153" s="108"/>
      <c r="E153" s="108">
        <v>4</v>
      </c>
      <c r="F153" s="108" t="s">
        <v>4186</v>
      </c>
      <c r="G153" s="108"/>
      <c r="H153" s="108"/>
      <c r="I153" s="108" t="s">
        <v>3291</v>
      </c>
    </row>
    <row r="154" spans="1:9">
      <c r="A154" s="108" t="s">
        <v>4177</v>
      </c>
      <c r="B154" s="108"/>
      <c r="C154" s="108"/>
      <c r="D154" s="108"/>
      <c r="E154" s="108">
        <v>5</v>
      </c>
      <c r="F154" s="108" t="s">
        <v>4186</v>
      </c>
      <c r="G154" s="108"/>
      <c r="H154" s="108"/>
      <c r="I154" s="108" t="s">
        <v>3291</v>
      </c>
    </row>
    <row r="155" spans="1:9">
      <c r="A155" s="108" t="s">
        <v>4178</v>
      </c>
      <c r="B155" s="108"/>
      <c r="C155" s="108"/>
      <c r="D155" s="108"/>
      <c r="E155" s="108">
        <v>3</v>
      </c>
      <c r="F155" s="108" t="s">
        <v>4186</v>
      </c>
      <c r="G155" s="108" t="s">
        <v>6400</v>
      </c>
      <c r="H155" s="108"/>
      <c r="I155" s="108" t="s">
        <v>3291</v>
      </c>
    </row>
    <row r="156" spans="1:9">
      <c r="A156" s="108" t="s">
        <v>4179</v>
      </c>
      <c r="B156" s="108"/>
      <c r="C156" s="108"/>
      <c r="D156" s="108"/>
      <c r="E156" s="108">
        <v>2</v>
      </c>
      <c r="F156" s="108" t="s">
        <v>4186</v>
      </c>
      <c r="G156" s="108"/>
      <c r="H156" s="108"/>
      <c r="I156" s="108" t="s">
        <v>3291</v>
      </c>
    </row>
    <row r="157" spans="1:9">
      <c r="A157" s="108" t="s">
        <v>4180</v>
      </c>
      <c r="B157" s="108"/>
      <c r="C157" s="108"/>
      <c r="D157" s="108"/>
      <c r="E157" s="108">
        <v>2</v>
      </c>
      <c r="F157" s="108" t="s">
        <v>4186</v>
      </c>
      <c r="G157" s="108"/>
      <c r="H157" s="108"/>
      <c r="I157" s="108" t="s">
        <v>3291</v>
      </c>
    </row>
    <row r="158" spans="1:9">
      <c r="A158" s="108" t="s">
        <v>4181</v>
      </c>
      <c r="B158" s="108"/>
      <c r="C158" s="108"/>
      <c r="D158" s="108"/>
      <c r="E158" s="108">
        <v>4</v>
      </c>
      <c r="F158" s="108" t="s">
        <v>4186</v>
      </c>
      <c r="G158" s="108"/>
      <c r="H158" s="108"/>
      <c r="I158" s="108" t="s">
        <v>3291</v>
      </c>
    </row>
    <row r="159" spans="1:9">
      <c r="A159" s="108" t="s">
        <v>4182</v>
      </c>
      <c r="B159" s="108"/>
      <c r="C159" s="108"/>
      <c r="D159" s="108"/>
      <c r="E159" s="108">
        <v>3</v>
      </c>
      <c r="F159" s="108" t="s">
        <v>4186</v>
      </c>
      <c r="G159" s="108"/>
      <c r="H159" s="108"/>
      <c r="I159" s="108" t="s">
        <v>3291</v>
      </c>
    </row>
    <row r="160" spans="1:9">
      <c r="A160" s="108" t="s">
        <v>4183</v>
      </c>
      <c r="B160" s="108"/>
      <c r="C160" s="108"/>
      <c r="D160" s="108"/>
      <c r="E160" s="108">
        <v>1</v>
      </c>
      <c r="F160" s="108" t="s">
        <v>4186</v>
      </c>
      <c r="G160" s="108"/>
      <c r="H160" s="108"/>
      <c r="I160" s="108" t="s">
        <v>3291</v>
      </c>
    </row>
    <row r="161" spans="1:9">
      <c r="A161" s="108" t="s">
        <v>4184</v>
      </c>
      <c r="B161" s="108"/>
      <c r="C161" s="108"/>
      <c r="D161" s="108"/>
      <c r="E161" s="108">
        <v>1</v>
      </c>
      <c r="F161" s="108" t="s">
        <v>4186</v>
      </c>
      <c r="G161" s="108"/>
      <c r="H161" s="108"/>
      <c r="I161" s="108" t="s">
        <v>3291</v>
      </c>
    </row>
    <row r="162" spans="1:9">
      <c r="A162" s="108" t="s">
        <v>4185</v>
      </c>
      <c r="B162" s="108"/>
      <c r="C162" s="108"/>
      <c r="D162" s="108"/>
      <c r="E162" s="108">
        <v>4</v>
      </c>
      <c r="F162" s="108" t="s">
        <v>4186</v>
      </c>
      <c r="G162" s="108"/>
      <c r="H162" s="108"/>
      <c r="I162" s="108" t="s">
        <v>3291</v>
      </c>
    </row>
    <row r="163" spans="1:9">
      <c r="A163" s="128" t="s">
        <v>4187</v>
      </c>
      <c r="B163" s="108"/>
      <c r="C163" s="108"/>
      <c r="D163" s="108"/>
      <c r="E163" s="108">
        <v>4</v>
      </c>
      <c r="F163" s="108" t="s">
        <v>4186</v>
      </c>
      <c r="G163" s="108"/>
      <c r="H163" s="108"/>
      <c r="I163" s="108" t="s">
        <v>3291</v>
      </c>
    </row>
    <row r="164" spans="1:9">
      <c r="A164" s="108" t="s">
        <v>4188</v>
      </c>
      <c r="B164" s="108"/>
      <c r="C164" s="108"/>
      <c r="D164" s="108"/>
      <c r="E164" s="108">
        <v>1</v>
      </c>
      <c r="F164" s="108" t="s">
        <v>4186</v>
      </c>
      <c r="G164" s="108" t="s">
        <v>6397</v>
      </c>
      <c r="H164" s="108"/>
      <c r="I164" s="108" t="s">
        <v>3291</v>
      </c>
    </row>
    <row r="165" spans="1:9">
      <c r="A165" s="108" t="s">
        <v>4189</v>
      </c>
      <c r="B165" s="108"/>
      <c r="C165" s="108"/>
      <c r="D165" s="108"/>
      <c r="E165" s="108">
        <v>5</v>
      </c>
      <c r="F165" s="108" t="s">
        <v>4186</v>
      </c>
      <c r="G165" s="108"/>
      <c r="H165" s="108"/>
      <c r="I165" s="108" t="s">
        <v>3291</v>
      </c>
    </row>
    <row r="166" spans="1:9">
      <c r="A166" s="108" t="s">
        <v>4190</v>
      </c>
      <c r="B166" s="108"/>
      <c r="C166" s="108"/>
      <c r="D166" s="108"/>
      <c r="E166" s="108">
        <v>4</v>
      </c>
      <c r="F166" s="108" t="s">
        <v>4186</v>
      </c>
      <c r="G166" s="108"/>
      <c r="H166" s="108"/>
      <c r="I166" s="108" t="s">
        <v>3291</v>
      </c>
    </row>
    <row r="167" spans="1:9">
      <c r="A167" s="108" t="s">
        <v>6394</v>
      </c>
      <c r="B167" s="108">
        <v>1</v>
      </c>
      <c r="C167" s="108">
        <v>1</v>
      </c>
      <c r="D167" s="108">
        <v>1</v>
      </c>
      <c r="E167" s="108"/>
      <c r="F167" s="108" t="s">
        <v>2930</v>
      </c>
      <c r="G167" s="108" t="s">
        <v>6395</v>
      </c>
      <c r="H167" s="108" t="s">
        <v>6396</v>
      </c>
      <c r="I167" s="108" t="s">
        <v>3291</v>
      </c>
    </row>
    <row r="168" spans="1:9">
      <c r="A168" s="108" t="s">
        <v>6398</v>
      </c>
      <c r="B168" s="108"/>
      <c r="C168" s="108"/>
      <c r="D168" s="108"/>
      <c r="E168" s="108"/>
      <c r="F168" s="108" t="s">
        <v>6403</v>
      </c>
      <c r="G168" s="108" t="s">
        <v>6399</v>
      </c>
      <c r="H168" s="108"/>
      <c r="I168" s="108"/>
    </row>
    <row r="169" spans="1:9">
      <c r="A169" s="108" t="s">
        <v>4178</v>
      </c>
      <c r="B169" s="108"/>
      <c r="C169" s="108"/>
      <c r="D169" s="108"/>
      <c r="E169" s="108"/>
      <c r="F169" s="108"/>
      <c r="G169" s="108"/>
      <c r="H169" s="108"/>
      <c r="I169" s="108"/>
    </row>
    <row r="170" spans="1:9">
      <c r="A170" s="108" t="s">
        <v>6401</v>
      </c>
      <c r="B170" s="108"/>
      <c r="C170" s="108"/>
      <c r="D170" s="108"/>
      <c r="E170" s="108"/>
      <c r="F170" s="108" t="s">
        <v>6403</v>
      </c>
      <c r="G170" s="108" t="s">
        <v>6402</v>
      </c>
      <c r="H170" s="108"/>
      <c r="I170" s="108"/>
    </row>
    <row r="171" spans="1:9">
      <c r="A171" s="108" t="s">
        <v>6410</v>
      </c>
      <c r="B171" s="108">
        <v>2</v>
      </c>
      <c r="C171" s="108">
        <v>3</v>
      </c>
      <c r="D171" s="108"/>
      <c r="E171" s="108"/>
      <c r="F171" s="108" t="s">
        <v>6411</v>
      </c>
      <c r="G171" s="108" t="s">
        <v>6412</v>
      </c>
      <c r="H171" s="108"/>
      <c r="I171" s="108"/>
    </row>
    <row r="172" spans="1:9">
      <c r="A172" s="108" t="s">
        <v>6414</v>
      </c>
      <c r="B172" s="108"/>
      <c r="C172" s="108"/>
      <c r="D172" s="108"/>
      <c r="E172" s="108"/>
      <c r="F172" s="108"/>
      <c r="G172" s="108" t="s">
        <v>6414</v>
      </c>
      <c r="H172" s="108"/>
      <c r="I172" s="108"/>
    </row>
    <row r="173" spans="1:9">
      <c r="A173" s="108" t="s">
        <v>6415</v>
      </c>
      <c r="B173" s="108"/>
      <c r="C173" s="108"/>
      <c r="D173" s="108"/>
      <c r="E173" s="108"/>
      <c r="F173" s="108"/>
      <c r="G173" s="108" t="s">
        <v>6416</v>
      </c>
      <c r="H173" s="108"/>
      <c r="I173" s="108"/>
    </row>
    <row r="174" spans="1:9">
      <c r="A174" s="108" t="s">
        <v>6417</v>
      </c>
      <c r="B174" s="108">
        <v>4</v>
      </c>
      <c r="C174" s="108">
        <v>3</v>
      </c>
      <c r="D174" s="108">
        <v>4</v>
      </c>
      <c r="E174" s="108"/>
      <c r="F174" s="108"/>
      <c r="G174" s="108" t="s">
        <v>6429</v>
      </c>
      <c r="H174" s="108" t="s">
        <v>6418</v>
      </c>
      <c r="I174" s="108" t="s">
        <v>3290</v>
      </c>
    </row>
    <row r="175" spans="1:9">
      <c r="A175" s="108" t="s">
        <v>6419</v>
      </c>
      <c r="B175" s="108">
        <v>3</v>
      </c>
      <c r="C175" s="108">
        <v>3</v>
      </c>
      <c r="D175" s="108">
        <v>3</v>
      </c>
      <c r="E175" s="108"/>
      <c r="F175" s="108"/>
      <c r="G175" s="108" t="s">
        <v>6420</v>
      </c>
      <c r="H175" s="108"/>
      <c r="I175" s="108"/>
    </row>
    <row r="176" spans="1:9">
      <c r="A176" s="108" t="s">
        <v>6421</v>
      </c>
      <c r="B176" s="108"/>
      <c r="C176" s="108"/>
      <c r="D176" s="108"/>
      <c r="E176" s="108"/>
      <c r="F176" s="108"/>
      <c r="G176" s="108" t="s">
        <v>7251</v>
      </c>
      <c r="H176" s="108"/>
      <c r="I176" s="108"/>
    </row>
    <row r="177" spans="1:9">
      <c r="A177" s="108" t="s">
        <v>2301</v>
      </c>
      <c r="B177" s="108">
        <v>3</v>
      </c>
      <c r="C177" s="108">
        <v>3</v>
      </c>
      <c r="D177" s="108">
        <v>3</v>
      </c>
      <c r="E177" s="108"/>
      <c r="F177" s="108"/>
      <c r="G177" s="108" t="s">
        <v>6424</v>
      </c>
      <c r="H177" s="108"/>
      <c r="I177" s="108"/>
    </row>
    <row r="178" spans="1:9">
      <c r="A178" s="108" t="s">
        <v>6425</v>
      </c>
      <c r="B178" s="108"/>
      <c r="C178" s="108"/>
      <c r="D178" s="108"/>
      <c r="E178" s="108"/>
      <c r="F178" s="108"/>
      <c r="G178" s="108" t="s">
        <v>6426</v>
      </c>
      <c r="H178" s="108" t="s">
        <v>6427</v>
      </c>
      <c r="I178" s="108"/>
    </row>
    <row r="179" spans="1:9">
      <c r="A179" s="108" t="s">
        <v>6431</v>
      </c>
      <c r="B179" s="108">
        <v>3</v>
      </c>
      <c r="C179" s="108">
        <v>2</v>
      </c>
      <c r="D179" s="108"/>
      <c r="E179" s="108"/>
      <c r="F179" s="108"/>
      <c r="G179" s="108" t="s">
        <v>6432</v>
      </c>
      <c r="H179" s="108"/>
      <c r="I179" s="108" t="s">
        <v>3290</v>
      </c>
    </row>
    <row r="180" spans="1:9">
      <c r="A180" s="108" t="s">
        <v>6434</v>
      </c>
      <c r="B180" s="108">
        <v>2</v>
      </c>
      <c r="C180" s="108">
        <v>2</v>
      </c>
      <c r="D180" s="108"/>
      <c r="E180" s="108"/>
      <c r="F180" s="108"/>
      <c r="G180" s="108" t="s">
        <v>6435</v>
      </c>
      <c r="H180" s="108"/>
      <c r="I180" s="108"/>
    </row>
    <row r="181" spans="1:9">
      <c r="A181" s="109" t="s">
        <v>2430</v>
      </c>
      <c r="B181" s="108">
        <v>3</v>
      </c>
      <c r="C181" s="108">
        <v>4</v>
      </c>
      <c r="D181" s="108"/>
      <c r="E181" s="108"/>
      <c r="F181" s="108" t="s">
        <v>2168</v>
      </c>
      <c r="G181" s="108" t="s">
        <v>6436</v>
      </c>
      <c r="H181" s="108"/>
      <c r="I181" s="108"/>
    </row>
    <row r="182" spans="1:9">
      <c r="A182" s="109" t="s">
        <v>4067</v>
      </c>
      <c r="B182" s="108"/>
      <c r="C182" s="108"/>
      <c r="D182" s="108"/>
      <c r="E182" s="108"/>
      <c r="F182" s="108" t="s">
        <v>2168</v>
      </c>
      <c r="G182" s="108" t="s">
        <v>6438</v>
      </c>
      <c r="H182" s="108"/>
      <c r="I182" s="108"/>
    </row>
    <row r="183" spans="1:9">
      <c r="A183" s="108" t="s">
        <v>2457</v>
      </c>
      <c r="B183" s="108">
        <v>3</v>
      </c>
      <c r="C183" s="108"/>
      <c r="D183" s="108"/>
      <c r="E183" s="108">
        <v>3</v>
      </c>
      <c r="F183" s="108" t="s">
        <v>6439</v>
      </c>
      <c r="G183" s="108" t="s">
        <v>6500</v>
      </c>
      <c r="H183" s="108"/>
      <c r="I183" s="108"/>
    </row>
    <row r="184" spans="1:9">
      <c r="A184" s="108" t="s">
        <v>6440</v>
      </c>
      <c r="B184" s="108">
        <v>3</v>
      </c>
      <c r="C184" s="108"/>
      <c r="D184" s="108"/>
      <c r="E184" s="108"/>
      <c r="F184" s="108" t="s">
        <v>2926</v>
      </c>
      <c r="G184" s="108" t="s">
        <v>6441</v>
      </c>
      <c r="H184" s="108"/>
      <c r="I184" s="108"/>
    </row>
    <row r="185" spans="1:9">
      <c r="A185" s="108" t="s">
        <v>2246</v>
      </c>
      <c r="B185" s="108"/>
      <c r="C185" s="108"/>
      <c r="D185" s="108"/>
      <c r="E185" s="108"/>
      <c r="F185" s="108" t="s">
        <v>2930</v>
      </c>
      <c r="G185" s="108" t="s">
        <v>6445</v>
      </c>
      <c r="H185" s="108"/>
      <c r="I185" s="108"/>
    </row>
    <row r="186" spans="1:9">
      <c r="A186" s="108" t="s">
        <v>6450</v>
      </c>
      <c r="B186" s="108">
        <v>2</v>
      </c>
      <c r="C186" s="108">
        <v>5</v>
      </c>
      <c r="D186" s="108">
        <v>2</v>
      </c>
      <c r="E186" s="108"/>
      <c r="F186" s="129" t="s">
        <v>6449</v>
      </c>
      <c r="G186" s="108" t="s">
        <v>6451</v>
      </c>
      <c r="H186" s="108" t="s">
        <v>6452</v>
      </c>
      <c r="I186" s="108"/>
    </row>
    <row r="187" spans="1:9">
      <c r="A187" s="108" t="s">
        <v>6454</v>
      </c>
      <c r="B187" s="108"/>
      <c r="C187" s="108"/>
      <c r="D187" s="108"/>
      <c r="E187" s="108"/>
      <c r="F187" s="108" t="s">
        <v>2930</v>
      </c>
      <c r="G187" s="108" t="s">
        <v>6455</v>
      </c>
      <c r="H187" s="108"/>
      <c r="I187" s="108" t="s">
        <v>3291</v>
      </c>
    </row>
    <row r="188" spans="1:9">
      <c r="A188" s="108" t="s">
        <v>6458</v>
      </c>
      <c r="B188" s="108">
        <v>2</v>
      </c>
      <c r="C188" s="108">
        <v>1</v>
      </c>
      <c r="D188" s="108"/>
      <c r="E188" s="108"/>
      <c r="F188" s="108" t="s">
        <v>2926</v>
      </c>
      <c r="G188" s="108" t="s">
        <v>6459</v>
      </c>
      <c r="H188" s="108"/>
      <c r="I188" s="108"/>
    </row>
    <row r="189" spans="1:9">
      <c r="A189" s="108" t="s">
        <v>2435</v>
      </c>
      <c r="B189" s="108">
        <v>4</v>
      </c>
      <c r="C189" s="108">
        <v>3</v>
      </c>
      <c r="D189" s="108"/>
      <c r="E189" s="108"/>
      <c r="F189" s="108" t="s">
        <v>6439</v>
      </c>
      <c r="G189" s="108" t="s">
        <v>6460</v>
      </c>
      <c r="H189" s="108"/>
      <c r="I189" s="108"/>
    </row>
    <row r="190" spans="1:9">
      <c r="A190" s="108" t="s">
        <v>6461</v>
      </c>
      <c r="B190" s="108">
        <v>4</v>
      </c>
      <c r="C190" s="108"/>
      <c r="D190" s="108">
        <v>4</v>
      </c>
      <c r="E190" s="108"/>
      <c r="F190" s="108" t="s">
        <v>2930</v>
      </c>
      <c r="G190" s="108" t="s">
        <v>6462</v>
      </c>
      <c r="H190" s="108"/>
      <c r="I190" s="108"/>
    </row>
    <row r="191" spans="1:9">
      <c r="A191" s="108" t="s">
        <v>2306</v>
      </c>
      <c r="B191" s="108">
        <v>3</v>
      </c>
      <c r="C191" s="108"/>
      <c r="D191" s="108">
        <v>4</v>
      </c>
      <c r="E191" s="108"/>
      <c r="F191" s="108"/>
      <c r="G191" s="108" t="s">
        <v>6463</v>
      </c>
      <c r="H191" s="108"/>
      <c r="I191" s="108"/>
    </row>
    <row r="192" spans="1:9">
      <c r="A192" s="108" t="s">
        <v>6464</v>
      </c>
      <c r="B192" s="108">
        <v>5</v>
      </c>
      <c r="C192" s="108"/>
      <c r="D192" s="108">
        <v>4</v>
      </c>
      <c r="E192" s="108"/>
      <c r="F192" s="108" t="s">
        <v>6465</v>
      </c>
      <c r="G192" s="108"/>
      <c r="H192" s="108"/>
      <c r="I192" s="108"/>
    </row>
    <row r="193" spans="1:9">
      <c r="A193" s="108" t="s">
        <v>2646</v>
      </c>
      <c r="B193" s="108"/>
      <c r="C193" s="108"/>
      <c r="D193" s="108"/>
      <c r="E193" s="108"/>
      <c r="F193" s="108" t="s">
        <v>2957</v>
      </c>
      <c r="G193" s="108" t="s">
        <v>6468</v>
      </c>
      <c r="H193" s="108"/>
      <c r="I193" s="108"/>
    </row>
    <row r="194" spans="1:9">
      <c r="A194" s="108" t="s">
        <v>6469</v>
      </c>
      <c r="B194" s="108">
        <v>1</v>
      </c>
      <c r="C194" s="108"/>
      <c r="D194" s="108">
        <v>1</v>
      </c>
      <c r="E194" s="108"/>
      <c r="F194" s="108" t="s">
        <v>2957</v>
      </c>
      <c r="G194" s="109" t="s">
        <v>6470</v>
      </c>
      <c r="H194" s="108"/>
      <c r="I194" s="108"/>
    </row>
    <row r="195" spans="1:9">
      <c r="A195" s="108" t="s">
        <v>6474</v>
      </c>
      <c r="B195" s="108">
        <v>2</v>
      </c>
      <c r="C195" s="108">
        <v>2</v>
      </c>
      <c r="D195" s="108">
        <v>3</v>
      </c>
      <c r="E195" s="108"/>
      <c r="F195" s="109" t="s">
        <v>6836</v>
      </c>
      <c r="G195" s="108" t="s">
        <v>6475</v>
      </c>
      <c r="H195" s="108"/>
      <c r="I195" s="108"/>
    </row>
    <row r="196" spans="1:9">
      <c r="A196" s="108" t="s">
        <v>6477</v>
      </c>
      <c r="B196" s="108"/>
      <c r="C196" s="108"/>
      <c r="D196" s="108"/>
      <c r="E196" s="108"/>
      <c r="F196" s="108"/>
      <c r="G196" s="109" t="s">
        <v>6479</v>
      </c>
      <c r="H196" s="108"/>
      <c r="I196" s="108"/>
    </row>
    <row r="197" spans="1:9">
      <c r="A197" s="108" t="s">
        <v>6478</v>
      </c>
      <c r="B197" s="108"/>
      <c r="C197" s="108"/>
      <c r="D197" s="108"/>
      <c r="E197" s="108"/>
      <c r="F197" s="108" t="s">
        <v>2930</v>
      </c>
      <c r="G197" s="109" t="s">
        <v>6479</v>
      </c>
      <c r="H197" s="108"/>
      <c r="I197" s="108"/>
    </row>
    <row r="198" spans="1:9">
      <c r="A198" s="109" t="s">
        <v>6480</v>
      </c>
      <c r="B198" s="108"/>
      <c r="C198" s="108"/>
      <c r="D198" s="108"/>
      <c r="E198" s="108"/>
      <c r="F198" s="108" t="s">
        <v>2168</v>
      </c>
      <c r="G198" s="109" t="s">
        <v>6479</v>
      </c>
      <c r="H198" s="108"/>
      <c r="I198" s="108"/>
    </row>
    <row r="199" spans="1:9">
      <c r="A199" s="109" t="s">
        <v>6481</v>
      </c>
      <c r="B199" s="108"/>
      <c r="C199" s="108"/>
      <c r="D199" s="108"/>
      <c r="E199" s="108"/>
      <c r="F199" s="109" t="s">
        <v>4319</v>
      </c>
      <c r="G199" s="109" t="s">
        <v>6479</v>
      </c>
      <c r="H199" s="108"/>
      <c r="I199" s="108"/>
    </row>
    <row r="200" spans="1:9">
      <c r="A200" s="109" t="s">
        <v>6482</v>
      </c>
      <c r="B200" s="108"/>
      <c r="C200" s="108"/>
      <c r="D200" s="108"/>
      <c r="E200" s="108"/>
      <c r="F200" s="108"/>
      <c r="G200" s="109" t="s">
        <v>6483</v>
      </c>
      <c r="H200" s="108"/>
      <c r="I200" s="108"/>
    </row>
    <row r="201" spans="1:9">
      <c r="A201" s="108" t="s">
        <v>6484</v>
      </c>
      <c r="B201" s="108"/>
      <c r="C201" s="108"/>
      <c r="D201" s="108"/>
      <c r="E201" s="108"/>
      <c r="F201" s="108"/>
      <c r="G201" s="108" t="s">
        <v>6838</v>
      </c>
      <c r="H201" s="108"/>
      <c r="I201" s="108"/>
    </row>
    <row r="202" spans="1:9">
      <c r="A202" s="109" t="s">
        <v>6485</v>
      </c>
      <c r="B202" s="108"/>
      <c r="C202" s="108"/>
      <c r="D202" s="108"/>
      <c r="E202" s="108"/>
      <c r="F202" s="108"/>
      <c r="G202" s="108" t="s">
        <v>6486</v>
      </c>
      <c r="H202" s="108"/>
      <c r="I202" s="108"/>
    </row>
    <row r="203" spans="1:9">
      <c r="A203" s="109" t="s">
        <v>6487</v>
      </c>
      <c r="B203" s="108"/>
      <c r="C203" s="108"/>
      <c r="D203" s="108"/>
      <c r="E203" s="108"/>
      <c r="F203" s="108"/>
      <c r="G203" s="108" t="s">
        <v>6488</v>
      </c>
      <c r="H203" s="108"/>
      <c r="I203" s="108"/>
    </row>
    <row r="204" spans="1:9">
      <c r="A204" s="108" t="s">
        <v>6489</v>
      </c>
      <c r="B204" s="108"/>
      <c r="C204" s="108"/>
      <c r="D204" s="108"/>
      <c r="E204" s="108"/>
      <c r="F204" s="108"/>
      <c r="G204" s="108" t="s">
        <v>6490</v>
      </c>
      <c r="H204" s="108"/>
      <c r="I204" s="108"/>
    </row>
    <row r="205" spans="1:9">
      <c r="A205" s="109" t="s">
        <v>6491</v>
      </c>
      <c r="B205" s="108"/>
      <c r="C205" s="108"/>
      <c r="D205" s="108"/>
      <c r="E205" s="108"/>
      <c r="F205" s="108" t="s">
        <v>6492</v>
      </c>
      <c r="G205" s="108" t="s">
        <v>6493</v>
      </c>
      <c r="H205" s="108"/>
      <c r="I205" s="108"/>
    </row>
    <row r="206" spans="1:9">
      <c r="A206" s="109" t="s">
        <v>6494</v>
      </c>
      <c r="B206" s="108"/>
      <c r="C206" s="108"/>
      <c r="D206" s="108"/>
      <c r="E206" s="108"/>
      <c r="F206" s="108" t="s">
        <v>2930</v>
      </c>
      <c r="G206" s="108" t="s">
        <v>6495</v>
      </c>
      <c r="H206" s="108"/>
      <c r="I206" s="108"/>
    </row>
    <row r="207" spans="1:9">
      <c r="A207" s="109" t="s">
        <v>6504</v>
      </c>
      <c r="B207" s="108"/>
      <c r="C207" s="108"/>
      <c r="D207" s="108"/>
      <c r="E207" s="108"/>
      <c r="F207" s="109" t="s">
        <v>2168</v>
      </c>
      <c r="G207" s="108" t="s">
        <v>6505</v>
      </c>
      <c r="H207" s="108"/>
      <c r="I207" s="108" t="s">
        <v>3290</v>
      </c>
    </row>
    <row r="208" spans="1:9">
      <c r="A208" s="109" t="s">
        <v>6514</v>
      </c>
      <c r="B208" s="108"/>
      <c r="C208" s="108"/>
      <c r="D208" s="108"/>
      <c r="E208" s="108"/>
      <c r="F208" s="108" t="s">
        <v>2168</v>
      </c>
      <c r="G208" s="108" t="s">
        <v>6515</v>
      </c>
      <c r="H208" s="108"/>
      <c r="I208" s="108"/>
    </row>
    <row r="209" spans="1:9">
      <c r="A209" s="109" t="s">
        <v>6516</v>
      </c>
      <c r="B209" s="108"/>
      <c r="C209" s="108"/>
      <c r="D209" s="108"/>
      <c r="E209" s="108"/>
      <c r="F209" s="108" t="s">
        <v>2168</v>
      </c>
      <c r="G209" s="108" t="s">
        <v>6517</v>
      </c>
      <c r="H209" s="108"/>
      <c r="I209" s="108"/>
    </row>
    <row r="210" spans="1:9">
      <c r="A210" s="109" t="s">
        <v>6526</v>
      </c>
      <c r="B210" s="108"/>
      <c r="C210" s="108"/>
      <c r="D210" s="108"/>
      <c r="E210" s="108"/>
      <c r="F210" s="108" t="s">
        <v>2168</v>
      </c>
      <c r="G210" s="109" t="s">
        <v>6527</v>
      </c>
      <c r="H210" s="108"/>
      <c r="I210" s="108"/>
    </row>
    <row r="211" spans="1:9">
      <c r="A211" s="109" t="s">
        <v>6541</v>
      </c>
      <c r="B211" s="108"/>
      <c r="C211" s="108"/>
      <c r="D211" s="108"/>
      <c r="E211" s="108"/>
      <c r="F211" s="108" t="s">
        <v>2168</v>
      </c>
      <c r="G211" s="108" t="s">
        <v>6542</v>
      </c>
      <c r="H211" s="108"/>
      <c r="I211" s="108" t="s">
        <v>3291</v>
      </c>
    </row>
    <row r="212" spans="1:9">
      <c r="A212" s="108" t="s">
        <v>6543</v>
      </c>
      <c r="B212" s="108"/>
      <c r="C212" s="108"/>
      <c r="D212" s="108"/>
      <c r="E212" s="108"/>
      <c r="F212" s="108" t="s">
        <v>2168</v>
      </c>
      <c r="G212" s="108" t="s">
        <v>6544</v>
      </c>
      <c r="H212" s="108"/>
      <c r="I212" s="108"/>
    </row>
    <row r="213" spans="1:9">
      <c r="A213" s="130" t="s">
        <v>6373</v>
      </c>
      <c r="B213" s="108"/>
      <c r="C213" s="108"/>
      <c r="D213" s="108"/>
      <c r="E213" s="108"/>
      <c r="F213" s="108" t="s">
        <v>4127</v>
      </c>
      <c r="G213" s="109" t="s">
        <v>6551</v>
      </c>
      <c r="H213" s="108"/>
      <c r="I213" s="108"/>
    </row>
    <row r="214" spans="1:9">
      <c r="A214" s="109" t="s">
        <v>6555</v>
      </c>
      <c r="B214" s="108"/>
      <c r="C214" s="108"/>
      <c r="D214" s="108"/>
      <c r="E214" s="108"/>
      <c r="F214" s="130" t="s">
        <v>2168</v>
      </c>
      <c r="G214" s="109" t="s">
        <v>6556</v>
      </c>
      <c r="H214" s="108"/>
      <c r="I214" s="108"/>
    </row>
    <row r="215" spans="1:9">
      <c r="A215" s="109" t="s">
        <v>6557</v>
      </c>
      <c r="B215" s="108"/>
      <c r="C215" s="108"/>
      <c r="D215" s="108"/>
      <c r="E215" s="108"/>
      <c r="F215" s="130" t="s">
        <v>2168</v>
      </c>
      <c r="G215" s="108" t="s">
        <v>6558</v>
      </c>
      <c r="H215" s="108"/>
      <c r="I215" s="108"/>
    </row>
    <row r="216" spans="1:9">
      <c r="A216" s="109" t="s">
        <v>6559</v>
      </c>
      <c r="B216" s="108"/>
      <c r="C216" s="108"/>
      <c r="D216" s="108"/>
      <c r="E216" s="108"/>
      <c r="F216" s="109" t="s">
        <v>6836</v>
      </c>
      <c r="G216" s="109" t="s">
        <v>6560</v>
      </c>
      <c r="H216" s="108"/>
      <c r="I216" s="108"/>
    </row>
    <row r="217" spans="1:9">
      <c r="A217" s="108" t="s">
        <v>6564</v>
      </c>
      <c r="B217" s="108"/>
      <c r="C217" s="108"/>
      <c r="D217" s="108"/>
      <c r="E217" s="108"/>
      <c r="F217" s="130" t="s">
        <v>2168</v>
      </c>
      <c r="G217" s="108" t="s">
        <v>6565</v>
      </c>
      <c r="H217" s="108"/>
      <c r="I217" s="108"/>
    </row>
    <row r="218" spans="1:9">
      <c r="A218" s="109" t="s">
        <v>6566</v>
      </c>
      <c r="B218" s="108"/>
      <c r="C218" s="108"/>
      <c r="D218" s="108"/>
      <c r="E218" s="108"/>
      <c r="F218" s="108"/>
      <c r="G218" s="109" t="s">
        <v>6567</v>
      </c>
      <c r="H218" s="108"/>
      <c r="I218" s="108"/>
    </row>
    <row r="219" spans="1:9">
      <c r="A219" s="109" t="s">
        <v>6568</v>
      </c>
      <c r="B219" s="108"/>
      <c r="C219" s="108"/>
      <c r="D219" s="108"/>
      <c r="E219" s="108"/>
      <c r="F219" s="108"/>
      <c r="G219" s="108" t="s">
        <v>6570</v>
      </c>
      <c r="H219" s="108"/>
      <c r="I219" s="108"/>
    </row>
    <row r="220" spans="1:9">
      <c r="A220" s="108" t="s">
        <v>6580</v>
      </c>
      <c r="B220" s="108"/>
      <c r="C220" s="108"/>
      <c r="D220" s="108"/>
      <c r="E220" s="108"/>
      <c r="F220" s="108"/>
      <c r="G220" s="108"/>
      <c r="H220" s="108"/>
      <c r="I220" s="108"/>
    </row>
    <row r="221" spans="1:9">
      <c r="A221" s="131" t="s">
        <v>6582</v>
      </c>
      <c r="B221" s="108"/>
      <c r="C221" s="108"/>
      <c r="D221" s="108"/>
      <c r="E221" s="108"/>
      <c r="F221" s="108" t="s">
        <v>2926</v>
      </c>
      <c r="G221" s="108" t="s">
        <v>6583</v>
      </c>
      <c r="H221" s="108"/>
      <c r="I221" s="108"/>
    </row>
    <row r="222" spans="1:9">
      <c r="A222" s="131" t="s">
        <v>6587</v>
      </c>
      <c r="B222" s="108"/>
      <c r="C222" s="108"/>
      <c r="D222" s="108"/>
      <c r="E222" s="108"/>
      <c r="F222" s="108"/>
      <c r="G222" s="108"/>
      <c r="H222" s="108"/>
      <c r="I222" s="108"/>
    </row>
    <row r="223" spans="1:9">
      <c r="A223" s="131" t="s">
        <v>6588</v>
      </c>
      <c r="B223" s="108"/>
      <c r="C223" s="108"/>
      <c r="D223" s="108"/>
      <c r="E223" s="108"/>
      <c r="F223" s="130" t="s">
        <v>2168</v>
      </c>
      <c r="G223" s="109" t="s">
        <v>6589</v>
      </c>
      <c r="H223" s="108"/>
      <c r="I223" s="108"/>
    </row>
    <row r="224" spans="1:9">
      <c r="A224" s="131" t="s">
        <v>6592</v>
      </c>
      <c r="B224" s="108"/>
      <c r="C224" s="108"/>
      <c r="D224" s="108"/>
      <c r="E224" s="108"/>
      <c r="F224" s="108" t="s">
        <v>2926</v>
      </c>
      <c r="G224" s="109" t="s">
        <v>6593</v>
      </c>
      <c r="H224" s="108"/>
      <c r="I224" s="108"/>
    </row>
    <row r="225" spans="1:9">
      <c r="A225" s="108" t="s">
        <v>5831</v>
      </c>
      <c r="B225" s="108"/>
      <c r="C225" s="108"/>
      <c r="D225" s="108"/>
      <c r="E225" s="108"/>
      <c r="F225" s="108" t="s">
        <v>2930</v>
      </c>
      <c r="G225" s="109" t="s">
        <v>6613</v>
      </c>
      <c r="H225" s="108"/>
      <c r="I225" s="108"/>
    </row>
  </sheetData>
  <autoFilter ref="A2:I225"/>
  <conditionalFormatting sqref="L17:M17 N16:N19">
    <cfRule type="duplicateValues" dxfId="3" priority="1"/>
  </conditionalFormatting>
  <hyperlinks>
    <hyperlink ref="F186" r:id="rId1"/>
  </hyperlinks>
  <pageMargins left="0.7" right="0.7" top="0.75" bottom="0.75" header="0.3" footer="0.3"/>
  <pageSetup paperSize="9" orientation="portrait" r:id="rId2"/>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7"/>
  <dimension ref="A1:R69"/>
  <sheetViews>
    <sheetView workbookViewId="0">
      <selection activeCell="B20" sqref="B20"/>
    </sheetView>
  </sheetViews>
  <sheetFormatPr defaultRowHeight="15"/>
  <cols>
    <col min="2" max="2" width="47" style="63" bestFit="1" customWidth="1"/>
    <col min="3" max="6" width="9.140625" style="63"/>
  </cols>
  <sheetData>
    <row r="1" spans="2:6">
      <c r="B1" s="401" t="s">
        <v>13663</v>
      </c>
      <c r="C1"/>
      <c r="D1"/>
      <c r="E1"/>
      <c r="F1"/>
    </row>
    <row r="2" spans="2:6">
      <c r="B2" t="s">
        <v>13653</v>
      </c>
      <c r="C2"/>
      <c r="D2"/>
      <c r="F2"/>
    </row>
    <row r="3" spans="2:6">
      <c r="B3" t="s">
        <v>13654</v>
      </c>
      <c r="C3"/>
      <c r="D3"/>
      <c r="E3"/>
      <c r="F3"/>
    </row>
    <row r="4" spans="2:6">
      <c r="B4" t="s">
        <v>13655</v>
      </c>
      <c r="C4"/>
      <c r="D4"/>
      <c r="E4"/>
      <c r="F4"/>
    </row>
    <row r="5" spans="2:6">
      <c r="B5" t="s">
        <v>10111</v>
      </c>
      <c r="C5"/>
      <c r="D5"/>
      <c r="E5"/>
      <c r="F5"/>
    </row>
    <row r="6" spans="2:6">
      <c r="B6" t="s">
        <v>13656</v>
      </c>
      <c r="C6"/>
      <c r="D6"/>
      <c r="E6"/>
      <c r="F6"/>
    </row>
    <row r="7" spans="2:6">
      <c r="B7" t="s">
        <v>13657</v>
      </c>
      <c r="C7"/>
      <c r="D7"/>
      <c r="E7"/>
      <c r="F7"/>
    </row>
    <row r="8" spans="2:6">
      <c r="B8" t="s">
        <v>13658</v>
      </c>
      <c r="C8"/>
      <c r="D8"/>
      <c r="E8"/>
      <c r="F8"/>
    </row>
    <row r="9" spans="2:6">
      <c r="B9" t="s">
        <v>13659</v>
      </c>
      <c r="C9"/>
      <c r="D9"/>
      <c r="E9"/>
      <c r="F9"/>
    </row>
    <row r="10" spans="2:6">
      <c r="B10" t="s">
        <v>13660</v>
      </c>
      <c r="C10"/>
      <c r="D10"/>
      <c r="E10"/>
      <c r="F10"/>
    </row>
    <row r="11" spans="2:6">
      <c r="B11" t="s">
        <v>13661</v>
      </c>
      <c r="C11"/>
      <c r="D11"/>
      <c r="E11"/>
      <c r="F11"/>
    </row>
    <row r="12" spans="2:6">
      <c r="B12" s="63" t="s">
        <v>13662</v>
      </c>
      <c r="C12"/>
      <c r="D12"/>
      <c r="E12"/>
      <c r="F12"/>
    </row>
    <row r="13" spans="2:6">
      <c r="B13" s="63" t="s">
        <v>13691</v>
      </c>
    </row>
    <row r="14" spans="2:6">
      <c r="B14" s="63" t="s">
        <v>13692</v>
      </c>
    </row>
    <row r="15" spans="2:6">
      <c r="B15" s="63" t="s">
        <v>13693</v>
      </c>
    </row>
    <row r="16" spans="2:6">
      <c r="B16" s="63" t="s">
        <v>13696</v>
      </c>
    </row>
    <row r="17" spans="2:13">
      <c r="B17" s="63" t="s">
        <v>13697</v>
      </c>
    </row>
    <row r="18" spans="2:13">
      <c r="B18" s="63" t="s">
        <v>13698</v>
      </c>
    </row>
    <row r="19" spans="2:13">
      <c r="B19" s="63" t="s">
        <v>13699</v>
      </c>
    </row>
    <row r="21" spans="2:13">
      <c r="B21" s="401" t="s">
        <v>13664</v>
      </c>
    </row>
    <row r="22" spans="2:13">
      <c r="B22" s="63" t="s">
        <v>13665</v>
      </c>
    </row>
    <row r="23" spans="2:13">
      <c r="B23" s="63" t="s">
        <v>13666</v>
      </c>
    </row>
    <row r="24" spans="2:13">
      <c r="B24" s="63" t="s">
        <v>13667</v>
      </c>
    </row>
    <row r="25" spans="2:13">
      <c r="B25" s="63" t="s">
        <v>13668</v>
      </c>
    </row>
    <row r="26" spans="2:13">
      <c r="B26" s="63" t="s">
        <v>13669</v>
      </c>
    </row>
    <row r="27" spans="2:13">
      <c r="B27" s="63" t="s">
        <v>13670</v>
      </c>
      <c r="J27" s="63"/>
    </row>
    <row r="28" spans="2:13">
      <c r="B28" s="63" t="s">
        <v>13671</v>
      </c>
    </row>
    <row r="29" spans="2:13">
      <c r="B29" s="63" t="s">
        <v>13672</v>
      </c>
    </row>
    <row r="30" spans="2:13">
      <c r="B30" s="63" t="s">
        <v>13673</v>
      </c>
      <c r="M30" s="63"/>
    </row>
    <row r="31" spans="2:13">
      <c r="B31" s="63" t="s">
        <v>13674</v>
      </c>
      <c r="M31" s="63"/>
    </row>
    <row r="32" spans="2:13">
      <c r="B32" s="63" t="s">
        <v>13675</v>
      </c>
      <c r="M32" s="63"/>
    </row>
    <row r="33" spans="1:13">
      <c r="B33" s="63" t="s">
        <v>13676</v>
      </c>
      <c r="M33" s="63"/>
    </row>
    <row r="34" spans="1:13">
      <c r="B34" s="63" t="s">
        <v>13677</v>
      </c>
      <c r="M34" s="63"/>
    </row>
    <row r="35" spans="1:13">
      <c r="B35" s="63" t="s">
        <v>13678</v>
      </c>
      <c r="M35" s="63"/>
    </row>
    <row r="36" spans="1:13">
      <c r="M36" s="63"/>
    </row>
    <row r="37" spans="1:13">
      <c r="M37" s="63"/>
    </row>
    <row r="38" spans="1:13">
      <c r="M38" s="63"/>
    </row>
    <row r="39" spans="1:13">
      <c r="A39" s="63"/>
      <c r="M39" s="63"/>
    </row>
    <row r="40" spans="1:13">
      <c r="A40" s="63"/>
      <c r="M40" s="63"/>
    </row>
    <row r="41" spans="1:13">
      <c r="A41" s="63"/>
      <c r="M41" s="63"/>
    </row>
    <row r="42" spans="1:13">
      <c r="A42" s="63"/>
      <c r="M42" s="63"/>
    </row>
    <row r="43" spans="1:13">
      <c r="A43" s="63"/>
      <c r="M43" s="63"/>
    </row>
    <row r="44" spans="1:13">
      <c r="M44" s="63"/>
    </row>
    <row r="45" spans="1:13">
      <c r="M45" s="63"/>
    </row>
    <row r="46" spans="1:13">
      <c r="M46" s="63"/>
    </row>
    <row r="47" spans="1:13">
      <c r="C47" s="63" t="s">
        <v>5849</v>
      </c>
      <c r="J47" s="63"/>
      <c r="K47" s="63"/>
      <c r="L47" s="63"/>
      <c r="M47" s="63"/>
    </row>
    <row r="48" spans="1:13">
      <c r="B48" s="63" t="s">
        <v>5850</v>
      </c>
      <c r="C48" s="63" t="s">
        <v>5851</v>
      </c>
    </row>
    <row r="53" spans="2:18">
      <c r="L53" s="121"/>
      <c r="P53" s="63"/>
      <c r="Q53" s="63"/>
      <c r="R53" s="63"/>
    </row>
    <row r="54" spans="2:18">
      <c r="B54" s="63" t="s">
        <v>322</v>
      </c>
      <c r="C54" s="63" t="s">
        <v>5855</v>
      </c>
      <c r="P54" s="63"/>
      <c r="Q54" s="63"/>
      <c r="R54" s="63"/>
    </row>
    <row r="55" spans="2:18">
      <c r="B55" s="63" t="s">
        <v>5857</v>
      </c>
      <c r="C55" s="63" t="s">
        <v>5856</v>
      </c>
      <c r="P55" s="63"/>
      <c r="Q55" s="63"/>
      <c r="R55" s="63"/>
    </row>
    <row r="56" spans="2:18">
      <c r="B56" s="63" t="s">
        <v>5859</v>
      </c>
      <c r="C56" s="63" t="s">
        <v>5858</v>
      </c>
      <c r="P56" s="63"/>
      <c r="Q56" s="63"/>
      <c r="R56" s="63"/>
    </row>
    <row r="57" spans="2:18">
      <c r="B57" s="63" t="s">
        <v>589</v>
      </c>
      <c r="C57" s="63" t="s">
        <v>5860</v>
      </c>
      <c r="P57" s="63"/>
      <c r="Q57" s="63"/>
      <c r="R57" s="63"/>
    </row>
    <row r="58" spans="2:18">
      <c r="P58" s="63"/>
      <c r="Q58" s="63"/>
      <c r="R58" s="63"/>
    </row>
    <row r="59" spans="2:18">
      <c r="B59" s="63" t="s">
        <v>286</v>
      </c>
      <c r="C59" s="63" t="s">
        <v>5862</v>
      </c>
      <c r="P59" s="63"/>
      <c r="Q59" s="63"/>
      <c r="R59" s="63"/>
    </row>
    <row r="60" spans="2:18">
      <c r="B60" s="63" t="s">
        <v>651</v>
      </c>
      <c r="C60" s="63" t="s">
        <v>5863</v>
      </c>
      <c r="P60" s="63"/>
      <c r="Q60" s="63"/>
      <c r="R60" s="63"/>
    </row>
    <row r="61" spans="2:18">
      <c r="B61" s="63" t="s">
        <v>270</v>
      </c>
      <c r="P61" s="63"/>
      <c r="Q61" s="63"/>
      <c r="R61" s="63"/>
    </row>
    <row r="62" spans="2:18">
      <c r="B62" s="63" t="s">
        <v>5866</v>
      </c>
      <c r="P62" s="63"/>
      <c r="Q62" s="63"/>
      <c r="R62" s="63"/>
    </row>
    <row r="63" spans="2:18">
      <c r="B63" s="63" t="s">
        <v>227</v>
      </c>
      <c r="P63" s="63"/>
      <c r="Q63" s="63"/>
      <c r="R63" s="63"/>
    </row>
    <row r="64" spans="2:18">
      <c r="P64" s="63"/>
      <c r="Q64" s="63"/>
      <c r="R64" s="63"/>
    </row>
    <row r="65" spans="16:18">
      <c r="P65" s="63"/>
      <c r="Q65" s="63"/>
      <c r="R65" s="63"/>
    </row>
    <row r="66" spans="16:18">
      <c r="P66" s="63"/>
      <c r="Q66" s="63"/>
      <c r="R66" s="63"/>
    </row>
    <row r="67" spans="16:18">
      <c r="P67" s="63"/>
      <c r="Q67" s="63"/>
      <c r="R67" s="63"/>
    </row>
    <row r="68" spans="16:18">
      <c r="P68" s="63"/>
      <c r="Q68" s="63"/>
      <c r="R68" s="63"/>
    </row>
    <row r="69" spans="16:18">
      <c r="P69" s="63"/>
      <c r="Q69" s="63"/>
      <c r="R69" s="63"/>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8"/>
  <dimension ref="A1:BP62"/>
  <sheetViews>
    <sheetView workbookViewId="0">
      <selection activeCell="AW30" sqref="AW30:AX31"/>
    </sheetView>
  </sheetViews>
  <sheetFormatPr defaultRowHeight="15"/>
  <cols>
    <col min="1" max="1" width="9.140625" style="8"/>
    <col min="2" max="2" width="52" style="8" bestFit="1" customWidth="1"/>
    <col min="3" max="3" width="13.85546875" style="8" customWidth="1"/>
    <col min="4" max="5" width="19.7109375" style="8" customWidth="1"/>
    <col min="6" max="7" width="10.5703125" style="8" customWidth="1"/>
    <col min="8" max="8" width="13.7109375" style="8" customWidth="1"/>
    <col min="9" max="9" width="7.5703125" style="8" customWidth="1"/>
    <col min="10" max="10" width="9.42578125" style="8" customWidth="1"/>
    <col min="11" max="11" width="10.5703125" style="8" customWidth="1"/>
    <col min="12" max="12" width="14.28515625" style="8" customWidth="1"/>
    <col min="13" max="15" width="11.5703125" style="8" customWidth="1"/>
    <col min="16" max="16" width="9.7109375" style="91" customWidth="1"/>
    <col min="17" max="18" width="26.5703125" style="8" customWidth="1"/>
    <col min="19" max="21" width="14" style="8" customWidth="1"/>
    <col min="22" max="22" width="9.140625" style="8"/>
    <col min="23" max="23" width="46.85546875" style="8" bestFit="1" customWidth="1"/>
    <col min="26" max="26" width="15.5703125" customWidth="1"/>
    <col min="28" max="28" width="34" bestFit="1" customWidth="1"/>
    <col min="50" max="50" width="34.85546875" bestFit="1" customWidth="1"/>
    <col min="51" max="51" width="32.140625" customWidth="1"/>
    <col min="52" max="52" width="35.42578125" customWidth="1"/>
    <col min="53" max="53" width="18.42578125" customWidth="1"/>
    <col min="60" max="60" width="13.85546875" customWidth="1"/>
    <col min="61" max="61" width="13.7109375" customWidth="1"/>
    <col min="62" max="62" width="13.140625" customWidth="1"/>
    <col min="64" max="64" width="21.140625" customWidth="1"/>
    <col min="65" max="65" width="18.5703125" customWidth="1"/>
    <col min="66" max="66" width="14" bestFit="1" customWidth="1"/>
  </cols>
  <sheetData>
    <row r="1" spans="1:68" ht="31.5">
      <c r="A1" s="125" t="s">
        <v>4008</v>
      </c>
      <c r="B1" s="125" t="s">
        <v>2662</v>
      </c>
      <c r="C1" s="125" t="s">
        <v>6788</v>
      </c>
      <c r="D1" s="125" t="s">
        <v>5658</v>
      </c>
      <c r="E1" s="125" t="s">
        <v>5659</v>
      </c>
      <c r="F1" s="125" t="s">
        <v>4235</v>
      </c>
      <c r="G1" s="398" t="s">
        <v>4704</v>
      </c>
      <c r="H1" s="125" t="s">
        <v>4302</v>
      </c>
      <c r="I1" s="125" t="s">
        <v>3250</v>
      </c>
      <c r="J1" s="125" t="s">
        <v>3251</v>
      </c>
      <c r="K1" s="125" t="s">
        <v>4540</v>
      </c>
      <c r="L1" s="399" t="s">
        <v>4541</v>
      </c>
      <c r="M1" s="125" t="s">
        <v>4542</v>
      </c>
      <c r="N1" s="125" t="s">
        <v>4005</v>
      </c>
      <c r="O1" s="399" t="s">
        <v>4543</v>
      </c>
      <c r="P1" s="151" t="s">
        <v>4544</v>
      </c>
      <c r="Q1" s="399" t="s">
        <v>3079</v>
      </c>
      <c r="R1" s="399" t="s">
        <v>6787</v>
      </c>
      <c r="S1" s="399" t="s">
        <v>6778</v>
      </c>
      <c r="T1" s="399" t="s">
        <v>13680</v>
      </c>
      <c r="U1" s="399"/>
      <c r="W1" s="368" t="s">
        <v>4303</v>
      </c>
      <c r="X1" s="368"/>
      <c r="Y1" s="368"/>
      <c r="Z1" s="368"/>
      <c r="AA1" s="368"/>
      <c r="AB1" s="368"/>
      <c r="AC1" s="368"/>
      <c r="AD1" s="368"/>
      <c r="AE1" s="368"/>
      <c r="AF1" s="368"/>
      <c r="AG1" s="368"/>
      <c r="AW1" s="42" t="s">
        <v>6784</v>
      </c>
      <c r="AX1" s="42" t="s">
        <v>6808</v>
      </c>
      <c r="AY1" s="42" t="s">
        <v>5426</v>
      </c>
      <c r="AZ1" s="124" t="s">
        <v>3079</v>
      </c>
      <c r="BA1" s="42" t="s">
        <v>3078</v>
      </c>
      <c r="BB1" s="42" t="s">
        <v>6809</v>
      </c>
      <c r="BC1" s="42" t="s">
        <v>6810</v>
      </c>
      <c r="BD1" s="42"/>
      <c r="BE1" s="42" t="s">
        <v>4005</v>
      </c>
      <c r="BH1" s="42" t="s">
        <v>13644</v>
      </c>
      <c r="BI1" s="42" t="s">
        <v>4235</v>
      </c>
      <c r="BJ1" s="42" t="s">
        <v>3082</v>
      </c>
      <c r="BL1" s="376" t="s">
        <v>13679</v>
      </c>
      <c r="BM1" s="376"/>
      <c r="BN1" s="376"/>
      <c r="BO1" s="376"/>
      <c r="BP1" s="376"/>
    </row>
    <row r="2" spans="1:68" ht="15.75">
      <c r="A2" s="152">
        <v>1</v>
      </c>
      <c r="B2" s="152" t="s">
        <v>2661</v>
      </c>
      <c r="C2" s="152" t="s">
        <v>5370</v>
      </c>
      <c r="D2" s="152" t="str">
        <f>LEFT(RIGHT(C2,4),3)</f>
        <v>C27</v>
      </c>
      <c r="E2" s="152" t="b">
        <f>D2=G2</f>
        <v>1</v>
      </c>
      <c r="F2" s="152" t="s">
        <v>4234</v>
      </c>
      <c r="G2" s="152" t="str">
        <f>LEFT(RIGHT(F2,4),3)</f>
        <v>C27</v>
      </c>
      <c r="H2" s="152" t="s">
        <v>3249</v>
      </c>
      <c r="I2" s="152" t="s">
        <v>3252</v>
      </c>
      <c r="J2" s="152" t="s">
        <v>3253</v>
      </c>
      <c r="K2" s="152"/>
      <c r="L2" s="152"/>
      <c r="M2" s="152"/>
      <c r="N2" s="152"/>
      <c r="O2" s="152"/>
      <c r="P2" s="152"/>
      <c r="Q2" s="152"/>
      <c r="R2" s="152"/>
      <c r="S2" s="152" t="s">
        <v>5812</v>
      </c>
      <c r="T2" s="152"/>
      <c r="U2" s="152"/>
      <c r="W2" s="39" t="s">
        <v>3106</v>
      </c>
      <c r="X2" s="39" t="s">
        <v>3107</v>
      </c>
      <c r="Y2" s="39"/>
      <c r="Z2" s="39" t="s">
        <v>3298</v>
      </c>
      <c r="AA2" s="40" t="s">
        <v>3078</v>
      </c>
      <c r="AB2" s="41" t="s">
        <v>2214</v>
      </c>
      <c r="AC2" s="41" t="s">
        <v>2154</v>
      </c>
      <c r="AD2" s="41" t="s">
        <v>2153</v>
      </c>
      <c r="AE2" s="41" t="s">
        <v>2152</v>
      </c>
      <c r="AF2" s="41" t="s">
        <v>4005</v>
      </c>
      <c r="AG2" s="313" t="s">
        <v>4301</v>
      </c>
      <c r="AT2" s="369" t="s">
        <v>10047</v>
      </c>
      <c r="AW2" s="86" t="s">
        <v>315</v>
      </c>
      <c r="AX2" s="132" t="s">
        <v>6806</v>
      </c>
      <c r="AY2" s="132" t="s">
        <v>5841</v>
      </c>
      <c r="AZ2" s="132" t="s">
        <v>6811</v>
      </c>
      <c r="BA2" s="132" t="s">
        <v>4191</v>
      </c>
      <c r="BB2" s="132">
        <v>320</v>
      </c>
      <c r="BC2" s="86">
        <v>2</v>
      </c>
      <c r="BD2" s="86" t="s">
        <v>6807</v>
      </c>
      <c r="BE2" s="132" t="s">
        <v>12662</v>
      </c>
      <c r="BH2" s="1" t="s">
        <v>13645</v>
      </c>
      <c r="BI2" s="132" t="s">
        <v>12662</v>
      </c>
      <c r="BJ2" s="1" t="s">
        <v>13651</v>
      </c>
      <c r="BL2" s="42" t="s">
        <v>3077</v>
      </c>
      <c r="BM2" s="42" t="s">
        <v>13644</v>
      </c>
      <c r="BN2" s="42" t="s">
        <v>3079</v>
      </c>
    </row>
    <row r="3" spans="1:68" ht="15.75">
      <c r="A3" s="152">
        <v>2</v>
      </c>
      <c r="B3" s="152" t="s">
        <v>4193</v>
      </c>
      <c r="C3" s="152" t="s">
        <v>5371</v>
      </c>
      <c r="D3" s="152" t="s">
        <v>1467</v>
      </c>
      <c r="E3" s="152" t="b">
        <f t="shared" ref="E3:E43" si="0">D3=G3</f>
        <v>1</v>
      </c>
      <c r="F3" s="152" t="s">
        <v>4705</v>
      </c>
      <c r="G3" s="152" t="s">
        <v>1467</v>
      </c>
      <c r="H3" s="152" t="s">
        <v>4531</v>
      </c>
      <c r="I3" s="152" t="s">
        <v>4532</v>
      </c>
      <c r="J3" s="152" t="s">
        <v>4533</v>
      </c>
      <c r="K3" s="152" t="s">
        <v>4534</v>
      </c>
      <c r="L3" s="152"/>
      <c r="M3" s="152"/>
      <c r="N3" s="152"/>
      <c r="O3" s="152"/>
      <c r="P3" s="152"/>
      <c r="Q3" s="152"/>
      <c r="R3" s="152"/>
      <c r="S3" s="153" t="s">
        <v>6631</v>
      </c>
      <c r="T3" s="153"/>
      <c r="U3" s="153"/>
      <c r="W3" s="38" t="s">
        <v>3108</v>
      </c>
      <c r="X3" s="38" t="s">
        <v>4248</v>
      </c>
      <c r="Y3" s="38" t="s">
        <v>1335</v>
      </c>
      <c r="Z3" s="37" t="s">
        <v>4254</v>
      </c>
      <c r="AA3" s="1" t="str">
        <f>INDEX('WATERDEEP STRUCTURES'!I$3:I$562,MATCH(ORGANIZATIONS!$Y3,'WATERDEEP STRUCTURES'!$F$3:$F$562,0),1)</f>
        <v>SEA WARD</v>
      </c>
      <c r="AB3" s="1" t="str">
        <f>INDEX('WATERDEEP STRUCTURES'!H$3:H$562,MATCH(ORGANIZATIONS!$Y3,'WATERDEEP STRUCTURES'!$F$3:$F$562,0),1)</f>
        <v>The Shrines of Nature</v>
      </c>
      <c r="AC3" s="1" t="str">
        <f>INDEX('WATERDEEP STRUCTURES'!J$3:J$562,MATCH(ORGANIZATIONS!$Y3,'WATERDEEP STRUCTURES'!$F$3:$F$562,0),1)</f>
        <v>temple</v>
      </c>
      <c r="AD3" s="1" t="str">
        <f>INDEX('WATERDEEP STRUCTURES'!K$3:K$562,MATCH(ORGANIZATIONS!$Y3,'WATERDEEP STRUCTURES'!$F$3:$F$562,0),1)</f>
        <v>B</v>
      </c>
      <c r="AE3" s="1" t="str">
        <f>INDEX('WATERDEEP STRUCTURES'!L$3:L$562,MATCH(ORGANIZATIONS!$Y3,'WATERDEEP STRUCTURES'!$F$3:$F$562,0),1)</f>
        <v>2s</v>
      </c>
      <c r="AF3" s="1">
        <f>INDEX('WATERDEEP STRUCTURES'!M$3:M$562,MATCH(ORGANIZATIONS!$Y3,'WATERDEEP STRUCTURES'!$F$3:$F$562,0),1)</f>
        <v>0</v>
      </c>
      <c r="AG3" s="69">
        <f>INDEX('WATERDEEP STRUCTURES'!P$3:P$562,MATCH(ORGANIZATIONS!$Y3,'WATERDEEP STRUCTURES'!$F$3:$F$562,0),1)</f>
        <v>0</v>
      </c>
      <c r="AT3" s="370"/>
      <c r="AW3" s="86" t="s">
        <v>315</v>
      </c>
      <c r="AX3" s="132" t="s">
        <v>5844</v>
      </c>
      <c r="AY3" s="132" t="s">
        <v>5841</v>
      </c>
      <c r="AZ3" s="132"/>
      <c r="BA3" s="132"/>
      <c r="BB3" s="132">
        <v>80</v>
      </c>
      <c r="BC3" s="86">
        <v>50</v>
      </c>
      <c r="BD3" s="86" t="s">
        <v>6796</v>
      </c>
      <c r="BE3" s="132" t="s">
        <v>12662</v>
      </c>
      <c r="BH3" s="1" t="s">
        <v>13416</v>
      </c>
      <c r="BI3" s="132" t="s">
        <v>12662</v>
      </c>
      <c r="BJ3" s="1" t="s">
        <v>13652</v>
      </c>
      <c r="BL3" s="1"/>
      <c r="BM3" s="1"/>
      <c r="BN3" s="1"/>
    </row>
    <row r="4" spans="1:68" s="8" customFormat="1" ht="15.75">
      <c r="A4" s="152">
        <v>3</v>
      </c>
      <c r="B4" s="152" t="s">
        <v>4194</v>
      </c>
      <c r="C4" s="152" t="s">
        <v>5372</v>
      </c>
      <c r="D4" s="152" t="str">
        <f t="shared" ref="D4:D40" si="1">LEFT(RIGHT(C4,4),3)</f>
        <v>T26</v>
      </c>
      <c r="E4" s="152" t="b">
        <f t="shared" si="0"/>
        <v>1</v>
      </c>
      <c r="F4" s="152" t="s">
        <v>4535</v>
      </c>
      <c r="G4" s="152" t="str">
        <f t="shared" ref="G4:G43" si="2">LEFT(RIGHT(F4,4),3)</f>
        <v>T26</v>
      </c>
      <c r="H4" s="152" t="s">
        <v>4536</v>
      </c>
      <c r="I4" s="152" t="s">
        <v>4537</v>
      </c>
      <c r="J4" s="152" t="s">
        <v>4538</v>
      </c>
      <c r="K4" s="152" t="s">
        <v>4539</v>
      </c>
      <c r="L4" s="152"/>
      <c r="M4" s="152"/>
      <c r="N4" s="152"/>
      <c r="O4" s="152" t="s">
        <v>5809</v>
      </c>
      <c r="P4" s="152" t="s">
        <v>5810</v>
      </c>
      <c r="Q4" s="152"/>
      <c r="R4" s="152"/>
      <c r="S4" s="152" t="s">
        <v>5811</v>
      </c>
      <c r="T4" s="152"/>
      <c r="U4" s="152"/>
      <c r="W4" s="38" t="s">
        <v>3109</v>
      </c>
      <c r="X4" s="38" t="s">
        <v>4253</v>
      </c>
      <c r="Y4" s="38" t="s">
        <v>1312</v>
      </c>
      <c r="Z4" s="61" t="s">
        <v>4272</v>
      </c>
      <c r="AA4" s="7" t="str">
        <f>INDEX('WATERDEEP STRUCTURES'!I$3:I$562,MATCH(ORGANIZATIONS!$Y4,'WATERDEEP STRUCTURES'!$F$3:$F$562,0),1)</f>
        <v>NORTH WARD</v>
      </c>
      <c r="AB4" s="7" t="str">
        <f>INDEX('WATERDEEP STRUCTURES'!H$3:H$562,MATCH(ORGANIZATIONS!$Y4,'WATERDEEP STRUCTURES'!$F$3:$F$562,0),1)</f>
        <v>Amcathra Villa</v>
      </c>
      <c r="AC4" s="7" t="str">
        <f>INDEX('WATERDEEP STRUCTURES'!J$3:J$562,MATCH(ORGANIZATIONS!$Y4,'WATERDEEP STRUCTURES'!$F$3:$F$562,0),1)</f>
        <v>noble villa</v>
      </c>
      <c r="AD4" s="7" t="str">
        <f>INDEX('WATERDEEP STRUCTURES'!K$3:K$562,MATCH(ORGANIZATIONS!$Y4,'WATERDEEP STRUCTURES'!$F$3:$F$562,0),1)</f>
        <v>A</v>
      </c>
      <c r="AE4" s="7" t="str">
        <f>INDEX('WATERDEEP STRUCTURES'!L$3:L$562,MATCH(ORGANIZATIONS!$Y4,'WATERDEEP STRUCTURES'!$F$3:$F$562,0),1)</f>
        <v>2s &amp; 4s</v>
      </c>
      <c r="AF4" s="7">
        <f>INDEX('WATERDEEP STRUCTURES'!M$3:M$562,MATCH(ORGANIZATIONS!$Y4,'WATERDEEP STRUCTURES'!$F$3:$F$562,0),1)</f>
        <v>0</v>
      </c>
      <c r="AG4" s="314">
        <f>INDEX('WATERDEEP STRUCTURES'!P$3:P$562,MATCH(ORGANIZATIONS!$Y4,'WATERDEEP STRUCTURES'!$F$3:$F$562,0),1)</f>
        <v>0</v>
      </c>
      <c r="AH4"/>
      <c r="AI4"/>
      <c r="AJ4"/>
      <c r="AK4"/>
      <c r="AL4"/>
      <c r="AT4" s="180" t="s">
        <v>10048</v>
      </c>
      <c r="AU4"/>
      <c r="AV4"/>
      <c r="AW4" s="86" t="s">
        <v>315</v>
      </c>
      <c r="AX4" s="132" t="s">
        <v>5845</v>
      </c>
      <c r="AY4" s="132" t="s">
        <v>2507</v>
      </c>
      <c r="AZ4" s="132"/>
      <c r="BA4" s="132"/>
      <c r="BB4" s="132">
        <v>144</v>
      </c>
      <c r="BC4" s="86">
        <v>2</v>
      </c>
      <c r="BD4" s="86" t="s">
        <v>6797</v>
      </c>
      <c r="BE4" s="132" t="s">
        <v>12662</v>
      </c>
      <c r="BH4" s="7" t="s">
        <v>13646</v>
      </c>
      <c r="BI4" s="132" t="s">
        <v>12662</v>
      </c>
      <c r="BJ4" s="7" t="s">
        <v>13649</v>
      </c>
      <c r="BL4" s="1"/>
      <c r="BM4" s="1"/>
      <c r="BN4" s="7"/>
    </row>
    <row r="5" spans="1:68" ht="15.75">
      <c r="A5" s="152">
        <v>4</v>
      </c>
      <c r="B5" s="152" t="s">
        <v>4195</v>
      </c>
      <c r="C5" s="152" t="s">
        <v>5373</v>
      </c>
      <c r="D5" s="152" t="str">
        <f t="shared" si="1"/>
        <v>D31</v>
      </c>
      <c r="E5" s="152" t="b">
        <f t="shared" si="0"/>
        <v>1</v>
      </c>
      <c r="F5" s="152" t="s">
        <v>4545</v>
      </c>
      <c r="G5" s="152" t="str">
        <f t="shared" si="2"/>
        <v>D31</v>
      </c>
      <c r="H5" s="152" t="s">
        <v>4546</v>
      </c>
      <c r="I5" s="152" t="s">
        <v>4547</v>
      </c>
      <c r="J5" s="152" t="s">
        <v>4548</v>
      </c>
      <c r="K5" s="152" t="s">
        <v>4549</v>
      </c>
      <c r="L5" s="152" t="s">
        <v>4549</v>
      </c>
      <c r="M5" s="152" t="s">
        <v>4550</v>
      </c>
      <c r="N5" s="152"/>
      <c r="O5" s="152" t="s">
        <v>5817</v>
      </c>
      <c r="P5" s="152"/>
      <c r="Q5" s="152"/>
      <c r="R5" s="152"/>
      <c r="S5" s="152"/>
      <c r="T5" s="152"/>
      <c r="U5" s="152"/>
      <c r="W5" s="38" t="s">
        <v>3109</v>
      </c>
      <c r="X5" s="1" t="s">
        <v>4251</v>
      </c>
      <c r="Y5" s="1"/>
      <c r="Z5" s="1"/>
      <c r="AA5" s="1" t="e">
        <f>INDEX('WATERDEEP STRUCTURES'!I$3:I$562,MATCH(ORGANIZATIONS!$Y5,'WATERDEEP STRUCTURES'!$F$3:$F$562,0),1)</f>
        <v>#N/A</v>
      </c>
      <c r="AB5" s="1" t="e">
        <f>INDEX('WATERDEEP STRUCTURES'!H$3:H$562,MATCH(ORGANIZATIONS!$Y5,'WATERDEEP STRUCTURES'!$F$3:$F$562,0),1)</f>
        <v>#N/A</v>
      </c>
      <c r="AC5" s="1" t="e">
        <f>INDEX('WATERDEEP STRUCTURES'!J$3:J$562,MATCH(ORGANIZATIONS!$Y5,'WATERDEEP STRUCTURES'!$F$3:$F$562,0),1)</f>
        <v>#N/A</v>
      </c>
      <c r="AD5" s="1" t="e">
        <f>INDEX('WATERDEEP STRUCTURES'!K$3:K$562,MATCH(ORGANIZATIONS!$Y5,'WATERDEEP STRUCTURES'!$F$3:$F$562,0),1)</f>
        <v>#N/A</v>
      </c>
      <c r="AE5" s="1" t="e">
        <f>INDEX('WATERDEEP STRUCTURES'!L$3:L$562,MATCH(ORGANIZATIONS!$Y5,'WATERDEEP STRUCTURES'!$F$3:$F$562,0),1)</f>
        <v>#N/A</v>
      </c>
      <c r="AF5" s="1" t="e">
        <f>INDEX('WATERDEEP STRUCTURES'!M$3:M$562,MATCH(ORGANIZATIONS!$Y5,'WATERDEEP STRUCTURES'!$F$3:$F$562,0),1)</f>
        <v>#N/A</v>
      </c>
      <c r="AG5" s="69" t="e">
        <f>INDEX('WATERDEEP STRUCTURES'!P$3:P$562,MATCH(ORGANIZATIONS!$Y5,'WATERDEEP STRUCTURES'!$F$3:$F$562,0),1)</f>
        <v>#N/A</v>
      </c>
      <c r="AT5" s="180" t="s">
        <v>10050</v>
      </c>
      <c r="AW5" s="86" t="s">
        <v>256</v>
      </c>
      <c r="AX5" s="132"/>
      <c r="AY5" s="132" t="s">
        <v>13681</v>
      </c>
      <c r="AZ5" s="132"/>
      <c r="BA5" s="132"/>
      <c r="BB5" s="132">
        <v>150</v>
      </c>
      <c r="BC5" s="86">
        <v>10</v>
      </c>
      <c r="BD5" s="86" t="s">
        <v>6798</v>
      </c>
      <c r="BE5" s="132" t="s">
        <v>12662</v>
      </c>
      <c r="BH5" s="400" t="s">
        <v>13647</v>
      </c>
      <c r="BI5" s="132" t="s">
        <v>12662</v>
      </c>
      <c r="BJ5" s="1"/>
      <c r="BL5" s="7"/>
      <c r="BM5" s="7"/>
      <c r="BN5" s="1"/>
    </row>
    <row r="6" spans="1:68" ht="15.75">
      <c r="A6" s="152">
        <v>5</v>
      </c>
      <c r="B6" s="152" t="s">
        <v>4196</v>
      </c>
      <c r="C6" s="152" t="s">
        <v>5374</v>
      </c>
      <c r="D6" s="152" t="s">
        <v>1376</v>
      </c>
      <c r="E6" s="152" t="b">
        <f t="shared" si="0"/>
        <v>1</v>
      </c>
      <c r="F6" s="152" t="s">
        <v>4551</v>
      </c>
      <c r="G6" s="152" t="s">
        <v>1376</v>
      </c>
      <c r="H6" s="152" t="s">
        <v>4552</v>
      </c>
      <c r="I6" s="152" t="s">
        <v>4553</v>
      </c>
      <c r="J6" s="152" t="s">
        <v>4554</v>
      </c>
      <c r="K6" s="152" t="s">
        <v>4555</v>
      </c>
      <c r="L6" s="152"/>
      <c r="M6" s="152"/>
      <c r="N6" s="152"/>
      <c r="O6" s="152" t="s">
        <v>5818</v>
      </c>
      <c r="P6" s="152"/>
      <c r="Q6" s="152"/>
      <c r="R6" s="152"/>
      <c r="S6" s="152"/>
      <c r="T6" s="152"/>
      <c r="U6" s="152"/>
      <c r="W6" s="38" t="s">
        <v>3109</v>
      </c>
      <c r="X6" s="1" t="s">
        <v>4252</v>
      </c>
      <c r="Y6" s="1" t="s">
        <v>1359</v>
      </c>
      <c r="Z6" s="1" t="s">
        <v>38</v>
      </c>
      <c r="AA6" s="1" t="str">
        <f>INDEX('WATERDEEP STRUCTURES'!I$3:I$562,MATCH(ORGANIZATIONS!$Y6,'WATERDEEP STRUCTURES'!$F$3:$F$562,0),1)</f>
        <v>SEA WARD</v>
      </c>
      <c r="AB6" s="1" t="str">
        <f>INDEX('WATERDEEP STRUCTURES'!H$3:H$562,MATCH(ORGANIZATIONS!$Y6,'WATERDEEP STRUCTURES'!$F$3:$F$562,0),1)</f>
        <v>Cassalanter-Villa</v>
      </c>
      <c r="AC6" s="1" t="str">
        <f>INDEX('WATERDEEP STRUCTURES'!J$3:J$562,MATCH(ORGANIZATIONS!$Y6,'WATERDEEP STRUCTURES'!$F$3:$F$562,0),1)</f>
        <v>noble villa</v>
      </c>
      <c r="AD6" s="1" t="str">
        <f>INDEX('WATERDEEP STRUCTURES'!K$3:K$562,MATCH(ORGANIZATIONS!$Y6,'WATERDEEP STRUCTURES'!$F$3:$F$562,0),1)</f>
        <v>A</v>
      </c>
      <c r="AE6" s="1" t="str">
        <f>INDEX('WATERDEEP STRUCTURES'!L$3:L$562,MATCH(ORGANIZATIONS!$Y6,'WATERDEEP STRUCTURES'!$F$3:$F$562,0),1)</f>
        <v>3s &amp; 4s</v>
      </c>
      <c r="AF6" s="1">
        <f>INDEX('WATERDEEP STRUCTURES'!M$3:M$562,MATCH(ORGANIZATIONS!$Y6,'WATERDEEP STRUCTURES'!$F$3:$F$562,0),1)</f>
        <v>0</v>
      </c>
      <c r="AG6" s="69">
        <f>INDEX('WATERDEEP STRUCTURES'!P$3:P$562,MATCH(ORGANIZATIONS!$Y6,'WATERDEEP STRUCTURES'!$F$3:$F$562,0),1)</f>
        <v>0</v>
      </c>
      <c r="AT6" s="180" t="s">
        <v>7390</v>
      </c>
      <c r="AW6" s="86" t="s">
        <v>354</v>
      </c>
      <c r="AX6" s="132"/>
      <c r="AY6" s="132" t="s">
        <v>2340</v>
      </c>
      <c r="AZ6" s="132" t="s">
        <v>6789</v>
      </c>
      <c r="BA6" s="132" t="s">
        <v>4096</v>
      </c>
      <c r="BB6" s="132">
        <v>340</v>
      </c>
      <c r="BC6" s="86">
        <v>5</v>
      </c>
      <c r="BD6" s="132" t="s">
        <v>12662</v>
      </c>
      <c r="BE6" s="132" t="s">
        <v>12662</v>
      </c>
      <c r="BH6" s="400" t="s">
        <v>13648</v>
      </c>
      <c r="BI6" s="132" t="s">
        <v>12662</v>
      </c>
      <c r="BJ6" s="1" t="s">
        <v>13650</v>
      </c>
      <c r="BL6" s="1"/>
      <c r="BM6" s="1"/>
      <c r="BN6" s="1"/>
    </row>
    <row r="7" spans="1:68" ht="15.75">
      <c r="A7" s="152">
        <v>6</v>
      </c>
      <c r="B7" s="152" t="s">
        <v>4197</v>
      </c>
      <c r="C7" s="152" t="s">
        <v>5375</v>
      </c>
      <c r="D7" s="152" t="str">
        <f t="shared" si="1"/>
        <v>T19</v>
      </c>
      <c r="E7" s="152" t="b">
        <f t="shared" si="0"/>
        <v>1</v>
      </c>
      <c r="F7" s="152" t="s">
        <v>4556</v>
      </c>
      <c r="G7" s="152" t="str">
        <f t="shared" si="2"/>
        <v>T19</v>
      </c>
      <c r="H7" s="152" t="s">
        <v>4557</v>
      </c>
      <c r="I7" s="152" t="s">
        <v>4558</v>
      </c>
      <c r="J7" s="152" t="s">
        <v>4559</v>
      </c>
      <c r="K7" s="152" t="s">
        <v>4560</v>
      </c>
      <c r="L7" s="152"/>
      <c r="M7" s="152"/>
      <c r="N7" s="152"/>
      <c r="O7" s="152"/>
      <c r="P7" s="152"/>
      <c r="Q7" s="152" t="s">
        <v>6407</v>
      </c>
      <c r="R7" s="152"/>
      <c r="S7" s="152" t="s">
        <v>6408</v>
      </c>
      <c r="T7" s="152"/>
      <c r="U7" s="152"/>
      <c r="W7" s="38" t="s">
        <v>3109</v>
      </c>
      <c r="X7" s="1" t="s">
        <v>4273</v>
      </c>
      <c r="Y7" s="1" t="s">
        <v>2137</v>
      </c>
      <c r="Z7" s="1" t="s">
        <v>4274</v>
      </c>
      <c r="AA7" s="1" t="str">
        <f>INDEX('WATERDEEP STRUCTURES'!I$3:I$562,MATCH(ORGANIZATIONS!$Y7,'WATERDEEP STRUCTURES'!$F$3:$F$562,0),1)</f>
        <v>DEEPWATER HARBOR</v>
      </c>
      <c r="AB7" s="1" t="str">
        <f>INDEX('WATERDEEP STRUCTURES'!H$3:H$562,MATCH(ORGANIZATIONS!$Y7,'WATERDEEP STRUCTURES'!$F$3:$F$562,0),1)</f>
        <v>The Queenspire</v>
      </c>
      <c r="AC7" s="1" t="str">
        <f>INDEX('WATERDEEP STRUCTURES'!J$3:J$562,MATCH(ORGANIZATIONS!$Y7,'WATERDEEP STRUCTURES'!$F$3:$F$562,0),1)</f>
        <v>temple</v>
      </c>
      <c r="AD7" s="1" t="str">
        <f>INDEX('WATERDEEP STRUCTURES'!K$3:K$562,MATCH(ORGANIZATIONS!$Y7,'WATERDEEP STRUCTURES'!$F$3:$F$562,0),1)</f>
        <v>A</v>
      </c>
      <c r="AE7" s="1">
        <f>INDEX('WATERDEEP STRUCTURES'!L$3:L$562,MATCH(ORGANIZATIONS!$Y7,'WATERDEEP STRUCTURES'!$F$3:$F$562,0),1)</f>
        <v>6</v>
      </c>
      <c r="AF7" s="1">
        <f>INDEX('WATERDEEP STRUCTURES'!M$3:M$562,MATCH(ORGANIZATIONS!$Y7,'WATERDEEP STRUCTURES'!$F$3:$F$562,0),1)</f>
        <v>0</v>
      </c>
      <c r="AG7" s="69">
        <f>INDEX('WATERDEEP STRUCTURES'!P$3:P$562,MATCH(ORGANIZATIONS!$Y7,'WATERDEEP STRUCTURES'!$F$3:$F$562,0),1)</f>
        <v>0</v>
      </c>
      <c r="AT7" s="180" t="s">
        <v>5507</v>
      </c>
      <c r="AW7" s="86" t="s">
        <v>242</v>
      </c>
      <c r="AX7" s="132"/>
      <c r="AY7" s="132" t="s">
        <v>2321</v>
      </c>
      <c r="AZ7" s="132" t="s">
        <v>6812</v>
      </c>
      <c r="BA7" s="132" t="s">
        <v>4096</v>
      </c>
      <c r="BB7" s="132">
        <v>192</v>
      </c>
      <c r="BC7" s="86">
        <v>5</v>
      </c>
      <c r="BD7" s="86" t="s">
        <v>6800</v>
      </c>
      <c r="BE7" s="132" t="s">
        <v>12662</v>
      </c>
      <c r="BL7" s="1"/>
      <c r="BM7" s="1"/>
      <c r="BN7" s="1"/>
    </row>
    <row r="8" spans="1:68" ht="15.75">
      <c r="A8" s="152">
        <v>7</v>
      </c>
      <c r="B8" s="152" t="s">
        <v>4198</v>
      </c>
      <c r="C8" s="152" t="s">
        <v>5376</v>
      </c>
      <c r="D8" s="152" t="str">
        <f t="shared" si="1"/>
        <v>D21</v>
      </c>
      <c r="E8" s="152" t="b">
        <f t="shared" si="0"/>
        <v>1</v>
      </c>
      <c r="F8" s="152" t="s">
        <v>4561</v>
      </c>
      <c r="G8" s="152" t="str">
        <f t="shared" si="2"/>
        <v>D21</v>
      </c>
      <c r="H8" s="152" t="s">
        <v>4562</v>
      </c>
      <c r="I8" s="152" t="s">
        <v>4563</v>
      </c>
      <c r="J8" s="152" t="s">
        <v>4564</v>
      </c>
      <c r="K8" s="152" t="s">
        <v>4549</v>
      </c>
      <c r="L8" s="152"/>
      <c r="M8" s="152"/>
      <c r="N8" s="152"/>
      <c r="O8" s="152"/>
      <c r="P8" s="152"/>
      <c r="Q8" s="152"/>
      <c r="R8" s="152"/>
      <c r="S8" s="152" t="s">
        <v>6634</v>
      </c>
      <c r="T8" s="152"/>
      <c r="U8" s="152"/>
      <c r="W8" s="38" t="s">
        <v>3109</v>
      </c>
      <c r="X8" s="1" t="s">
        <v>4275</v>
      </c>
      <c r="Y8" s="1" t="s">
        <v>561</v>
      </c>
      <c r="Z8" s="1" t="s">
        <v>4276</v>
      </c>
      <c r="AA8" s="1" t="str">
        <f>INDEX('WATERDEEP STRUCTURES'!I$3:I$562,MATCH(ORGANIZATIONS!$Y8,'WATERDEEP STRUCTURES'!$F$3:$F$562,0),1)</f>
        <v>SEA WARD</v>
      </c>
      <c r="AB8" s="1" t="str">
        <f>INDEX('WATERDEEP STRUCTURES'!H$3:H$562,MATCH(ORGANIZATIONS!$Y8,'WATERDEEP STRUCTURES'!$F$3:$F$562,0),1)</f>
        <v>Ruldegost Villa</v>
      </c>
      <c r="AC8" s="1" t="str">
        <f>INDEX('WATERDEEP STRUCTURES'!J$3:J$562,MATCH(ORGANIZATIONS!$Y8,'WATERDEEP STRUCTURES'!$F$3:$F$562,0),1)</f>
        <v>noble villa</v>
      </c>
      <c r="AD8" s="1" t="str">
        <f>INDEX('WATERDEEP STRUCTURES'!K$3:K$562,MATCH(ORGANIZATIONS!$Y8,'WATERDEEP STRUCTURES'!$F$3:$F$562,0),1)</f>
        <v>A</v>
      </c>
      <c r="AE8" s="1" t="str">
        <f>INDEX('WATERDEEP STRUCTURES'!L$3:L$562,MATCH(ORGANIZATIONS!$Y8,'WATERDEEP STRUCTURES'!$F$3:$F$562,0),1)</f>
        <v>3s &amp; 4s</v>
      </c>
      <c r="AF8" s="1">
        <f>INDEX('WATERDEEP STRUCTURES'!M$3:M$562,MATCH(ORGANIZATIONS!$Y8,'WATERDEEP STRUCTURES'!$F$3:$F$562,0),1)</f>
        <v>0</v>
      </c>
      <c r="AG8" s="69">
        <f>INDEX('WATERDEEP STRUCTURES'!P$3:P$562,MATCH(ORGANIZATIONS!$Y8,'WATERDEEP STRUCTURES'!$F$3:$F$562,0),1)</f>
        <v>0</v>
      </c>
      <c r="AT8" s="180" t="s">
        <v>7392</v>
      </c>
      <c r="AW8" s="86" t="s">
        <v>347</v>
      </c>
      <c r="AX8" s="132" t="s">
        <v>10112</v>
      </c>
      <c r="AY8" s="132" t="s">
        <v>13682</v>
      </c>
      <c r="AZ8" s="132" t="s">
        <v>6790</v>
      </c>
      <c r="BA8" s="132" t="s">
        <v>4096</v>
      </c>
      <c r="BB8" s="132">
        <v>212</v>
      </c>
      <c r="BC8" s="86">
        <v>25</v>
      </c>
      <c r="BD8" s="86" t="s">
        <v>6799</v>
      </c>
      <c r="BE8" s="132" t="s">
        <v>12662</v>
      </c>
      <c r="BL8" s="1"/>
      <c r="BM8" s="1"/>
      <c r="BN8" s="1"/>
    </row>
    <row r="9" spans="1:68" ht="15.75">
      <c r="A9" s="152">
        <v>8</v>
      </c>
      <c r="B9" s="152" t="s">
        <v>4199</v>
      </c>
      <c r="C9" s="152" t="s">
        <v>5377</v>
      </c>
      <c r="D9" s="152" t="str">
        <f t="shared" si="1"/>
        <v>T10</v>
      </c>
      <c r="E9" s="152" t="b">
        <f t="shared" si="0"/>
        <v>1</v>
      </c>
      <c r="F9" s="152" t="s">
        <v>4565</v>
      </c>
      <c r="G9" s="152" t="str">
        <f t="shared" si="2"/>
        <v>T10</v>
      </c>
      <c r="H9" s="152" t="s">
        <v>4566</v>
      </c>
      <c r="I9" s="152" t="s">
        <v>4567</v>
      </c>
      <c r="J9" s="152" t="s">
        <v>4568</v>
      </c>
      <c r="K9" s="152" t="s">
        <v>4569</v>
      </c>
      <c r="L9" s="152"/>
      <c r="M9" s="152"/>
      <c r="N9" s="152"/>
      <c r="O9" s="152"/>
      <c r="P9" s="152"/>
      <c r="Q9" s="152"/>
      <c r="R9" s="152"/>
      <c r="S9" s="152"/>
      <c r="T9" s="152"/>
      <c r="U9" s="152"/>
      <c r="W9" s="38" t="s">
        <v>3109</v>
      </c>
      <c r="X9" s="1" t="s">
        <v>4278</v>
      </c>
      <c r="Y9" s="1" t="s">
        <v>1756</v>
      </c>
      <c r="Z9" s="1" t="s">
        <v>4277</v>
      </c>
      <c r="AA9" s="1" t="str">
        <f>INDEX('WATERDEEP STRUCTURES'!I$3:I$562,MATCH(ORGANIZATIONS!$Y9,'WATERDEEP STRUCTURES'!$F$3:$F$562,0),1)</f>
        <v>SEA WARD</v>
      </c>
      <c r="AB9" s="1" t="str">
        <f>INDEX('WATERDEEP STRUCTURES'!H$3:H$562,MATCH(ORGANIZATIONS!$Y9,'WATERDEEP STRUCTURES'!$F$3:$F$562,0),1)</f>
        <v>Myrna Cassalanter's residence</v>
      </c>
      <c r="AC9" s="1" t="str">
        <f>INDEX('WATERDEEP STRUCTURES'!J$3:J$562,MATCH(ORGANIZATIONS!$Y9,'WATERDEEP STRUCTURES'!$F$3:$F$562,0),1)</f>
        <v>house</v>
      </c>
      <c r="AD9" s="1" t="str">
        <f>INDEX('WATERDEEP STRUCTURES'!K$3:K$562,MATCH(ORGANIZATIONS!$Y9,'WATERDEEP STRUCTURES'!$F$3:$F$562,0),1)</f>
        <v>A</v>
      </c>
      <c r="AE9" s="1">
        <f>INDEX('WATERDEEP STRUCTURES'!L$3:L$562,MATCH(ORGANIZATIONS!$Y9,'WATERDEEP STRUCTURES'!$F$3:$F$562,0),1)</f>
        <v>2</v>
      </c>
      <c r="AF9" s="1">
        <f>INDEX('WATERDEEP STRUCTURES'!M$3:M$562,MATCH(ORGANIZATIONS!$Y9,'WATERDEEP STRUCTURES'!$F$3:$F$562,0),1)</f>
        <v>0</v>
      </c>
      <c r="AG9" s="69">
        <f>INDEX('WATERDEEP STRUCTURES'!P$3:P$562,MATCH(ORGANIZATIONS!$Y9,'WATERDEEP STRUCTURES'!$F$3:$F$562,0),1)</f>
        <v>0</v>
      </c>
      <c r="AT9" s="180" t="s">
        <v>5508</v>
      </c>
      <c r="AW9" s="86" t="s">
        <v>347</v>
      </c>
      <c r="AX9" s="132" t="s">
        <v>5846</v>
      </c>
      <c r="AY9" s="132" t="s">
        <v>13683</v>
      </c>
      <c r="AZ9" s="132" t="s">
        <v>6813</v>
      </c>
      <c r="BA9" s="132"/>
      <c r="BB9" s="132">
        <v>64</v>
      </c>
      <c r="BC9" s="86">
        <v>50</v>
      </c>
      <c r="BD9" s="86" t="s">
        <v>6796</v>
      </c>
      <c r="BE9" s="132" t="s">
        <v>12662</v>
      </c>
      <c r="BL9" s="1"/>
      <c r="BM9" s="1"/>
      <c r="BN9" s="1"/>
    </row>
    <row r="10" spans="1:68" ht="15.75">
      <c r="A10" s="152">
        <v>9</v>
      </c>
      <c r="B10" s="152" t="s">
        <v>4200</v>
      </c>
      <c r="C10" s="152" t="s">
        <v>5378</v>
      </c>
      <c r="D10" s="152" t="str">
        <f t="shared" si="1"/>
        <v>S13</v>
      </c>
      <c r="E10" s="152" t="b">
        <f t="shared" si="0"/>
        <v>1</v>
      </c>
      <c r="F10" s="152" t="s">
        <v>4570</v>
      </c>
      <c r="G10" s="152" t="str">
        <f t="shared" si="2"/>
        <v>S13</v>
      </c>
      <c r="H10" s="152" t="s">
        <v>4571</v>
      </c>
      <c r="I10" s="152" t="s">
        <v>4572</v>
      </c>
      <c r="J10" s="152" t="s">
        <v>4554</v>
      </c>
      <c r="K10" s="152" t="s">
        <v>4549</v>
      </c>
      <c r="L10" s="152"/>
      <c r="M10" s="152" t="s">
        <v>4573</v>
      </c>
      <c r="N10" s="152"/>
      <c r="O10" s="152"/>
      <c r="P10" s="152"/>
      <c r="Q10" s="152"/>
      <c r="R10" s="152"/>
      <c r="S10" s="152"/>
      <c r="T10" s="152"/>
      <c r="U10" s="152"/>
      <c r="W10" s="38" t="s">
        <v>4247</v>
      </c>
      <c r="X10" s="38" t="s">
        <v>4279</v>
      </c>
      <c r="Y10" s="38" t="s">
        <v>1400</v>
      </c>
      <c r="Z10" s="37" t="s">
        <v>4280</v>
      </c>
      <c r="AA10" s="1" t="str">
        <f>INDEX('WATERDEEP STRUCTURES'!I$3:I$562,MATCH(ORGANIZATIONS!$Y10,'WATERDEEP STRUCTURES'!$F$3:$F$562,0),1)</f>
        <v>CASTLE WARD</v>
      </c>
      <c r="AB10" s="1" t="str">
        <f>INDEX('WATERDEEP STRUCTURES'!H$3:H$562,MATCH(ORGANIZATIONS!$Y10,'WATERDEEP STRUCTURES'!$F$3:$F$562,0),1)</f>
        <v>The Elfstone Tavern</v>
      </c>
      <c r="AC10" s="1" t="str">
        <f>INDEX('WATERDEEP STRUCTURES'!J$3:J$562,MATCH(ORGANIZATIONS!$Y10,'WATERDEEP STRUCTURES'!$F$3:$F$562,0),1)</f>
        <v>tavern</v>
      </c>
      <c r="AD10" s="1" t="str">
        <f>INDEX('WATERDEEP STRUCTURES'!K$3:K$562,MATCH(ORGANIZATIONS!$Y10,'WATERDEEP STRUCTURES'!$F$3:$F$562,0),1)</f>
        <v>B</v>
      </c>
      <c r="AE10" s="1">
        <f>INDEX('WATERDEEP STRUCTURES'!L$3:L$562,MATCH(ORGANIZATIONS!$Y10,'WATERDEEP STRUCTURES'!$F$3:$F$562,0),1)</f>
        <v>2</v>
      </c>
      <c r="AF10" s="1">
        <f>INDEX('WATERDEEP STRUCTURES'!M$3:M$562,MATCH(ORGANIZATIONS!$Y10,'WATERDEEP STRUCTURES'!$F$3:$F$562,0),1)</f>
        <v>0</v>
      </c>
      <c r="AG10" s="69">
        <f>INDEX('WATERDEEP STRUCTURES'!P$3:P$562,MATCH(ORGANIZATIONS!$Y10,'WATERDEEP STRUCTURES'!$F$3:$F$562,0),1)</f>
        <v>0</v>
      </c>
      <c r="AT10" s="180" t="s">
        <v>7392</v>
      </c>
      <c r="AW10" s="86" t="s">
        <v>279</v>
      </c>
      <c r="AX10" s="132"/>
      <c r="AY10" s="132" t="s">
        <v>2307</v>
      </c>
      <c r="AZ10" s="132" t="s">
        <v>6791</v>
      </c>
      <c r="BA10" s="132" t="s">
        <v>4096</v>
      </c>
      <c r="BB10" s="132" t="s">
        <v>12662</v>
      </c>
      <c r="BC10" s="132" t="s">
        <v>12662</v>
      </c>
      <c r="BD10" s="132" t="s">
        <v>12662</v>
      </c>
      <c r="BE10" s="132" t="s">
        <v>12662</v>
      </c>
      <c r="BL10" s="1"/>
      <c r="BM10" s="1"/>
      <c r="BN10" s="1"/>
    </row>
    <row r="11" spans="1:68" ht="15.75">
      <c r="A11" s="152">
        <v>10</v>
      </c>
      <c r="B11" s="152" t="s">
        <v>4201</v>
      </c>
      <c r="C11" s="152" t="s">
        <v>5379</v>
      </c>
      <c r="D11" s="152" t="str">
        <f t="shared" si="1"/>
        <v>C39</v>
      </c>
      <c r="E11" s="152" t="b">
        <f t="shared" si="0"/>
        <v>1</v>
      </c>
      <c r="F11" s="152" t="s">
        <v>4574</v>
      </c>
      <c r="G11" s="152" t="str">
        <f t="shared" si="2"/>
        <v>C39</v>
      </c>
      <c r="H11" s="152" t="s">
        <v>4575</v>
      </c>
      <c r="I11" s="152" t="s">
        <v>4576</v>
      </c>
      <c r="J11" s="152" t="s">
        <v>4577</v>
      </c>
      <c r="K11" s="152" t="s">
        <v>4549</v>
      </c>
      <c r="L11" s="152"/>
      <c r="M11" s="152"/>
      <c r="N11" s="152"/>
      <c r="O11" s="152"/>
      <c r="P11" s="152" t="s">
        <v>6897</v>
      </c>
      <c r="Q11" s="152" t="s">
        <v>6406</v>
      </c>
      <c r="R11" s="152"/>
      <c r="S11" s="152" t="s">
        <v>5819</v>
      </c>
      <c r="T11" s="152"/>
      <c r="U11" s="152"/>
      <c r="W11" s="38" t="s">
        <v>4247</v>
      </c>
      <c r="X11" s="1" t="s">
        <v>4282</v>
      </c>
      <c r="Y11" s="1" t="s">
        <v>1373</v>
      </c>
      <c r="Z11" s="1" t="s">
        <v>4283</v>
      </c>
      <c r="AA11" s="1" t="str">
        <f>INDEX('WATERDEEP STRUCTURES'!I$3:I$562,MATCH(ORGANIZATIONS!$Y11,'WATERDEEP STRUCTURES'!$F$3:$F$562,0),1)</f>
        <v>CASTLE WARD</v>
      </c>
      <c r="AB11" s="1" t="str">
        <f>INDEX('WATERDEEP STRUCTURES'!H$3:H$562,MATCH(ORGANIZATIONS!$Y11,'WATERDEEP STRUCTURES'!$F$3:$F$562,0),1)</f>
        <v>The Font of Knowledge</v>
      </c>
      <c r="AC11" s="1" t="str">
        <f>INDEX('WATERDEEP STRUCTURES'!J$3:J$562,MATCH(ORGANIZATIONS!$Y11,'WATERDEEP STRUCTURES'!$F$3:$F$562,0),1)</f>
        <v>temple</v>
      </c>
      <c r="AD11" s="1" t="str">
        <f>INDEX('WATERDEEP STRUCTURES'!K$3:K$562,MATCH(ORGANIZATIONS!$Y11,'WATERDEEP STRUCTURES'!$F$3:$F$562,0),1)</f>
        <v>B</v>
      </c>
      <c r="AE11" s="1">
        <f>INDEX('WATERDEEP STRUCTURES'!L$3:L$562,MATCH(ORGANIZATIONS!$Y11,'WATERDEEP STRUCTURES'!$F$3:$F$562,0),1)</f>
        <v>4</v>
      </c>
      <c r="AF11" s="1">
        <f>INDEX('WATERDEEP STRUCTURES'!M$3:M$562,MATCH(ORGANIZATIONS!$Y11,'WATERDEEP STRUCTURES'!$F$3:$F$562,0),1)</f>
        <v>0</v>
      </c>
      <c r="AG11" s="69">
        <f>INDEX('WATERDEEP STRUCTURES'!P$3:P$562,MATCH(ORGANIZATIONS!$Y11,'WATERDEEP STRUCTURES'!$F$3:$F$562,0),1)</f>
        <v>0</v>
      </c>
      <c r="AT11" s="180" t="s">
        <v>5508</v>
      </c>
      <c r="AW11" s="132" t="s">
        <v>279</v>
      </c>
      <c r="AX11" s="132"/>
      <c r="AY11" s="132" t="s">
        <v>5854</v>
      </c>
      <c r="AZ11" s="132"/>
      <c r="BA11" s="132"/>
      <c r="BB11" s="132" t="s">
        <v>12662</v>
      </c>
      <c r="BC11" s="132" t="s">
        <v>12662</v>
      </c>
      <c r="BD11" s="132" t="s">
        <v>12662</v>
      </c>
      <c r="BE11" s="132" t="s">
        <v>12662</v>
      </c>
      <c r="BL11" s="1"/>
      <c r="BM11" s="1"/>
      <c r="BN11" s="1"/>
    </row>
    <row r="12" spans="1:68" ht="15.75">
      <c r="A12" s="152">
        <v>11</v>
      </c>
      <c r="B12" s="152" t="s">
        <v>4202</v>
      </c>
      <c r="C12" s="152" t="s">
        <v>5380</v>
      </c>
      <c r="D12" s="152" t="str">
        <f t="shared" si="1"/>
        <v>D28</v>
      </c>
      <c r="E12" s="152" t="b">
        <f t="shared" si="0"/>
        <v>1</v>
      </c>
      <c r="F12" s="152" t="s">
        <v>4578</v>
      </c>
      <c r="G12" s="152" t="str">
        <f t="shared" si="2"/>
        <v>D28</v>
      </c>
      <c r="H12" s="152" t="s">
        <v>4579</v>
      </c>
      <c r="I12" s="152" t="s">
        <v>4580</v>
      </c>
      <c r="J12" s="152" t="s">
        <v>4581</v>
      </c>
      <c r="K12" s="152" t="s">
        <v>4582</v>
      </c>
      <c r="L12" s="152"/>
      <c r="M12" s="152"/>
      <c r="N12" s="152"/>
      <c r="O12" s="152"/>
      <c r="P12" s="152"/>
      <c r="Q12" s="152"/>
      <c r="R12" s="152"/>
      <c r="S12" s="152"/>
      <c r="T12" s="152"/>
      <c r="U12" s="152"/>
      <c r="W12" s="38" t="s">
        <v>4247</v>
      </c>
      <c r="X12" s="1" t="s">
        <v>4249</v>
      </c>
      <c r="Y12" s="1" t="s">
        <v>1383</v>
      </c>
      <c r="Z12" s="1"/>
      <c r="AA12" s="1" t="str">
        <f>INDEX('WATERDEEP STRUCTURES'!I$3:I$562,MATCH(ORGANIZATIONS!$Y12,'WATERDEEP STRUCTURES'!$F$3:$F$562,0),1)</f>
        <v>CASTLE WARD</v>
      </c>
      <c r="AB12" s="1" t="str">
        <f>INDEX('WATERDEEP STRUCTURES'!H$3:H$562,MATCH(ORGANIZATIONS!$Y12,'WATERDEEP STRUCTURES'!$F$3:$F$562,0),1)</f>
        <v>Tower of the Order</v>
      </c>
      <c r="AC12" s="1" t="str">
        <f>INDEX('WATERDEEP STRUCTURES'!J$3:J$562,MATCH(ORGANIZATIONS!$Y12,'WATERDEEP STRUCTURES'!$F$3:$F$562,0),1)</f>
        <v>guildhall</v>
      </c>
      <c r="AD12" s="1" t="str">
        <f>INDEX('WATERDEEP STRUCTURES'!K$3:K$562,MATCH(ORGANIZATIONS!$Y12,'WATERDEEP STRUCTURES'!$F$3:$F$562,0),1)</f>
        <v>B</v>
      </c>
      <c r="AE12" s="1">
        <f>INDEX('WATERDEEP STRUCTURES'!L$3:L$562,MATCH(ORGANIZATIONS!$Y12,'WATERDEEP STRUCTURES'!$F$3:$F$562,0),1)</f>
        <v>4</v>
      </c>
      <c r="AF12" s="1">
        <f>INDEX('WATERDEEP STRUCTURES'!M$3:M$562,MATCH(ORGANIZATIONS!$Y12,'WATERDEEP STRUCTURES'!$F$3:$F$562,0),1)</f>
        <v>0</v>
      </c>
      <c r="AG12" s="1">
        <f>INDEX('WATERDEEP STRUCTURES'!P$3:P$562,MATCH(ORGANIZATIONS!$Y12,'WATERDEEP STRUCTURES'!$F$3:$F$562,0),1)</f>
        <v>0</v>
      </c>
      <c r="AT12" s="180" t="s">
        <v>7394</v>
      </c>
      <c r="AW12" s="86" t="s">
        <v>286</v>
      </c>
      <c r="AX12" s="132"/>
      <c r="AY12" s="132" t="s">
        <v>13684</v>
      </c>
      <c r="AZ12" s="133" t="s">
        <v>6814</v>
      </c>
      <c r="BA12" s="132" t="s">
        <v>4096</v>
      </c>
      <c r="BB12" s="132" t="s">
        <v>12662</v>
      </c>
      <c r="BC12" s="132" t="s">
        <v>12662</v>
      </c>
      <c r="BD12" s="132" t="s">
        <v>12662</v>
      </c>
      <c r="BE12" s="132" t="s">
        <v>12662</v>
      </c>
      <c r="BL12" s="1"/>
      <c r="BM12" s="1"/>
      <c r="BN12" s="1"/>
    </row>
    <row r="13" spans="1:68" ht="15.75">
      <c r="A13" s="152">
        <v>12</v>
      </c>
      <c r="B13" s="152" t="s">
        <v>4203</v>
      </c>
      <c r="C13" s="152" t="s">
        <v>5381</v>
      </c>
      <c r="D13" s="152" t="str">
        <f t="shared" si="1"/>
        <v>D39</v>
      </c>
      <c r="E13" s="152" t="b">
        <f t="shared" si="0"/>
        <v>1</v>
      </c>
      <c r="F13" s="152" t="s">
        <v>4700</v>
      </c>
      <c r="G13" s="152" t="str">
        <f t="shared" si="2"/>
        <v>D39</v>
      </c>
      <c r="H13" s="152" t="s">
        <v>4701</v>
      </c>
      <c r="I13" s="152" t="s">
        <v>4702</v>
      </c>
      <c r="J13" s="152" t="s">
        <v>4703</v>
      </c>
      <c r="K13" s="152" t="s">
        <v>4549</v>
      </c>
      <c r="L13" s="152"/>
      <c r="M13" s="152"/>
      <c r="N13" s="152"/>
      <c r="O13" s="152"/>
      <c r="P13" s="152"/>
      <c r="Q13" s="152"/>
      <c r="R13" s="152"/>
      <c r="S13" s="152"/>
      <c r="T13" s="152"/>
      <c r="U13" s="152"/>
      <c r="W13" s="38" t="s">
        <v>4247</v>
      </c>
      <c r="X13" s="1" t="s">
        <v>4250</v>
      </c>
      <c r="Y13" s="1" t="s">
        <v>1345</v>
      </c>
      <c r="Z13" s="1"/>
      <c r="AA13" s="1" t="str">
        <f>INDEX('WATERDEEP STRUCTURES'!I$3:I$562,MATCH(ORGANIZATIONS!$Y13,'WATERDEEP STRUCTURES'!$F$3:$F$562,0),1)</f>
        <v>SEA WARD</v>
      </c>
      <c r="AB13" s="1" t="str">
        <f>INDEX('WATERDEEP STRUCTURES'!H$3:H$562,MATCH(ORGANIZATIONS!$Y13,'WATERDEEP STRUCTURES'!$F$3:$F$562,0),1)</f>
        <v xml:space="preserve">The House of Wonder </v>
      </c>
      <c r="AC13" s="1" t="str">
        <f>INDEX('WATERDEEP STRUCTURES'!J$3:J$562,MATCH(ORGANIZATIONS!$Y13,'WATERDEEP STRUCTURES'!$F$3:$F$562,0),1)</f>
        <v>temple</v>
      </c>
      <c r="AD13" s="1" t="str">
        <f>INDEX('WATERDEEP STRUCTURES'!K$3:K$562,MATCH(ORGANIZATIONS!$Y13,'WATERDEEP STRUCTURES'!$F$3:$F$562,0),1)</f>
        <v>A</v>
      </c>
      <c r="AE13" s="1">
        <f>INDEX('WATERDEEP STRUCTURES'!L$3:L$562,MATCH(ORGANIZATIONS!$Y13,'WATERDEEP STRUCTURES'!$F$3:$F$562,0),1)</f>
        <v>5</v>
      </c>
      <c r="AF13" s="1">
        <f>INDEX('WATERDEEP STRUCTURES'!M$3:M$562,MATCH(ORGANIZATIONS!$Y13,'WATERDEEP STRUCTURES'!$F$3:$F$562,0),1)</f>
        <v>0</v>
      </c>
      <c r="AG13" s="1">
        <f>INDEX('WATERDEEP STRUCTURES'!P$3:P$562,MATCH(ORGANIZATIONS!$Y13,'WATERDEEP STRUCTURES'!$F$3:$F$562,0),1)</f>
        <v>0</v>
      </c>
      <c r="AT13" s="180" t="s">
        <v>5508</v>
      </c>
      <c r="AW13" s="86" t="s">
        <v>322</v>
      </c>
      <c r="AX13" s="132"/>
      <c r="AY13" s="132" t="s">
        <v>6794</v>
      </c>
      <c r="AZ13" s="133" t="s">
        <v>6815</v>
      </c>
      <c r="BA13" s="132" t="s">
        <v>4096</v>
      </c>
      <c r="BB13" s="132">
        <v>240</v>
      </c>
      <c r="BC13" s="86">
        <v>5</v>
      </c>
      <c r="BD13" s="86" t="s">
        <v>6800</v>
      </c>
      <c r="BE13" s="132" t="s">
        <v>12662</v>
      </c>
      <c r="BL13" s="1"/>
      <c r="BM13" s="1"/>
      <c r="BN13" s="1"/>
    </row>
    <row r="14" spans="1:68" ht="15.75">
      <c r="A14" s="152">
        <v>13</v>
      </c>
      <c r="B14" s="152" t="s">
        <v>4204</v>
      </c>
      <c r="C14" s="152" t="s">
        <v>5382</v>
      </c>
      <c r="D14" s="152" t="str">
        <f t="shared" si="1"/>
        <v>N51</v>
      </c>
      <c r="E14" s="152" t="b">
        <f t="shared" si="0"/>
        <v>1</v>
      </c>
      <c r="F14" s="152" t="s">
        <v>4583</v>
      </c>
      <c r="G14" s="152" t="str">
        <f t="shared" si="2"/>
        <v>N51</v>
      </c>
      <c r="H14" s="152" t="s">
        <v>4584</v>
      </c>
      <c r="I14" s="152" t="s">
        <v>4585</v>
      </c>
      <c r="J14" s="152" t="s">
        <v>4586</v>
      </c>
      <c r="K14" s="152" t="s">
        <v>4549</v>
      </c>
      <c r="L14" s="152"/>
      <c r="M14" s="152"/>
      <c r="N14" s="152"/>
      <c r="O14" s="152"/>
      <c r="P14" s="152"/>
      <c r="Q14" s="152"/>
      <c r="R14" s="152"/>
      <c r="S14" s="152" t="s">
        <v>5814</v>
      </c>
      <c r="T14" s="152"/>
      <c r="U14" s="152"/>
      <c r="W14" s="7"/>
      <c r="X14" s="38" t="s">
        <v>4284</v>
      </c>
      <c r="Y14" s="1" t="s">
        <v>1400</v>
      </c>
      <c r="Z14" s="1" t="s">
        <v>4285</v>
      </c>
      <c r="AA14" s="1" t="str">
        <f>INDEX('WATERDEEP STRUCTURES'!I$3:I$562,MATCH(ORGANIZATIONS!$Y14,'WATERDEEP STRUCTURES'!$F$3:$F$562,0),1)</f>
        <v>CASTLE WARD</v>
      </c>
      <c r="AB14" s="1" t="str">
        <f>INDEX('WATERDEEP STRUCTURES'!H$3:H$562,MATCH(ORGANIZATIONS!$Y14,'WATERDEEP STRUCTURES'!$F$3:$F$562,0),1)</f>
        <v>The Elfstone Tavern</v>
      </c>
      <c r="AC14" s="1" t="str">
        <f>INDEX('WATERDEEP STRUCTURES'!J$3:J$562,MATCH(ORGANIZATIONS!$Y14,'WATERDEEP STRUCTURES'!$F$3:$F$562,0),1)</f>
        <v>tavern</v>
      </c>
      <c r="AD14" s="1" t="str">
        <f>INDEX('WATERDEEP STRUCTURES'!K$3:K$562,MATCH(ORGANIZATIONS!$Y14,'WATERDEEP STRUCTURES'!$F$3:$F$562,0),1)</f>
        <v>B</v>
      </c>
      <c r="AE14" s="1">
        <f>INDEX('WATERDEEP STRUCTURES'!L$3:L$562,MATCH(ORGANIZATIONS!$Y14,'WATERDEEP STRUCTURES'!$F$3:$F$562,0),1)</f>
        <v>2</v>
      </c>
      <c r="AF14" s="1">
        <f>INDEX('WATERDEEP STRUCTURES'!M$3:M$562,MATCH(ORGANIZATIONS!$Y14,'WATERDEEP STRUCTURES'!$F$3:$F$562,0),1)</f>
        <v>0</v>
      </c>
      <c r="AG14" s="1">
        <f>INDEX('WATERDEEP STRUCTURES'!P$3:P$562,MATCH(ORGANIZATIONS!$Y14,'WATERDEEP STRUCTURES'!$F$3:$F$562,0),1)</f>
        <v>0</v>
      </c>
      <c r="AT14" s="180" t="s">
        <v>10047</v>
      </c>
      <c r="AW14" s="86" t="s">
        <v>589</v>
      </c>
      <c r="AX14" s="132"/>
      <c r="AY14" s="132" t="s">
        <v>2312</v>
      </c>
      <c r="AZ14" s="133" t="s">
        <v>13685</v>
      </c>
      <c r="BA14" s="132" t="s">
        <v>4096</v>
      </c>
      <c r="BB14" s="132" t="s">
        <v>12662</v>
      </c>
      <c r="BC14" s="132" t="s">
        <v>12662</v>
      </c>
      <c r="BD14" s="132" t="s">
        <v>12662</v>
      </c>
      <c r="BE14" s="132" t="s">
        <v>12662</v>
      </c>
      <c r="BL14" s="1"/>
      <c r="BM14" s="1"/>
      <c r="BN14" s="1"/>
    </row>
    <row r="15" spans="1:68" ht="15.75">
      <c r="A15" s="152">
        <v>14</v>
      </c>
      <c r="B15" s="152" t="s">
        <v>4205</v>
      </c>
      <c r="C15" s="152" t="s">
        <v>5383</v>
      </c>
      <c r="D15" s="152" t="str">
        <f t="shared" si="1"/>
        <v>D47</v>
      </c>
      <c r="E15" s="152" t="b">
        <f t="shared" si="0"/>
        <v>1</v>
      </c>
      <c r="F15" s="152" t="s">
        <v>4587</v>
      </c>
      <c r="G15" s="152" t="str">
        <f t="shared" si="2"/>
        <v>D47</v>
      </c>
      <c r="H15" s="152" t="s">
        <v>4588</v>
      </c>
      <c r="I15" s="152" t="s">
        <v>4589</v>
      </c>
      <c r="J15" s="152" t="s">
        <v>4548</v>
      </c>
      <c r="K15" s="152"/>
      <c r="L15" s="152"/>
      <c r="M15" s="152"/>
      <c r="N15" s="152"/>
      <c r="O15" s="152"/>
      <c r="P15" s="152"/>
      <c r="Q15" s="152"/>
      <c r="R15" s="152"/>
      <c r="S15" s="152"/>
      <c r="T15" s="152"/>
      <c r="U15" s="152"/>
      <c r="W15" s="7"/>
      <c r="X15" s="38" t="s">
        <v>4286</v>
      </c>
      <c r="Y15" s="1" t="s">
        <v>1498</v>
      </c>
      <c r="Z15" s="1" t="s">
        <v>4287</v>
      </c>
      <c r="AA15" s="1" t="str">
        <f>INDEX('WATERDEEP STRUCTURES'!I$3:I$562,MATCH(ORGANIZATIONS!$Y15,'WATERDEEP STRUCTURES'!$F$3:$F$562,0),1)</f>
        <v>DOCK WARD</v>
      </c>
      <c r="AB15" s="1" t="str">
        <f>INDEX('WATERDEEP STRUCTURES'!H$3:H$562,MATCH(ORGANIZATIONS!$Y15,'WATERDEEP STRUCTURES'!$F$3:$F$562,0),1)</f>
        <v>Selûne's Smile</v>
      </c>
      <c r="AC15" s="1" t="str">
        <f>INDEX('WATERDEEP STRUCTURES'!J$3:J$562,MATCH(ORGANIZATIONS!$Y15,'WATERDEEP STRUCTURES'!$F$3:$F$562,0),1)</f>
        <v>tavern</v>
      </c>
      <c r="AD15" s="1" t="str">
        <f>INDEX('WATERDEEP STRUCTURES'!K$3:K$562,MATCH(ORGANIZATIONS!$Y15,'WATERDEEP STRUCTURES'!$F$3:$F$562,0),1)</f>
        <v>C</v>
      </c>
      <c r="AE15" s="1">
        <f>INDEX('WATERDEEP STRUCTURES'!L$3:L$562,MATCH(ORGANIZATIONS!$Y15,'WATERDEEP STRUCTURES'!$F$3:$F$562,0),1)</f>
        <v>2</v>
      </c>
      <c r="AF15" s="1">
        <f>INDEX('WATERDEEP STRUCTURES'!M$3:M$562,MATCH(ORGANIZATIONS!$Y15,'WATERDEEP STRUCTURES'!$F$3:$F$562,0),1)</f>
        <v>0</v>
      </c>
      <c r="AG15" s="1">
        <f>INDEX('WATERDEEP STRUCTURES'!P$3:P$562,MATCH(ORGANIZATIONS!$Y15,'WATERDEEP STRUCTURES'!$F$3:$F$562,0),1)</f>
        <v>0</v>
      </c>
      <c r="AT15" s="180" t="s">
        <v>10060</v>
      </c>
      <c r="AW15" s="86" t="s">
        <v>392</v>
      </c>
      <c r="AX15" s="132"/>
      <c r="AY15" s="132" t="s">
        <v>2645</v>
      </c>
      <c r="AZ15" s="132"/>
      <c r="BA15" s="132"/>
      <c r="BB15" s="132" t="s">
        <v>12662</v>
      </c>
      <c r="BC15" s="132" t="s">
        <v>12662</v>
      </c>
      <c r="BD15" s="132" t="s">
        <v>12662</v>
      </c>
      <c r="BE15" s="132" t="s">
        <v>12662</v>
      </c>
      <c r="BL15" s="1"/>
      <c r="BM15" s="1"/>
      <c r="BN15" s="1"/>
    </row>
    <row r="16" spans="1:68" ht="15.75">
      <c r="A16" s="152">
        <v>15</v>
      </c>
      <c r="B16" s="152" t="s">
        <v>4206</v>
      </c>
      <c r="C16" s="152" t="s">
        <v>5384</v>
      </c>
      <c r="D16" s="152" t="str">
        <f t="shared" si="1"/>
        <v>T29</v>
      </c>
      <c r="E16" s="152" t="b">
        <f t="shared" si="0"/>
        <v>1</v>
      </c>
      <c r="F16" s="152" t="s">
        <v>4590</v>
      </c>
      <c r="G16" s="152" t="str">
        <f t="shared" si="2"/>
        <v>T29</v>
      </c>
      <c r="H16" s="152" t="s">
        <v>4591</v>
      </c>
      <c r="I16" s="152" t="s">
        <v>4592</v>
      </c>
      <c r="J16" s="152" t="s">
        <v>4581</v>
      </c>
      <c r="K16" s="152" t="s">
        <v>4549</v>
      </c>
      <c r="L16" s="152"/>
      <c r="M16" s="152"/>
      <c r="N16" s="152"/>
      <c r="O16" s="152"/>
      <c r="P16" s="152"/>
      <c r="Q16" s="152"/>
      <c r="R16" s="152"/>
      <c r="S16" s="152"/>
      <c r="T16" s="152"/>
      <c r="U16" s="152"/>
      <c r="W16" s="7"/>
      <c r="X16" s="38" t="s">
        <v>4288</v>
      </c>
      <c r="Y16" s="1" t="s">
        <v>1373</v>
      </c>
      <c r="Z16" s="1" t="s">
        <v>4289</v>
      </c>
      <c r="AA16" s="1" t="str">
        <f>INDEX('WATERDEEP STRUCTURES'!I$3:I$562,MATCH(ORGANIZATIONS!$Y16,'WATERDEEP STRUCTURES'!$F$3:$F$562,0),1)</f>
        <v>CASTLE WARD</v>
      </c>
      <c r="AB16" s="1" t="str">
        <f>INDEX('WATERDEEP STRUCTURES'!H$3:H$562,MATCH(ORGANIZATIONS!$Y16,'WATERDEEP STRUCTURES'!$F$3:$F$562,0),1)</f>
        <v>The Font of Knowledge</v>
      </c>
      <c r="AC16" s="1" t="str">
        <f>INDEX('WATERDEEP STRUCTURES'!J$3:J$562,MATCH(ORGANIZATIONS!$Y16,'WATERDEEP STRUCTURES'!$F$3:$F$562,0),1)</f>
        <v>temple</v>
      </c>
      <c r="AD16" s="1" t="str">
        <f>INDEX('WATERDEEP STRUCTURES'!K$3:K$562,MATCH(ORGANIZATIONS!$Y16,'WATERDEEP STRUCTURES'!$F$3:$F$562,0),1)</f>
        <v>B</v>
      </c>
      <c r="AE16" s="1">
        <f>INDEX('WATERDEEP STRUCTURES'!L$3:L$562,MATCH(ORGANIZATIONS!$Y16,'WATERDEEP STRUCTURES'!$F$3:$F$562,0),1)</f>
        <v>4</v>
      </c>
      <c r="AF16" s="1">
        <f>INDEX('WATERDEEP STRUCTURES'!M$3:M$562,MATCH(ORGANIZATIONS!$Y16,'WATERDEEP STRUCTURES'!$F$3:$F$562,0),1)</f>
        <v>0</v>
      </c>
      <c r="AG16" s="1">
        <f>INDEX('WATERDEEP STRUCTURES'!P$3:P$562,MATCH(ORGANIZATIONS!$Y16,'WATERDEEP STRUCTURES'!$F$3:$F$562,0),1)</f>
        <v>0</v>
      </c>
      <c r="AT16" s="180" t="s">
        <v>7412</v>
      </c>
      <c r="AW16" s="132" t="s">
        <v>5852</v>
      </c>
      <c r="AX16" s="132"/>
      <c r="AY16" s="132" t="s">
        <v>13686</v>
      </c>
      <c r="AZ16" s="132"/>
      <c r="BA16" s="132"/>
      <c r="BB16" s="132" t="s">
        <v>12662</v>
      </c>
      <c r="BC16" s="132" t="s">
        <v>12662</v>
      </c>
      <c r="BD16" s="132" t="s">
        <v>12662</v>
      </c>
      <c r="BE16" s="132" t="s">
        <v>12662</v>
      </c>
      <c r="BL16" s="1"/>
      <c r="BM16" s="1"/>
      <c r="BN16" s="1"/>
    </row>
    <row r="17" spans="1:66" ht="15.75">
      <c r="A17" s="152">
        <v>16</v>
      </c>
      <c r="B17" s="152" t="s">
        <v>4207</v>
      </c>
      <c r="C17" s="152" t="s">
        <v>5385</v>
      </c>
      <c r="D17" s="152" t="str">
        <f t="shared" si="1"/>
        <v>C21</v>
      </c>
      <c r="E17" s="152" t="b">
        <f t="shared" si="0"/>
        <v>1</v>
      </c>
      <c r="F17" s="152" t="s">
        <v>4593</v>
      </c>
      <c r="G17" s="152" t="str">
        <f t="shared" si="2"/>
        <v>C21</v>
      </c>
      <c r="H17" s="152" t="s">
        <v>4594</v>
      </c>
      <c r="I17" s="152" t="s">
        <v>4595</v>
      </c>
      <c r="J17" s="152" t="s">
        <v>4596</v>
      </c>
      <c r="K17" s="152"/>
      <c r="L17" s="152"/>
      <c r="M17" s="152"/>
      <c r="N17" s="152"/>
      <c r="O17" s="152"/>
      <c r="P17" s="152"/>
      <c r="Q17" s="152"/>
      <c r="R17" s="152"/>
      <c r="S17" s="152"/>
      <c r="T17" s="152"/>
      <c r="U17" s="152"/>
      <c r="W17" s="7"/>
      <c r="X17" s="1"/>
      <c r="Y17" s="1"/>
      <c r="Z17" s="1"/>
      <c r="AA17" s="1" t="e">
        <f>INDEX('WATERDEEP STRUCTURES'!I$3:I$562,MATCH(ORGANIZATIONS!$Y17,'WATERDEEP STRUCTURES'!$F$3:$F$562,0),1)</f>
        <v>#N/A</v>
      </c>
      <c r="AB17" s="1" t="e">
        <f>INDEX('WATERDEEP STRUCTURES'!H$3:H$562,MATCH(ORGANIZATIONS!$Y17,'WATERDEEP STRUCTURES'!$F$3:$F$562,0),1)</f>
        <v>#N/A</v>
      </c>
      <c r="AC17" s="1" t="e">
        <f>INDEX('WATERDEEP STRUCTURES'!J$3:J$562,MATCH(ORGANIZATIONS!$Y17,'WATERDEEP STRUCTURES'!$F$3:$F$562,0),1)</f>
        <v>#N/A</v>
      </c>
      <c r="AD17" s="1" t="e">
        <f>INDEX('WATERDEEP STRUCTURES'!K$3:K$562,MATCH(ORGANIZATIONS!$Y17,'WATERDEEP STRUCTURES'!$F$3:$F$562,0),1)</f>
        <v>#N/A</v>
      </c>
      <c r="AE17" s="1" t="e">
        <f>INDEX('WATERDEEP STRUCTURES'!L$3:L$562,MATCH(ORGANIZATIONS!$Y17,'WATERDEEP STRUCTURES'!$F$3:$F$562,0),1)</f>
        <v>#N/A</v>
      </c>
      <c r="AF17" s="1" t="e">
        <f>INDEX('WATERDEEP STRUCTURES'!M$3:M$562,MATCH(ORGANIZATIONS!$Y17,'WATERDEEP STRUCTURES'!$F$3:$F$562,0),1)</f>
        <v>#N/A</v>
      </c>
      <c r="AG17" s="1" t="e">
        <f>INDEX('WATERDEEP STRUCTURES'!P$3:P$562,MATCH(ORGANIZATIONS!$Y17,'WATERDEEP STRUCTURES'!$F$3:$F$562,0),1)</f>
        <v>#N/A</v>
      </c>
      <c r="AT17" s="180" t="s">
        <v>7392</v>
      </c>
      <c r="AW17" s="86" t="s">
        <v>385</v>
      </c>
      <c r="AX17" s="132" t="s">
        <v>6801</v>
      </c>
      <c r="AY17" s="132" t="s">
        <v>13687</v>
      </c>
      <c r="AZ17" s="132"/>
      <c r="BA17" s="132"/>
      <c r="BB17" s="132">
        <v>217</v>
      </c>
      <c r="BC17" s="86">
        <v>10</v>
      </c>
      <c r="BD17" s="86" t="s">
        <v>6798</v>
      </c>
      <c r="BE17" s="132" t="s">
        <v>12662</v>
      </c>
      <c r="BL17" s="1"/>
      <c r="BM17" s="1"/>
      <c r="BN17" s="1"/>
    </row>
    <row r="18" spans="1:66" ht="15.75">
      <c r="A18" s="152">
        <v>17</v>
      </c>
      <c r="B18" s="152" t="s">
        <v>4208</v>
      </c>
      <c r="C18" s="152" t="s">
        <v>5386</v>
      </c>
      <c r="D18" s="152" t="str">
        <f t="shared" si="1"/>
        <v>N46</v>
      </c>
      <c r="E18" s="152" t="b">
        <f t="shared" si="0"/>
        <v>1</v>
      </c>
      <c r="F18" s="152" t="s">
        <v>4597</v>
      </c>
      <c r="G18" s="152" t="str">
        <f t="shared" si="2"/>
        <v>N46</v>
      </c>
      <c r="H18" s="152" t="s">
        <v>4598</v>
      </c>
      <c r="I18" s="152" t="s">
        <v>4599</v>
      </c>
      <c r="J18" s="152" t="s">
        <v>4600</v>
      </c>
      <c r="K18" s="152" t="s">
        <v>4601</v>
      </c>
      <c r="L18" s="152"/>
      <c r="M18" s="152"/>
      <c r="N18" s="152"/>
      <c r="O18" s="152"/>
      <c r="P18" s="152"/>
      <c r="Q18" s="152"/>
      <c r="R18" s="152"/>
      <c r="S18" s="152" t="s">
        <v>5815</v>
      </c>
      <c r="T18" s="152"/>
      <c r="U18" s="152"/>
      <c r="W18" s="38" t="s">
        <v>3110</v>
      </c>
      <c r="X18" s="1" t="s">
        <v>4279</v>
      </c>
      <c r="Y18" s="38" t="s">
        <v>1400</v>
      </c>
      <c r="Z18" s="37" t="s">
        <v>4280</v>
      </c>
      <c r="AA18" s="1" t="str">
        <f>INDEX('WATERDEEP STRUCTURES'!I$3:I$562,MATCH(ORGANIZATIONS!$Y18,'WATERDEEP STRUCTURES'!$F$3:$F$562,0),1)</f>
        <v>CASTLE WARD</v>
      </c>
      <c r="AB18" s="1" t="str">
        <f>INDEX('WATERDEEP STRUCTURES'!H$3:H$562,MATCH(ORGANIZATIONS!$Y18,'WATERDEEP STRUCTURES'!$F$3:$F$562,0),1)</f>
        <v>The Elfstone Tavern</v>
      </c>
      <c r="AC18" s="1" t="str">
        <f>INDEX('WATERDEEP STRUCTURES'!J$3:J$562,MATCH(ORGANIZATIONS!$Y18,'WATERDEEP STRUCTURES'!$F$3:$F$562,0),1)</f>
        <v>tavern</v>
      </c>
      <c r="AD18" s="1" t="str">
        <f>INDEX('WATERDEEP STRUCTURES'!K$3:K$562,MATCH(ORGANIZATIONS!$Y18,'WATERDEEP STRUCTURES'!$F$3:$F$562,0),1)</f>
        <v>B</v>
      </c>
      <c r="AE18" s="1">
        <f>INDEX('WATERDEEP STRUCTURES'!L$3:L$562,MATCH(ORGANIZATIONS!$Y18,'WATERDEEP STRUCTURES'!$F$3:$F$562,0),1)</f>
        <v>2</v>
      </c>
      <c r="AF18" s="1">
        <f>INDEX('WATERDEEP STRUCTURES'!M$3:M$562,MATCH(ORGANIZATIONS!$Y18,'WATERDEEP STRUCTURES'!$F$3:$F$562,0),1)</f>
        <v>0</v>
      </c>
      <c r="AG18" s="1">
        <f>INDEX('WATERDEEP STRUCTURES'!P$3:P$562,MATCH(ORGANIZATIONS!$Y18,'WATERDEEP STRUCTURES'!$F$3:$F$562,0),1)</f>
        <v>0</v>
      </c>
      <c r="AT18" s="180" t="s">
        <v>7394</v>
      </c>
      <c r="AW18" s="86" t="s">
        <v>385</v>
      </c>
      <c r="AX18" s="132" t="s">
        <v>6802</v>
      </c>
      <c r="AY18" s="132" t="s">
        <v>13688</v>
      </c>
      <c r="AZ18" s="132"/>
      <c r="BA18" s="132"/>
      <c r="BB18" s="132">
        <v>508</v>
      </c>
      <c r="BC18" s="86">
        <v>50</v>
      </c>
      <c r="BD18" s="86" t="s">
        <v>6803</v>
      </c>
      <c r="BE18" s="132" t="s">
        <v>12662</v>
      </c>
      <c r="BL18" s="1"/>
      <c r="BM18" s="1"/>
      <c r="BN18" s="1"/>
    </row>
    <row r="19" spans="1:66" ht="15.75">
      <c r="A19" s="152">
        <v>18</v>
      </c>
      <c r="B19" s="152" t="s">
        <v>4209</v>
      </c>
      <c r="C19" s="152" t="s">
        <v>5387</v>
      </c>
      <c r="D19" s="152" t="str">
        <f t="shared" si="1"/>
        <v>S11</v>
      </c>
      <c r="E19" s="152" t="b">
        <f t="shared" si="0"/>
        <v>1</v>
      </c>
      <c r="F19" s="152" t="s">
        <v>4602</v>
      </c>
      <c r="G19" s="152" t="str">
        <f t="shared" si="2"/>
        <v>S11</v>
      </c>
      <c r="H19" s="152" t="s">
        <v>4603</v>
      </c>
      <c r="I19" s="152" t="s">
        <v>4604</v>
      </c>
      <c r="J19" s="152" t="s">
        <v>4605</v>
      </c>
      <c r="K19" s="152" t="s">
        <v>4549</v>
      </c>
      <c r="L19" s="152"/>
      <c r="M19" s="152"/>
      <c r="N19" s="152"/>
      <c r="O19" s="152" t="s">
        <v>6630</v>
      </c>
      <c r="P19" s="152"/>
      <c r="Q19" s="152"/>
      <c r="R19" s="152"/>
      <c r="S19" s="152"/>
      <c r="T19" s="152"/>
      <c r="U19" s="152"/>
      <c r="W19" s="38" t="s">
        <v>3111</v>
      </c>
      <c r="X19" s="38" t="s">
        <v>4707</v>
      </c>
      <c r="Y19" s="38" t="s">
        <v>1373</v>
      </c>
      <c r="Z19" s="37" t="s">
        <v>4708</v>
      </c>
      <c r="AA19" s="1" t="str">
        <f>INDEX('WATERDEEP STRUCTURES'!I$3:I$562,MATCH(ORGANIZATIONS!$Y19,'WATERDEEP STRUCTURES'!$F$3:$F$562,0),1)</f>
        <v>CASTLE WARD</v>
      </c>
      <c r="AB19" s="1" t="str">
        <f>INDEX('WATERDEEP STRUCTURES'!H$3:H$562,MATCH(ORGANIZATIONS!$Y19,'WATERDEEP STRUCTURES'!$F$3:$F$562,0),1)</f>
        <v>The Font of Knowledge</v>
      </c>
      <c r="AC19" s="1" t="str">
        <f>INDEX('WATERDEEP STRUCTURES'!J$3:J$562,MATCH(ORGANIZATIONS!$Y19,'WATERDEEP STRUCTURES'!$F$3:$F$562,0),1)</f>
        <v>temple</v>
      </c>
      <c r="AD19" s="1" t="str">
        <f>INDEX('WATERDEEP STRUCTURES'!K$3:K$562,MATCH(ORGANIZATIONS!$Y19,'WATERDEEP STRUCTURES'!$F$3:$F$562,0),1)</f>
        <v>B</v>
      </c>
      <c r="AE19" s="1">
        <f>INDEX('WATERDEEP STRUCTURES'!L$3:L$562,MATCH(ORGANIZATIONS!$Y19,'WATERDEEP STRUCTURES'!$F$3:$F$562,0),1)</f>
        <v>4</v>
      </c>
      <c r="AF19" s="1">
        <f>INDEX('WATERDEEP STRUCTURES'!M$3:M$562,MATCH(ORGANIZATIONS!$Y19,'WATERDEEP STRUCTURES'!$F$3:$F$562,0),1)</f>
        <v>0</v>
      </c>
      <c r="AG19" s="1">
        <f>INDEX('WATERDEEP STRUCTURES'!P$3:P$562,MATCH(ORGANIZATIONS!$Y19,'WATERDEEP STRUCTURES'!$F$3:$F$562,0),1)</f>
        <v>0</v>
      </c>
      <c r="AT19" s="180" t="s">
        <v>5508</v>
      </c>
      <c r="AW19" s="86" t="s">
        <v>385</v>
      </c>
      <c r="AX19" s="132" t="s">
        <v>5848</v>
      </c>
      <c r="AY19" s="132" t="s">
        <v>13689</v>
      </c>
      <c r="AZ19" s="132"/>
      <c r="BA19" s="132"/>
      <c r="BB19" s="132">
        <v>32</v>
      </c>
      <c r="BC19" s="86">
        <v>1</v>
      </c>
      <c r="BD19" s="86" t="s">
        <v>6804</v>
      </c>
      <c r="BE19" s="132" t="s">
        <v>12662</v>
      </c>
      <c r="BL19" s="1"/>
      <c r="BM19" s="1"/>
      <c r="BN19" s="1"/>
    </row>
    <row r="20" spans="1:66" ht="15.75">
      <c r="A20" s="152">
        <v>19</v>
      </c>
      <c r="B20" s="152" t="s">
        <v>4210</v>
      </c>
      <c r="C20" s="152" t="s">
        <v>5388</v>
      </c>
      <c r="D20" s="152" t="str">
        <f t="shared" si="1"/>
        <v>C34</v>
      </c>
      <c r="E20" s="152" t="b">
        <f t="shared" si="0"/>
        <v>1</v>
      </c>
      <c r="F20" s="152" t="s">
        <v>4606</v>
      </c>
      <c r="G20" s="152" t="str">
        <f t="shared" si="2"/>
        <v>C34</v>
      </c>
      <c r="H20" s="152" t="s">
        <v>4607</v>
      </c>
      <c r="I20" s="152" t="s">
        <v>4608</v>
      </c>
      <c r="J20" s="152" t="s">
        <v>4609</v>
      </c>
      <c r="K20" s="152" t="s">
        <v>4610</v>
      </c>
      <c r="L20" s="152"/>
      <c r="M20" s="152"/>
      <c r="N20" s="152"/>
      <c r="O20" s="152"/>
      <c r="P20" s="152"/>
      <c r="Q20" s="152"/>
      <c r="R20" s="152"/>
      <c r="S20" s="152"/>
      <c r="T20" s="152"/>
      <c r="U20" s="152"/>
      <c r="W20" s="38" t="s">
        <v>4271</v>
      </c>
      <c r="X20" s="1" t="s">
        <v>4255</v>
      </c>
      <c r="Y20" s="38" t="s">
        <v>1415</v>
      </c>
      <c r="Z20" s="37"/>
      <c r="AA20" s="1" t="str">
        <f>INDEX('WATERDEEP STRUCTURES'!I$3:I$562,MATCH(ORGANIZATIONS!$Y20,'WATERDEEP STRUCTURES'!$F$3:$F$562,0),1)</f>
        <v>CASTLE WARD</v>
      </c>
      <c r="AB20" s="1" t="str">
        <f>INDEX('WATERDEEP STRUCTURES'!H$3:H$562,MATCH(ORGANIZATIONS!$Y20,'WATERDEEP STRUCTURES'!$F$3:$F$562,0),1)</f>
        <v>The Yawning Portal</v>
      </c>
      <c r="AC20" s="1" t="str">
        <f>INDEX('WATERDEEP STRUCTURES'!J$3:J$562,MATCH(ORGANIZATIONS!$Y20,'WATERDEEP STRUCTURES'!$F$3:$F$562,0),1)</f>
        <v>inn</v>
      </c>
      <c r="AD20" s="1" t="str">
        <f>INDEX('WATERDEEP STRUCTURES'!K$3:K$562,MATCH(ORGANIZATIONS!$Y20,'WATERDEEP STRUCTURES'!$F$3:$F$562,0),1)</f>
        <v>C</v>
      </c>
      <c r="AE20" s="1">
        <f>INDEX('WATERDEEP STRUCTURES'!L$3:L$562,MATCH(ORGANIZATIONS!$Y20,'WATERDEEP STRUCTURES'!$F$3:$F$562,0),1)</f>
        <v>3</v>
      </c>
      <c r="AF20" s="1">
        <f>INDEX('WATERDEEP STRUCTURES'!M$3:M$562,MATCH(ORGANIZATIONS!$Y20,'WATERDEEP STRUCTURES'!$F$3:$F$562,0),1)</f>
        <v>0</v>
      </c>
      <c r="AG20" s="1">
        <f>INDEX('WATERDEEP STRUCTURES'!P$3:P$562,MATCH(ORGANIZATIONS!$Y20,'WATERDEEP STRUCTURES'!$F$3:$F$562,0),1)</f>
        <v>0</v>
      </c>
      <c r="AT20" s="180" t="s">
        <v>7427</v>
      </c>
      <c r="AW20" s="86" t="s">
        <v>5857</v>
      </c>
      <c r="AX20" s="132"/>
      <c r="AY20" s="132" t="s">
        <v>5847</v>
      </c>
      <c r="AZ20" s="132"/>
      <c r="BA20" s="132"/>
      <c r="BB20" s="132">
        <v>112</v>
      </c>
      <c r="BC20" s="86">
        <v>25</v>
      </c>
      <c r="BD20" s="134" t="s">
        <v>6799</v>
      </c>
      <c r="BE20" s="132" t="s">
        <v>12662</v>
      </c>
      <c r="BL20" s="1"/>
      <c r="BM20" s="1"/>
      <c r="BN20" s="1"/>
    </row>
    <row r="21" spans="1:66" ht="15.75">
      <c r="A21" s="152">
        <v>20</v>
      </c>
      <c r="B21" s="152" t="s">
        <v>4211</v>
      </c>
      <c r="C21" s="152" t="s">
        <v>5389</v>
      </c>
      <c r="D21" s="152" t="str">
        <f t="shared" si="1"/>
        <v>D43</v>
      </c>
      <c r="E21" s="152" t="b">
        <f t="shared" si="0"/>
        <v>1</v>
      </c>
      <c r="F21" s="152" t="s">
        <v>4611</v>
      </c>
      <c r="G21" s="152" t="str">
        <f t="shared" si="2"/>
        <v>D43</v>
      </c>
      <c r="H21" s="152" t="s">
        <v>4612</v>
      </c>
      <c r="I21" s="152" t="s">
        <v>4613</v>
      </c>
      <c r="J21" s="152" t="s">
        <v>4554</v>
      </c>
      <c r="K21" s="152" t="s">
        <v>4614</v>
      </c>
      <c r="L21" s="152"/>
      <c r="M21" s="152"/>
      <c r="N21" s="152"/>
      <c r="O21" s="152" t="s">
        <v>5820</v>
      </c>
      <c r="P21" s="152" t="s">
        <v>5821</v>
      </c>
      <c r="Q21" s="152"/>
      <c r="R21" s="152"/>
      <c r="S21" s="152"/>
      <c r="T21" s="152"/>
      <c r="U21" s="152"/>
      <c r="W21" s="38" t="s">
        <v>3112</v>
      </c>
      <c r="X21" s="1"/>
      <c r="Y21" s="38"/>
      <c r="Z21" s="37"/>
      <c r="AA21" s="1" t="e">
        <f>INDEX('WATERDEEP STRUCTURES'!I$3:I$562,MATCH(ORGANIZATIONS!$Y21,'WATERDEEP STRUCTURES'!$F$3:$F$562,0),1)</f>
        <v>#N/A</v>
      </c>
      <c r="AB21" s="1" t="e">
        <f>INDEX('WATERDEEP STRUCTURES'!H$3:H$562,MATCH(ORGANIZATIONS!$Y21,'WATERDEEP STRUCTURES'!$F$3:$F$562,0),1)</f>
        <v>#N/A</v>
      </c>
      <c r="AC21" s="1" t="e">
        <f>INDEX('WATERDEEP STRUCTURES'!J$3:J$562,MATCH(ORGANIZATIONS!$Y21,'WATERDEEP STRUCTURES'!$F$3:$F$562,0),1)</f>
        <v>#N/A</v>
      </c>
      <c r="AD21" s="1" t="e">
        <f>INDEX('WATERDEEP STRUCTURES'!K$3:K$562,MATCH(ORGANIZATIONS!$Y21,'WATERDEEP STRUCTURES'!$F$3:$F$562,0),1)</f>
        <v>#N/A</v>
      </c>
      <c r="AE21" s="1" t="e">
        <f>INDEX('WATERDEEP STRUCTURES'!L$3:L$562,MATCH(ORGANIZATIONS!$Y21,'WATERDEEP STRUCTURES'!$F$3:$F$562,0),1)</f>
        <v>#N/A</v>
      </c>
      <c r="AF21" s="1" t="e">
        <f>INDEX('WATERDEEP STRUCTURES'!M$3:M$562,MATCH(ORGANIZATIONS!$Y21,'WATERDEEP STRUCTURES'!$F$3:$F$562,0),1)</f>
        <v>#N/A</v>
      </c>
      <c r="AG21" s="1" t="e">
        <f>INDEX('WATERDEEP STRUCTURES'!P$3:P$562,MATCH(ORGANIZATIONS!$Y21,'WATERDEEP STRUCTURES'!$F$3:$F$562,0),1)</f>
        <v>#N/A</v>
      </c>
      <c r="AT21" s="180" t="s">
        <v>7405</v>
      </c>
      <c r="AW21" s="132" t="s">
        <v>6792</v>
      </c>
      <c r="AX21" s="132"/>
      <c r="AY21" s="132" t="s">
        <v>6795</v>
      </c>
      <c r="AZ21" s="132"/>
      <c r="BA21" s="132"/>
      <c r="BB21" s="132" t="s">
        <v>12662</v>
      </c>
      <c r="BC21" s="132" t="s">
        <v>12662</v>
      </c>
      <c r="BD21" s="132" t="s">
        <v>12662</v>
      </c>
      <c r="BE21" s="132" t="s">
        <v>12662</v>
      </c>
      <c r="BL21" s="1"/>
      <c r="BM21" s="1"/>
      <c r="BN21" s="1"/>
    </row>
    <row r="22" spans="1:66" ht="15.75">
      <c r="A22" s="152">
        <v>21</v>
      </c>
      <c r="B22" s="152" t="s">
        <v>4212</v>
      </c>
      <c r="C22" s="152" t="s">
        <v>5390</v>
      </c>
      <c r="D22" s="152"/>
      <c r="E22" s="152" t="b">
        <f t="shared" si="0"/>
        <v>0</v>
      </c>
      <c r="F22" s="152" t="s">
        <v>4695</v>
      </c>
      <c r="G22" s="152" t="str">
        <f t="shared" si="2"/>
        <v>C44</v>
      </c>
      <c r="H22" s="152" t="s">
        <v>4696</v>
      </c>
      <c r="I22" s="152" t="s">
        <v>4697</v>
      </c>
      <c r="J22" s="152" t="s">
        <v>4698</v>
      </c>
      <c r="K22" s="152" t="s">
        <v>4699</v>
      </c>
      <c r="L22" s="152"/>
      <c r="M22" s="152"/>
      <c r="N22" s="152"/>
      <c r="O22" s="152"/>
      <c r="P22" s="152"/>
      <c r="Q22" s="152"/>
      <c r="R22" s="152"/>
      <c r="S22" s="153" t="s">
        <v>6627</v>
      </c>
      <c r="T22" s="153"/>
      <c r="U22" s="153"/>
      <c r="W22" s="38" t="s">
        <v>4244</v>
      </c>
      <c r="X22" s="38" t="s">
        <v>4257</v>
      </c>
      <c r="Y22" s="38" t="s">
        <v>1867</v>
      </c>
      <c r="Z22" s="37" t="s">
        <v>4290</v>
      </c>
      <c r="AA22" s="1" t="str">
        <f>INDEX('WATERDEEP STRUCTURES'!I$3:I$562,MATCH(ORGANIZATIONS!$Y22,'WATERDEEP STRUCTURES'!$F$3:$F$562,0),1)</f>
        <v>CASTLE WARD</v>
      </c>
      <c r="AB22" s="1" t="str">
        <f>INDEX('WATERDEEP STRUCTURES'!H$3:H$562,MATCH(ORGANIZATIONS!$Y22,'WATERDEEP STRUCTURES'!$F$3:$F$562,0),1)</f>
        <v>Ammathair Hawkfeather's residence</v>
      </c>
      <c r="AC22" s="1" t="str">
        <f>INDEX('WATERDEEP STRUCTURES'!J$3:J$562,MATCH(ORGANIZATIONS!$Y22,'WATERDEEP STRUCTURES'!$F$3:$F$562,0),1)</f>
        <v>house</v>
      </c>
      <c r="AD22" s="1" t="str">
        <f>INDEX('WATERDEEP STRUCTURES'!K$3:K$562,MATCH(ORGANIZATIONS!$Y22,'WATERDEEP STRUCTURES'!$F$3:$F$562,0),1)</f>
        <v>C</v>
      </c>
      <c r="AE22" s="1">
        <f>INDEX('WATERDEEP STRUCTURES'!L$3:L$562,MATCH(ORGANIZATIONS!$Y22,'WATERDEEP STRUCTURES'!$F$3:$F$562,0),1)</f>
        <v>2</v>
      </c>
      <c r="AF22" s="1">
        <f>INDEX('WATERDEEP STRUCTURES'!M$3:M$562,MATCH(ORGANIZATIONS!$Y22,'WATERDEEP STRUCTURES'!$F$3:$F$562,0),1)</f>
        <v>0</v>
      </c>
      <c r="AG22" s="1">
        <f>INDEX('WATERDEEP STRUCTURES'!P$3:P$562,MATCH(ORGANIZATIONS!$Y22,'WATERDEEP STRUCTURES'!$F$3:$F$562,0),1)</f>
        <v>0</v>
      </c>
      <c r="AT22" s="180" t="s">
        <v>10065</v>
      </c>
      <c r="AW22" s="132" t="s">
        <v>360</v>
      </c>
      <c r="AX22" s="132"/>
      <c r="AY22" s="132" t="s">
        <v>6793</v>
      </c>
      <c r="AZ22" s="132"/>
      <c r="BA22" s="132"/>
      <c r="BB22" s="132">
        <v>172</v>
      </c>
      <c r="BC22" s="86">
        <v>5</v>
      </c>
      <c r="BD22" s="86" t="s">
        <v>6800</v>
      </c>
      <c r="BE22" s="132" t="s">
        <v>12662</v>
      </c>
      <c r="BL22" s="1"/>
      <c r="BM22" s="1"/>
      <c r="BN22" s="1"/>
    </row>
    <row r="23" spans="1:66" ht="15.75">
      <c r="A23" s="152">
        <v>22</v>
      </c>
      <c r="B23" s="152" t="s">
        <v>4213</v>
      </c>
      <c r="C23" s="152" t="s">
        <v>5391</v>
      </c>
      <c r="D23" s="152"/>
      <c r="E23" s="152" t="b">
        <f t="shared" si="0"/>
        <v>0</v>
      </c>
      <c r="F23" s="152" t="s">
        <v>4615</v>
      </c>
      <c r="G23" s="152" t="str">
        <f t="shared" si="2"/>
        <v>T22</v>
      </c>
      <c r="H23" s="152" t="s">
        <v>4616</v>
      </c>
      <c r="I23" s="152" t="s">
        <v>4617</v>
      </c>
      <c r="J23" s="152" t="s">
        <v>4618</v>
      </c>
      <c r="K23" s="152" t="s">
        <v>4619</v>
      </c>
      <c r="L23" s="152"/>
      <c r="M23" s="152"/>
      <c r="N23" s="152"/>
      <c r="O23" s="152"/>
      <c r="P23" s="152"/>
      <c r="Q23" s="152"/>
      <c r="R23" s="152"/>
      <c r="S23" s="152"/>
      <c r="T23" s="152"/>
      <c r="U23" s="152"/>
      <c r="W23" s="38" t="s">
        <v>4244</v>
      </c>
      <c r="X23" s="1" t="s">
        <v>4267</v>
      </c>
      <c r="Y23" s="38" t="s">
        <v>1400</v>
      </c>
      <c r="Z23" s="37" t="s">
        <v>4291</v>
      </c>
      <c r="AA23" s="1" t="str">
        <f>INDEX('WATERDEEP STRUCTURES'!I$3:I$562,MATCH(ORGANIZATIONS!$Y23,'WATERDEEP STRUCTURES'!$F$3:$F$562,0),1)</f>
        <v>CASTLE WARD</v>
      </c>
      <c r="AB23" s="1" t="str">
        <f>INDEX('WATERDEEP STRUCTURES'!H$3:H$562,MATCH(ORGANIZATIONS!$Y23,'WATERDEEP STRUCTURES'!$F$3:$F$562,0),1)</f>
        <v>The Elfstone Tavern</v>
      </c>
      <c r="AC23" s="1" t="str">
        <f>INDEX('WATERDEEP STRUCTURES'!J$3:J$562,MATCH(ORGANIZATIONS!$Y23,'WATERDEEP STRUCTURES'!$F$3:$F$562,0),1)</f>
        <v>tavern</v>
      </c>
      <c r="AD23" s="1" t="str">
        <f>INDEX('WATERDEEP STRUCTURES'!K$3:K$562,MATCH(ORGANIZATIONS!$Y23,'WATERDEEP STRUCTURES'!$F$3:$F$562,0),1)</f>
        <v>B</v>
      </c>
      <c r="AE23" s="1">
        <f>INDEX('WATERDEEP STRUCTURES'!L$3:L$562,MATCH(ORGANIZATIONS!$Y23,'WATERDEEP STRUCTURES'!$F$3:$F$562,0),1)</f>
        <v>2</v>
      </c>
      <c r="AF23" s="1">
        <f>INDEX('WATERDEEP STRUCTURES'!M$3:M$562,MATCH(ORGANIZATIONS!$Y23,'WATERDEEP STRUCTURES'!$F$3:$F$562,0),1)</f>
        <v>0</v>
      </c>
      <c r="AG23" s="1">
        <f>INDEX('WATERDEEP STRUCTURES'!P$3:P$562,MATCH(ORGANIZATIONS!$Y23,'WATERDEEP STRUCTURES'!$F$3:$F$562,0),1)</f>
        <v>0</v>
      </c>
      <c r="AT23" s="180" t="s">
        <v>7405</v>
      </c>
      <c r="AW23" s="86" t="s">
        <v>651</v>
      </c>
      <c r="AX23" s="132"/>
      <c r="AY23" s="132" t="s">
        <v>2658</v>
      </c>
      <c r="AZ23" s="132"/>
      <c r="BA23" s="132"/>
      <c r="BB23" s="132">
        <v>24</v>
      </c>
      <c r="BC23" s="86">
        <v>20</v>
      </c>
      <c r="BD23" s="86" t="s">
        <v>6805</v>
      </c>
      <c r="BE23" s="132" t="s">
        <v>12662</v>
      </c>
      <c r="BL23" s="1"/>
      <c r="BM23" s="1"/>
      <c r="BN23" s="1"/>
    </row>
    <row r="24" spans="1:66" ht="15.75">
      <c r="A24" s="152">
        <v>23</v>
      </c>
      <c r="B24" s="152" t="s">
        <v>4214</v>
      </c>
      <c r="C24" s="152" t="s">
        <v>5392</v>
      </c>
      <c r="D24" s="152" t="str">
        <f t="shared" si="1"/>
        <v>T14</v>
      </c>
      <c r="E24" s="152" t="b">
        <f t="shared" si="0"/>
        <v>1</v>
      </c>
      <c r="F24" s="152" t="s">
        <v>4625</v>
      </c>
      <c r="G24" s="152" t="str">
        <f t="shared" si="2"/>
        <v>T14</v>
      </c>
      <c r="H24" s="152" t="s">
        <v>4626</v>
      </c>
      <c r="I24" s="152" t="s">
        <v>4627</v>
      </c>
      <c r="J24" s="152" t="s">
        <v>4581</v>
      </c>
      <c r="K24" s="152" t="s">
        <v>4549</v>
      </c>
      <c r="L24" s="152"/>
      <c r="M24" s="152"/>
      <c r="N24" s="152"/>
      <c r="O24" s="152"/>
      <c r="P24" s="152"/>
      <c r="Q24" s="152"/>
      <c r="R24" s="152"/>
      <c r="S24" s="152"/>
      <c r="T24" s="152"/>
      <c r="U24" s="152"/>
      <c r="W24" s="38" t="s">
        <v>4244</v>
      </c>
      <c r="X24" s="1" t="s">
        <v>4268</v>
      </c>
      <c r="Y24" s="38" t="s">
        <v>1373</v>
      </c>
      <c r="Z24" s="37" t="s">
        <v>4292</v>
      </c>
      <c r="AA24" s="1" t="str">
        <f>INDEX('WATERDEEP STRUCTURES'!I$3:I$562,MATCH(ORGANIZATIONS!$Y24,'WATERDEEP STRUCTURES'!$F$3:$F$562,0),1)</f>
        <v>CASTLE WARD</v>
      </c>
      <c r="AB24" s="1" t="str">
        <f>INDEX('WATERDEEP STRUCTURES'!H$3:H$562,MATCH(ORGANIZATIONS!$Y24,'WATERDEEP STRUCTURES'!$F$3:$F$562,0),1)</f>
        <v>The Font of Knowledge</v>
      </c>
      <c r="AC24" s="1" t="str">
        <f>INDEX('WATERDEEP STRUCTURES'!J$3:J$562,MATCH(ORGANIZATIONS!$Y24,'WATERDEEP STRUCTURES'!$F$3:$F$562,0),1)</f>
        <v>temple</v>
      </c>
      <c r="AD24" s="1" t="str">
        <f>INDEX('WATERDEEP STRUCTURES'!K$3:K$562,MATCH(ORGANIZATIONS!$Y24,'WATERDEEP STRUCTURES'!$F$3:$F$562,0),1)</f>
        <v>B</v>
      </c>
      <c r="AE24" s="1">
        <f>INDEX('WATERDEEP STRUCTURES'!L$3:L$562,MATCH(ORGANIZATIONS!$Y24,'WATERDEEP STRUCTURES'!$F$3:$F$562,0),1)</f>
        <v>4</v>
      </c>
      <c r="AF24" s="1">
        <f>INDEX('WATERDEEP STRUCTURES'!M$3:M$562,MATCH(ORGANIZATIONS!$Y24,'WATERDEEP STRUCTURES'!$F$3:$F$562,0),1)</f>
        <v>0</v>
      </c>
      <c r="AG24" s="1">
        <f>INDEX('WATERDEEP STRUCTURES'!P$3:P$562,MATCH(ORGANIZATIONS!$Y24,'WATERDEEP STRUCTURES'!$F$3:$F$562,0),1)</f>
        <v>0</v>
      </c>
      <c r="AT24" s="180" t="s">
        <v>7412</v>
      </c>
      <c r="AW24" s="132" t="s">
        <v>515</v>
      </c>
      <c r="AX24" s="132"/>
      <c r="AY24" s="132" t="s">
        <v>6840</v>
      </c>
      <c r="AZ24" s="132"/>
      <c r="BA24" s="132" t="s">
        <v>6839</v>
      </c>
      <c r="BB24" s="132" t="s">
        <v>12662</v>
      </c>
      <c r="BC24" s="132" t="s">
        <v>12662</v>
      </c>
      <c r="BD24" s="132" t="s">
        <v>12662</v>
      </c>
      <c r="BE24" s="132" t="s">
        <v>12662</v>
      </c>
      <c r="BL24" s="1"/>
      <c r="BM24" s="1"/>
      <c r="BN24" s="1"/>
    </row>
    <row r="25" spans="1:66" ht="15.75">
      <c r="A25" s="152">
        <v>24</v>
      </c>
      <c r="B25" s="152" t="s">
        <v>4215</v>
      </c>
      <c r="C25" s="152" t="s">
        <v>5393</v>
      </c>
      <c r="D25" s="152" t="str">
        <f t="shared" si="1"/>
        <v>D50</v>
      </c>
      <c r="E25" s="152" t="b">
        <f t="shared" si="0"/>
        <v>0</v>
      </c>
      <c r="F25" s="152" t="s">
        <v>4620</v>
      </c>
      <c r="G25" s="152" t="str">
        <f t="shared" si="2"/>
        <v>D46</v>
      </c>
      <c r="H25" s="152" t="s">
        <v>4621</v>
      </c>
      <c r="I25" s="152" t="s">
        <v>4622</v>
      </c>
      <c r="J25" s="152" t="s">
        <v>4623</v>
      </c>
      <c r="K25" s="152" t="s">
        <v>4624</v>
      </c>
      <c r="L25" s="152"/>
      <c r="M25" s="152"/>
      <c r="N25" s="152"/>
      <c r="O25" s="152"/>
      <c r="P25" s="152"/>
      <c r="Q25" s="152"/>
      <c r="R25" s="152"/>
      <c r="S25" s="152"/>
      <c r="T25" s="152"/>
      <c r="U25" s="152"/>
      <c r="W25" s="38" t="s">
        <v>4244</v>
      </c>
      <c r="X25" s="1" t="s">
        <v>4269</v>
      </c>
      <c r="Y25" s="38" t="s">
        <v>1929</v>
      </c>
      <c r="Z25" s="1" t="s">
        <v>4293</v>
      </c>
      <c r="AA25" s="1" t="str">
        <f>INDEX('WATERDEEP STRUCTURES'!I$3:I$562,MATCH(ORGANIZATIONS!$Y25,'WATERDEEP STRUCTURES'!$F$3:$F$562,0),1)</f>
        <v>TRADES WARD</v>
      </c>
      <c r="AB25" s="1" t="str">
        <f>INDEX('WATERDEEP STRUCTURES'!H$3:H$562,MATCH(ORGANIZATIONS!$Y25,'WATERDEEP STRUCTURES'!$F$3:$F$562,0),1)</f>
        <v>Zeltabbar Iliphar's residence</v>
      </c>
      <c r="AC25" s="1" t="str">
        <f>INDEX('WATERDEEP STRUCTURES'!J$3:J$562,MATCH(ORGANIZATIONS!$Y25,'WATERDEEP STRUCTURES'!$F$3:$F$562,0),1)</f>
        <v>row house</v>
      </c>
      <c r="AD25" s="1" t="str">
        <f>INDEX('WATERDEEP STRUCTURES'!K$3:K$562,MATCH(ORGANIZATIONS!$Y25,'WATERDEEP STRUCTURES'!$F$3:$F$562,0),1)</f>
        <v>B</v>
      </c>
      <c r="AE25" s="1">
        <f>INDEX('WATERDEEP STRUCTURES'!L$3:L$562,MATCH(ORGANIZATIONS!$Y25,'WATERDEEP STRUCTURES'!$F$3:$F$562,0),1)</f>
        <v>3</v>
      </c>
      <c r="AF25" s="1">
        <f>INDEX('WATERDEEP STRUCTURES'!M$3:M$562,MATCH(ORGANIZATIONS!$Y25,'WATERDEEP STRUCTURES'!$F$3:$F$562,0),1)</f>
        <v>0</v>
      </c>
      <c r="AG25" s="1">
        <f>INDEX('WATERDEEP STRUCTURES'!P$3:P$562,MATCH(ORGANIZATIONS!$Y25,'WATERDEEP STRUCTURES'!$F$3:$F$562,0),1)</f>
        <v>0</v>
      </c>
      <c r="AT25" s="1"/>
      <c r="AW25" s="132" t="s">
        <v>5853</v>
      </c>
      <c r="AX25" s="132"/>
      <c r="AY25" s="132" t="s">
        <v>5854</v>
      </c>
      <c r="AZ25" s="132"/>
      <c r="BA25" s="132"/>
      <c r="BB25" s="132" t="s">
        <v>12662</v>
      </c>
      <c r="BC25" s="132" t="s">
        <v>12662</v>
      </c>
      <c r="BD25" s="132" t="s">
        <v>12662</v>
      </c>
      <c r="BE25" s="132" t="s">
        <v>12662</v>
      </c>
      <c r="BL25" s="1"/>
      <c r="BM25" s="1"/>
      <c r="BN25" s="1"/>
    </row>
    <row r="26" spans="1:66" ht="15.75">
      <c r="A26" s="152">
        <v>25</v>
      </c>
      <c r="B26" s="152" t="s">
        <v>4216</v>
      </c>
      <c r="C26" s="152" t="s">
        <v>5394</v>
      </c>
      <c r="D26" s="152" t="str">
        <f t="shared" si="1"/>
        <v>D72</v>
      </c>
      <c r="E26" s="152" t="b">
        <f t="shared" si="0"/>
        <v>0</v>
      </c>
      <c r="F26" s="152" t="s">
        <v>4628</v>
      </c>
      <c r="G26" s="152"/>
      <c r="H26" s="152" t="s">
        <v>4629</v>
      </c>
      <c r="I26" s="152" t="s">
        <v>4630</v>
      </c>
      <c r="J26" s="152" t="s">
        <v>4631</v>
      </c>
      <c r="K26" s="152" t="s">
        <v>4632</v>
      </c>
      <c r="L26" s="152"/>
      <c r="M26" s="152"/>
      <c r="N26" s="152"/>
      <c r="O26" s="152"/>
      <c r="P26" s="152"/>
      <c r="Q26" s="152"/>
      <c r="R26" s="152"/>
      <c r="S26" s="152"/>
      <c r="T26" s="152"/>
      <c r="U26" s="152"/>
      <c r="W26" s="38" t="s">
        <v>4244</v>
      </c>
      <c r="X26" s="1" t="s">
        <v>4262</v>
      </c>
      <c r="Y26" s="38" t="s">
        <v>1498</v>
      </c>
      <c r="Z26" s="1" t="s">
        <v>4287</v>
      </c>
      <c r="AA26" s="1" t="str">
        <f>INDEX('WATERDEEP STRUCTURES'!I$3:I$562,MATCH(ORGANIZATIONS!$Y26,'WATERDEEP STRUCTURES'!$F$3:$F$562,0),1)</f>
        <v>DOCK WARD</v>
      </c>
      <c r="AB26" s="1" t="str">
        <f>INDEX('WATERDEEP STRUCTURES'!H$3:H$562,MATCH(ORGANIZATIONS!$Y26,'WATERDEEP STRUCTURES'!$F$3:$F$562,0),1)</f>
        <v>Selûne's Smile</v>
      </c>
      <c r="AC26" s="1" t="str">
        <f>INDEX('WATERDEEP STRUCTURES'!J$3:J$562,MATCH(ORGANIZATIONS!$Y26,'WATERDEEP STRUCTURES'!$F$3:$F$562,0),1)</f>
        <v>tavern</v>
      </c>
      <c r="AD26" s="1" t="str">
        <f>INDEX('WATERDEEP STRUCTURES'!K$3:K$562,MATCH(ORGANIZATIONS!$Y26,'WATERDEEP STRUCTURES'!$F$3:$F$562,0),1)</f>
        <v>C</v>
      </c>
      <c r="AE26" s="1">
        <f>INDEX('WATERDEEP STRUCTURES'!L$3:L$562,MATCH(ORGANIZATIONS!$Y26,'WATERDEEP STRUCTURES'!$F$3:$F$562,0),1)</f>
        <v>2</v>
      </c>
      <c r="AF26" s="1">
        <f>INDEX('WATERDEEP STRUCTURES'!M$3:M$562,MATCH(ORGANIZATIONS!$Y26,'WATERDEEP STRUCTURES'!$F$3:$F$562,0),1)</f>
        <v>0</v>
      </c>
      <c r="AG26" s="1">
        <f>INDEX('WATERDEEP STRUCTURES'!P$3:P$562,MATCH(ORGANIZATIONS!$Y26,'WATERDEEP STRUCTURES'!$F$3:$F$562,0),1)</f>
        <v>0</v>
      </c>
      <c r="AW26" s="132" t="s">
        <v>270</v>
      </c>
      <c r="AX26" s="132"/>
      <c r="AY26" s="132" t="s">
        <v>5864</v>
      </c>
      <c r="AZ26" s="132"/>
      <c r="BA26" s="132"/>
      <c r="BB26" s="132" t="s">
        <v>12662</v>
      </c>
      <c r="BC26" s="132" t="s">
        <v>12662</v>
      </c>
      <c r="BD26" s="132" t="s">
        <v>12662</v>
      </c>
      <c r="BE26" s="132" t="s">
        <v>12662</v>
      </c>
    </row>
    <row r="27" spans="1:66" ht="15.75">
      <c r="A27" s="152">
        <v>26</v>
      </c>
      <c r="B27" s="152" t="s">
        <v>4217</v>
      </c>
      <c r="C27" s="152" t="s">
        <v>5395</v>
      </c>
      <c r="D27" s="152" t="str">
        <f t="shared" si="1"/>
        <v>D44</v>
      </c>
      <c r="E27" s="152" t="b">
        <f t="shared" si="0"/>
        <v>1</v>
      </c>
      <c r="F27" s="152" t="s">
        <v>4633</v>
      </c>
      <c r="G27" s="152" t="str">
        <f t="shared" si="2"/>
        <v>D44</v>
      </c>
      <c r="H27" s="152" t="s">
        <v>4634</v>
      </c>
      <c r="I27" s="152" t="s">
        <v>4635</v>
      </c>
      <c r="J27" s="152" t="s">
        <v>4636</v>
      </c>
      <c r="K27" s="152" t="s">
        <v>4549</v>
      </c>
      <c r="L27" s="152"/>
      <c r="M27" s="152"/>
      <c r="N27" s="152"/>
      <c r="O27" s="152" t="s">
        <v>5822</v>
      </c>
      <c r="P27" s="152"/>
      <c r="Q27" s="152"/>
      <c r="R27" s="152"/>
      <c r="S27" s="152"/>
      <c r="T27" s="152"/>
      <c r="U27" s="152"/>
      <c r="W27" s="38" t="s">
        <v>4244</v>
      </c>
      <c r="X27" s="1" t="s">
        <v>4294</v>
      </c>
      <c r="Y27" s="38" t="s">
        <v>504</v>
      </c>
      <c r="Z27" s="1" t="s">
        <v>4709</v>
      </c>
      <c r="AA27" s="1" t="str">
        <f>INDEX('WATERDEEP STRUCTURES'!I$3:I$562,MATCH(ORGANIZATIONS!$Y27,'WATERDEEP STRUCTURES'!$F$3:$F$562,0),1)</f>
        <v>SEA WARD</v>
      </c>
      <c r="AB27" s="1" t="str">
        <f>INDEX('WATERDEEP STRUCTURES'!H$3:H$562,MATCH(ORGANIZATIONS!$Y27,'WATERDEEP STRUCTURES'!$F$3:$F$562,0),1)</f>
        <v>Melshimber' Villa</v>
      </c>
      <c r="AC27" s="1" t="str">
        <f>INDEX('WATERDEEP STRUCTURES'!J$3:J$562,MATCH(ORGANIZATIONS!$Y27,'WATERDEEP STRUCTURES'!$F$3:$F$562,0),1)</f>
        <v>noble villa</v>
      </c>
      <c r="AD27" s="1" t="str">
        <f>INDEX('WATERDEEP STRUCTURES'!K$3:K$562,MATCH(ORGANIZATIONS!$Y27,'WATERDEEP STRUCTURES'!$F$3:$F$562,0),1)</f>
        <v>A</v>
      </c>
      <c r="AE27" s="1" t="str">
        <f>INDEX('WATERDEEP STRUCTURES'!L$3:L$562,MATCH(ORGANIZATIONS!$Y27,'WATERDEEP STRUCTURES'!$F$3:$F$562,0),1)</f>
        <v>4s &amp; 5s</v>
      </c>
      <c r="AF27" s="1">
        <f>INDEX('WATERDEEP STRUCTURES'!M$3:M$562,MATCH(ORGANIZATIONS!$Y27,'WATERDEEP STRUCTURES'!$F$3:$F$562,0),1)</f>
        <v>0</v>
      </c>
      <c r="AG27" s="1">
        <f>INDEX('WATERDEEP STRUCTURES'!P$3:P$562,MATCH(ORGANIZATIONS!$Y27,'WATERDEEP STRUCTURES'!$F$3:$F$562,0),1)</f>
        <v>0</v>
      </c>
      <c r="AW27" s="132" t="s">
        <v>5866</v>
      </c>
      <c r="AX27" s="132"/>
      <c r="AY27" s="132" t="s">
        <v>5865</v>
      </c>
      <c r="AZ27" s="132"/>
      <c r="BA27" s="132"/>
      <c r="BB27" s="132" t="s">
        <v>12662</v>
      </c>
      <c r="BC27" s="132" t="s">
        <v>12662</v>
      </c>
      <c r="BD27" s="132" t="s">
        <v>12662</v>
      </c>
      <c r="BE27" s="132" t="s">
        <v>12662</v>
      </c>
    </row>
    <row r="28" spans="1:66" ht="15.75">
      <c r="A28" s="152">
        <v>27</v>
      </c>
      <c r="B28" s="152" t="s">
        <v>4218</v>
      </c>
      <c r="C28" s="152" t="s">
        <v>5396</v>
      </c>
      <c r="D28" s="152" t="str">
        <f t="shared" si="1"/>
        <v>S20</v>
      </c>
      <c r="E28" s="152" t="b">
        <f t="shared" si="0"/>
        <v>1</v>
      </c>
      <c r="F28" s="152" t="s">
        <v>4637</v>
      </c>
      <c r="G28" s="152" t="str">
        <f t="shared" si="2"/>
        <v>S20</v>
      </c>
      <c r="H28" s="152" t="s">
        <v>4638</v>
      </c>
      <c r="I28" s="152" t="s">
        <v>4558</v>
      </c>
      <c r="J28" s="152" t="s">
        <v>4577</v>
      </c>
      <c r="K28" s="152" t="s">
        <v>4549</v>
      </c>
      <c r="L28" s="152"/>
      <c r="M28" s="152"/>
      <c r="N28" s="152"/>
      <c r="O28" s="152"/>
      <c r="P28" s="152"/>
      <c r="Q28" s="152"/>
      <c r="R28" s="152"/>
      <c r="S28" s="152"/>
      <c r="T28" s="152"/>
      <c r="U28" s="152"/>
      <c r="W28" s="38" t="s">
        <v>4244</v>
      </c>
      <c r="X28" s="1" t="s">
        <v>4270</v>
      </c>
      <c r="Y28" s="38" t="s">
        <v>1621</v>
      </c>
      <c r="Z28" s="1" t="s">
        <v>4295</v>
      </c>
      <c r="AA28" s="1" t="str">
        <f>INDEX('WATERDEEP STRUCTURES'!I$3:I$562,MATCH(ORGANIZATIONS!$Y28,'WATERDEEP STRUCTURES'!$F$3:$F$562,0),1)</f>
        <v>NORTH WARD</v>
      </c>
      <c r="AB28" s="1" t="str">
        <f>INDEX('WATERDEEP STRUCTURES'!H$3:H$562,MATCH(ORGANIZATIONS!$Y28,'WATERDEEP STRUCTURES'!$F$3:$F$562,0),1)</f>
        <v>Irbryth Authamaun's residence</v>
      </c>
      <c r="AC28" s="1" t="str">
        <f>INDEX('WATERDEEP STRUCTURES'!J$3:J$562,MATCH(ORGANIZATIONS!$Y28,'WATERDEEP STRUCTURES'!$F$3:$F$562,0),1)</f>
        <v>business/row house</v>
      </c>
      <c r="AD28" s="1" t="str">
        <f>INDEX('WATERDEEP STRUCTURES'!K$3:K$562,MATCH(ORGANIZATIONS!$Y28,'WATERDEEP STRUCTURES'!$F$3:$F$562,0),1)</f>
        <v>B</v>
      </c>
      <c r="AE28" s="1">
        <f>INDEX('WATERDEEP STRUCTURES'!L$3:L$562,MATCH(ORGANIZATIONS!$Y28,'WATERDEEP STRUCTURES'!$F$3:$F$562,0),1)</f>
        <v>2</v>
      </c>
      <c r="AF28" s="1">
        <f>INDEX('WATERDEEP STRUCTURES'!M$3:M$562,MATCH(ORGANIZATIONS!$Y28,'WATERDEEP STRUCTURES'!$F$3:$F$562,0),1)</f>
        <v>0</v>
      </c>
      <c r="AG28" s="1">
        <f>INDEX('WATERDEEP STRUCTURES'!P$3:P$562,MATCH(ORGANIZATIONS!$Y28,'WATERDEEP STRUCTURES'!$F$3:$F$562,0),1)</f>
        <v>0</v>
      </c>
      <c r="AW28" s="132" t="s">
        <v>227</v>
      </c>
      <c r="AX28" s="132"/>
      <c r="AY28" s="132" t="s">
        <v>5867</v>
      </c>
      <c r="AZ28" s="132"/>
      <c r="BA28" s="132"/>
      <c r="BB28" s="132" t="s">
        <v>12662</v>
      </c>
      <c r="BC28" s="132" t="s">
        <v>12662</v>
      </c>
      <c r="BD28" s="132" t="s">
        <v>12662</v>
      </c>
      <c r="BE28" s="86" t="s">
        <v>6816</v>
      </c>
    </row>
    <row r="29" spans="1:66" ht="15.75">
      <c r="A29" s="152">
        <v>28</v>
      </c>
      <c r="B29" s="152" t="s">
        <v>4219</v>
      </c>
      <c r="C29" s="152" t="s">
        <v>5397</v>
      </c>
      <c r="D29" s="152" t="str">
        <f t="shared" si="1"/>
        <v>D35</v>
      </c>
      <c r="E29" s="152" t="b">
        <f t="shared" si="0"/>
        <v>1</v>
      </c>
      <c r="F29" s="152" t="s">
        <v>4639</v>
      </c>
      <c r="G29" s="152" t="str">
        <f t="shared" si="2"/>
        <v>D35</v>
      </c>
      <c r="H29" s="152" t="s">
        <v>4640</v>
      </c>
      <c r="I29" s="152" t="s">
        <v>4641</v>
      </c>
      <c r="J29" s="152" t="s">
        <v>4623</v>
      </c>
      <c r="K29" s="152" t="s">
        <v>4642</v>
      </c>
      <c r="L29" s="152"/>
      <c r="M29" s="152"/>
      <c r="N29" s="152"/>
      <c r="O29" s="152"/>
      <c r="P29" s="152"/>
      <c r="Q29" s="152"/>
      <c r="R29" s="152"/>
      <c r="S29" s="152"/>
      <c r="T29" s="152"/>
      <c r="U29" s="152"/>
      <c r="W29" s="38" t="s">
        <v>4244</v>
      </c>
      <c r="X29" s="1" t="s">
        <v>4256</v>
      </c>
      <c r="Y29" s="38" t="s">
        <v>1326</v>
      </c>
      <c r="Z29" s="1" t="s">
        <v>4296</v>
      </c>
      <c r="AA29" s="1" t="str">
        <f>INDEX('WATERDEEP STRUCTURES'!I$3:I$562,MATCH(ORGANIZATIONS!$Y29,'WATERDEEP STRUCTURES'!$F$3:$F$562,0),1)</f>
        <v>NORTH WARD</v>
      </c>
      <c r="AB29" s="1" t="str">
        <f>INDEX('WATERDEEP STRUCTURES'!H$3:H$562,MATCH(ORGANIZATIONS!$Y29,'WATERDEEP STRUCTURES'!$F$3:$F$562,0),1)</f>
        <v>The Grinning Lion</v>
      </c>
      <c r="AC29" s="1" t="str">
        <f>INDEX('WATERDEEP STRUCTURES'!J$3:J$562,MATCH(ORGANIZATIONS!$Y29,'WATERDEEP STRUCTURES'!$F$3:$F$562,0),1)</f>
        <v>tavern</v>
      </c>
      <c r="AD29" s="1" t="str">
        <f>INDEX('WATERDEEP STRUCTURES'!K$3:K$562,MATCH(ORGANIZATIONS!$Y29,'WATERDEEP STRUCTURES'!$F$3:$F$562,0),1)</f>
        <v>C</v>
      </c>
      <c r="AE29" s="1">
        <f>INDEX('WATERDEEP STRUCTURES'!L$3:L$562,MATCH(ORGANIZATIONS!$Y29,'WATERDEEP STRUCTURES'!$F$3:$F$562,0),1)</f>
        <v>1</v>
      </c>
      <c r="AF29" s="1">
        <f>INDEX('WATERDEEP STRUCTURES'!M$3:M$562,MATCH(ORGANIZATIONS!$Y29,'WATERDEEP STRUCTURES'!$F$3:$F$562,0),1)</f>
        <v>0</v>
      </c>
      <c r="AG29" s="1">
        <f>INDEX('WATERDEEP STRUCTURES'!P$3:P$562,MATCH(ORGANIZATIONS!$Y29,'WATERDEEP STRUCTURES'!$F$3:$F$562,0),1)</f>
        <v>0</v>
      </c>
      <c r="AW29" s="132" t="s">
        <v>433</v>
      </c>
      <c r="AX29" s="132"/>
      <c r="AY29" s="132" t="s">
        <v>5861</v>
      </c>
      <c r="AZ29" s="132"/>
      <c r="BA29" s="132"/>
      <c r="BB29" s="132" t="s">
        <v>12662</v>
      </c>
      <c r="BC29" s="132" t="s">
        <v>12662</v>
      </c>
      <c r="BD29" s="132" t="s">
        <v>12662</v>
      </c>
      <c r="BE29" s="86" t="s">
        <v>6817</v>
      </c>
    </row>
    <row r="30" spans="1:66" ht="15.75">
      <c r="A30" s="152">
        <v>29</v>
      </c>
      <c r="B30" s="152" t="s">
        <v>4220</v>
      </c>
      <c r="C30" s="152" t="s">
        <v>5398</v>
      </c>
      <c r="D30" s="152" t="str">
        <f t="shared" si="1"/>
        <v>T27</v>
      </c>
      <c r="E30" s="152" t="b">
        <f t="shared" si="0"/>
        <v>1</v>
      </c>
      <c r="F30" s="152" t="s">
        <v>4643</v>
      </c>
      <c r="G30" s="152" t="str">
        <f t="shared" si="2"/>
        <v>T27</v>
      </c>
      <c r="H30" s="152" t="s">
        <v>4644</v>
      </c>
      <c r="I30" s="152" t="s">
        <v>4558</v>
      </c>
      <c r="J30" s="152" t="s">
        <v>4636</v>
      </c>
      <c r="K30" s="152" t="s">
        <v>4645</v>
      </c>
      <c r="L30" s="152"/>
      <c r="M30" s="152"/>
      <c r="N30" s="152"/>
      <c r="O30" s="152"/>
      <c r="P30" s="152"/>
      <c r="Q30" s="152" t="s">
        <v>13488</v>
      </c>
      <c r="R30" s="152"/>
      <c r="S30" s="152"/>
      <c r="T30" s="152"/>
      <c r="U30" s="152"/>
      <c r="W30" s="38" t="s">
        <v>4266</v>
      </c>
      <c r="X30" s="38" t="s">
        <v>4264</v>
      </c>
      <c r="Y30" s="38" t="s">
        <v>1621</v>
      </c>
      <c r="Z30" s="1" t="s">
        <v>4717</v>
      </c>
      <c r="AA30" s="1" t="str">
        <f>INDEX('WATERDEEP STRUCTURES'!I$3:I$562,MATCH(ORGANIZATIONS!$Y30,'WATERDEEP STRUCTURES'!$F$3:$F$562,0),1)</f>
        <v>NORTH WARD</v>
      </c>
      <c r="AB30" s="1" t="str">
        <f>INDEX('WATERDEEP STRUCTURES'!H$3:H$562,MATCH(ORGANIZATIONS!$Y30,'WATERDEEP STRUCTURES'!$F$3:$F$562,0),1)</f>
        <v>Irbryth Authamaun's residence</v>
      </c>
      <c r="AC30" s="1" t="str">
        <f>INDEX('WATERDEEP STRUCTURES'!J$3:J$562,MATCH(ORGANIZATIONS!$Y30,'WATERDEEP STRUCTURES'!$F$3:$F$562,0),1)</f>
        <v>business/row house</v>
      </c>
      <c r="AD30" s="1" t="str">
        <f>INDEX('WATERDEEP STRUCTURES'!K$3:K$562,MATCH(ORGANIZATIONS!$Y30,'WATERDEEP STRUCTURES'!$F$3:$F$562,0),1)</f>
        <v>B</v>
      </c>
      <c r="AE30" s="1">
        <f>INDEX('WATERDEEP STRUCTURES'!L$3:L$562,MATCH(ORGANIZATIONS!$Y30,'WATERDEEP STRUCTURES'!$F$3:$F$562,0),1)</f>
        <v>2</v>
      </c>
      <c r="AF30" s="1">
        <f>INDEX('WATERDEEP STRUCTURES'!M$3:M$562,MATCH(ORGANIZATIONS!$Y30,'WATERDEEP STRUCTURES'!$F$3:$F$562,0),1)</f>
        <v>0</v>
      </c>
      <c r="AG30" s="1">
        <f>INDEX('WATERDEEP STRUCTURES'!P$3:P$562,MATCH(ORGANIZATIONS!$Y30,'WATERDEEP STRUCTURES'!$F$3:$F$562,0),1)</f>
        <v>0</v>
      </c>
      <c r="AW30" s="132" t="s">
        <v>12662</v>
      </c>
      <c r="AX30" s="132" t="s">
        <v>12662</v>
      </c>
      <c r="AY30" s="121" t="s">
        <v>5842</v>
      </c>
      <c r="AZ30" s="121"/>
      <c r="BA30" s="121"/>
      <c r="BB30" s="132" t="s">
        <v>12662</v>
      </c>
      <c r="BC30" s="132" t="s">
        <v>12662</v>
      </c>
      <c r="BD30" s="132" t="s">
        <v>12662</v>
      </c>
      <c r="BE30" s="132" t="s">
        <v>12662</v>
      </c>
    </row>
    <row r="31" spans="1:66" ht="15.75">
      <c r="A31" s="152">
        <v>30</v>
      </c>
      <c r="B31" s="152" t="s">
        <v>4221</v>
      </c>
      <c r="C31" s="152" t="s">
        <v>5399</v>
      </c>
      <c r="D31" s="152" t="str">
        <f t="shared" si="1"/>
        <v>T37</v>
      </c>
      <c r="E31" s="152" t="b">
        <f t="shared" si="0"/>
        <v>1</v>
      </c>
      <c r="F31" s="152" t="s">
        <v>4646</v>
      </c>
      <c r="G31" s="152" t="str">
        <f t="shared" si="2"/>
        <v>T37</v>
      </c>
      <c r="H31" s="152" t="s">
        <v>4647</v>
      </c>
      <c r="I31" s="152" t="s">
        <v>4648</v>
      </c>
      <c r="J31" s="152" t="s">
        <v>4649</v>
      </c>
      <c r="K31" s="152" t="s">
        <v>4650</v>
      </c>
      <c r="L31" s="152"/>
      <c r="M31" s="152"/>
      <c r="N31" s="152"/>
      <c r="O31" s="152"/>
      <c r="P31" s="152"/>
      <c r="Q31" s="152"/>
      <c r="R31" s="152"/>
      <c r="S31" s="152"/>
      <c r="T31" s="152"/>
      <c r="U31" s="152"/>
      <c r="W31" s="38" t="s">
        <v>4266</v>
      </c>
      <c r="X31" s="38" t="s">
        <v>4265</v>
      </c>
      <c r="Y31" s="38" t="s">
        <v>1845</v>
      </c>
      <c r="Z31" s="1"/>
      <c r="AA31" s="1" t="str">
        <f>INDEX('WATERDEEP STRUCTURES'!I$3:I$562,MATCH(ORGANIZATIONS!$Y31,'WATERDEEP STRUCTURES'!$F$3:$F$562,0),1)</f>
        <v>CASTLE WARD</v>
      </c>
      <c r="AB31" s="1" t="str">
        <f>INDEX('WATERDEEP STRUCTURES'!H$3:H$562,MATCH(ORGANIZATIONS!$Y31,'WATERDEEP STRUCTURES'!$F$3:$F$562,0),1)</f>
        <v>New Olamn</v>
      </c>
      <c r="AC31" s="1" t="str">
        <f>INDEX('WATERDEEP STRUCTURES'!J$3:J$562,MATCH(ORGANIZATIONS!$Y31,'WATERDEEP STRUCTURES'!$F$3:$F$562,0),1)</f>
        <v>school</v>
      </c>
      <c r="AD31" s="1" t="str">
        <f>INDEX('WATERDEEP STRUCTURES'!K$3:K$562,MATCH(ORGANIZATIONS!$Y31,'WATERDEEP STRUCTURES'!$F$3:$F$562,0),1)</f>
        <v>A</v>
      </c>
      <c r="AE31" s="1">
        <f>INDEX('WATERDEEP STRUCTURES'!L$3:L$562,MATCH(ORGANIZATIONS!$Y31,'WATERDEEP STRUCTURES'!$F$3:$F$562,0),1)</f>
        <v>4</v>
      </c>
      <c r="AF31" s="1">
        <f>INDEX('WATERDEEP STRUCTURES'!M$3:M$562,MATCH(ORGANIZATIONS!$Y31,'WATERDEEP STRUCTURES'!$F$3:$F$562,0),1)</f>
        <v>0</v>
      </c>
      <c r="AG31" s="1">
        <f>INDEX('WATERDEEP STRUCTURES'!P$3:P$562,MATCH(ORGANIZATIONS!$Y31,'WATERDEEP STRUCTURES'!$F$3:$F$562,0),1)</f>
        <v>0</v>
      </c>
      <c r="AW31" s="132" t="s">
        <v>12662</v>
      </c>
      <c r="AX31" s="132" t="s">
        <v>12662</v>
      </c>
      <c r="AY31" s="121" t="s">
        <v>5843</v>
      </c>
      <c r="AZ31" s="121"/>
      <c r="BA31" s="121"/>
      <c r="BB31" s="132" t="s">
        <v>12662</v>
      </c>
      <c r="BC31" s="132" t="s">
        <v>12662</v>
      </c>
      <c r="BD31" s="132" t="s">
        <v>12662</v>
      </c>
      <c r="BE31" s="132" t="s">
        <v>12662</v>
      </c>
    </row>
    <row r="32" spans="1:66" ht="15.75">
      <c r="A32" s="152">
        <v>31</v>
      </c>
      <c r="B32" s="152" t="s">
        <v>4222</v>
      </c>
      <c r="C32" s="152" t="s">
        <v>5400</v>
      </c>
      <c r="D32" s="152" t="str">
        <f t="shared" si="1"/>
        <v>D19</v>
      </c>
      <c r="E32" s="152" t="b">
        <f t="shared" si="0"/>
        <v>1</v>
      </c>
      <c r="F32" s="152" t="s">
        <v>4651</v>
      </c>
      <c r="G32" s="152" t="str">
        <f t="shared" si="2"/>
        <v>D19</v>
      </c>
      <c r="H32" s="152" t="s">
        <v>4652</v>
      </c>
      <c r="I32" s="152" t="s">
        <v>4653</v>
      </c>
      <c r="J32" s="152" t="s">
        <v>4654</v>
      </c>
      <c r="K32" s="152" t="s">
        <v>4655</v>
      </c>
      <c r="L32" s="152"/>
      <c r="M32" s="152"/>
      <c r="N32" s="152"/>
      <c r="O32" s="152"/>
      <c r="P32" s="152"/>
      <c r="Q32" s="152"/>
      <c r="R32" s="152"/>
      <c r="S32" s="152"/>
      <c r="T32" s="152"/>
      <c r="U32" s="152"/>
      <c r="W32" s="38" t="s">
        <v>4263</v>
      </c>
      <c r="X32" s="1" t="s">
        <v>4288</v>
      </c>
      <c r="Y32" s="1" t="s">
        <v>1373</v>
      </c>
      <c r="Z32" s="37" t="s">
        <v>4716</v>
      </c>
      <c r="AA32" s="1" t="str">
        <f>INDEX('WATERDEEP STRUCTURES'!I$3:I$562,MATCH(ORGANIZATIONS!$Y32,'WATERDEEP STRUCTURES'!$F$3:$F$562,0),1)</f>
        <v>CASTLE WARD</v>
      </c>
      <c r="AB32" s="1" t="str">
        <f>INDEX('WATERDEEP STRUCTURES'!H$3:H$562,MATCH(ORGANIZATIONS!$Y32,'WATERDEEP STRUCTURES'!$F$3:$F$562,0),1)</f>
        <v>The Font of Knowledge</v>
      </c>
      <c r="AC32" s="1" t="str">
        <f>INDEX('WATERDEEP STRUCTURES'!J$3:J$562,MATCH(ORGANIZATIONS!$Y32,'WATERDEEP STRUCTURES'!$F$3:$F$562,0),1)</f>
        <v>temple</v>
      </c>
      <c r="AD32" s="1" t="str">
        <f>INDEX('WATERDEEP STRUCTURES'!K$3:K$562,MATCH(ORGANIZATIONS!$Y32,'WATERDEEP STRUCTURES'!$F$3:$F$562,0),1)</f>
        <v>B</v>
      </c>
      <c r="AE32" s="1">
        <f>INDEX('WATERDEEP STRUCTURES'!L$3:L$562,MATCH(ORGANIZATIONS!$Y32,'WATERDEEP STRUCTURES'!$F$3:$F$562,0),1)</f>
        <v>4</v>
      </c>
      <c r="AF32" s="1">
        <f>INDEX('WATERDEEP STRUCTURES'!M$3:M$562,MATCH(ORGANIZATIONS!$Y32,'WATERDEEP STRUCTURES'!$F$3:$F$562,0),1)</f>
        <v>0</v>
      </c>
      <c r="AG32" s="1">
        <f>INDEX('WATERDEEP STRUCTURES'!P$3:P$562,MATCH(ORGANIZATIONS!$Y32,'WATERDEEP STRUCTURES'!$F$3:$F$562,0),1)</f>
        <v>0</v>
      </c>
    </row>
    <row r="33" spans="1:33" ht="15.75">
      <c r="A33" s="152">
        <v>32</v>
      </c>
      <c r="B33" s="152" t="s">
        <v>4223</v>
      </c>
      <c r="C33" s="152" t="s">
        <v>5401</v>
      </c>
      <c r="D33" s="152" t="str">
        <f t="shared" si="1"/>
        <v>T11</v>
      </c>
      <c r="E33" s="152" t="b">
        <f t="shared" si="0"/>
        <v>1</v>
      </c>
      <c r="F33" s="152" t="s">
        <v>4656</v>
      </c>
      <c r="G33" s="152" t="str">
        <f t="shared" si="2"/>
        <v>T11</v>
      </c>
      <c r="H33" s="152" t="s">
        <v>4657</v>
      </c>
      <c r="I33" s="152" t="s">
        <v>4589</v>
      </c>
      <c r="J33" s="152" t="s">
        <v>4658</v>
      </c>
      <c r="K33" s="152" t="s">
        <v>4659</v>
      </c>
      <c r="L33" s="152"/>
      <c r="M33" s="152"/>
      <c r="N33" s="152"/>
      <c r="O33" s="152"/>
      <c r="P33" s="152"/>
      <c r="Q33" s="152" t="s">
        <v>13489</v>
      </c>
      <c r="R33" s="152"/>
      <c r="S33" s="152"/>
      <c r="T33" s="152"/>
      <c r="U33" s="152"/>
      <c r="W33" s="38" t="s">
        <v>4263</v>
      </c>
      <c r="X33" s="1" t="s">
        <v>4715</v>
      </c>
      <c r="Y33" s="1" t="s">
        <v>1498</v>
      </c>
      <c r="Z33" s="37" t="s">
        <v>4287</v>
      </c>
      <c r="AA33" s="1" t="str">
        <f>INDEX('WATERDEEP STRUCTURES'!I$3:I$562,MATCH(ORGANIZATIONS!$Y33,'WATERDEEP STRUCTURES'!$F$3:$F$562,0),1)</f>
        <v>DOCK WARD</v>
      </c>
      <c r="AB33" s="1" t="str">
        <f>INDEX('WATERDEEP STRUCTURES'!H$3:H$562,MATCH(ORGANIZATIONS!$Y33,'WATERDEEP STRUCTURES'!$F$3:$F$562,0),1)</f>
        <v>Selûne's Smile</v>
      </c>
      <c r="AC33" s="1" t="str">
        <f>INDEX('WATERDEEP STRUCTURES'!J$3:J$562,MATCH(ORGANIZATIONS!$Y33,'WATERDEEP STRUCTURES'!$F$3:$F$562,0),1)</f>
        <v>tavern</v>
      </c>
      <c r="AD33" s="1" t="str">
        <f>INDEX('WATERDEEP STRUCTURES'!K$3:K$562,MATCH(ORGANIZATIONS!$Y33,'WATERDEEP STRUCTURES'!$F$3:$F$562,0),1)</f>
        <v>C</v>
      </c>
      <c r="AE33" s="1">
        <f>INDEX('WATERDEEP STRUCTURES'!L$3:L$562,MATCH(ORGANIZATIONS!$Y33,'WATERDEEP STRUCTURES'!$F$3:$F$562,0),1)</f>
        <v>2</v>
      </c>
      <c r="AF33" s="1">
        <f>INDEX('WATERDEEP STRUCTURES'!M$3:M$562,MATCH(ORGANIZATIONS!$Y33,'WATERDEEP STRUCTURES'!$F$3:$F$562,0),1)</f>
        <v>0</v>
      </c>
      <c r="AG33" s="1">
        <f>INDEX('WATERDEEP STRUCTURES'!P$3:P$562,MATCH(ORGANIZATIONS!$Y33,'WATERDEEP STRUCTURES'!$F$3:$F$562,0),1)</f>
        <v>0</v>
      </c>
    </row>
    <row r="34" spans="1:33" ht="15.75">
      <c r="A34" s="152">
        <v>33</v>
      </c>
      <c r="B34" s="152" t="s">
        <v>4224</v>
      </c>
      <c r="C34" s="152" t="s">
        <v>5402</v>
      </c>
      <c r="D34" s="152" t="s">
        <v>1471</v>
      </c>
      <c r="E34" s="152" t="b">
        <f t="shared" si="0"/>
        <v>1</v>
      </c>
      <c r="F34" s="152" t="s">
        <v>4660</v>
      </c>
      <c r="G34" s="152" t="s">
        <v>1471</v>
      </c>
      <c r="H34" s="152" t="s">
        <v>224</v>
      </c>
      <c r="I34" s="152" t="s">
        <v>4661</v>
      </c>
      <c r="J34" s="152" t="s">
        <v>4663</v>
      </c>
      <c r="K34" s="152" t="s">
        <v>4662</v>
      </c>
      <c r="L34" s="152"/>
      <c r="M34" s="152"/>
      <c r="N34" s="152"/>
      <c r="O34" s="152"/>
      <c r="P34" s="152"/>
      <c r="Q34" s="152"/>
      <c r="R34" s="152"/>
      <c r="S34" s="152"/>
      <c r="T34" s="152"/>
      <c r="U34" s="152"/>
      <c r="W34" s="38" t="s">
        <v>4263</v>
      </c>
      <c r="X34" s="1" t="s">
        <v>4713</v>
      </c>
      <c r="Y34" s="38" t="s">
        <v>1335</v>
      </c>
      <c r="Z34" s="1" t="s">
        <v>4714</v>
      </c>
      <c r="AA34" s="1" t="str">
        <f>INDEX('WATERDEEP STRUCTURES'!I$3:I$562,MATCH(ORGANIZATIONS!$Y34,'WATERDEEP STRUCTURES'!$F$3:$F$562,0),1)</f>
        <v>SEA WARD</v>
      </c>
      <c r="AB34" s="1" t="str">
        <f>INDEX('WATERDEEP STRUCTURES'!H$3:H$562,MATCH(ORGANIZATIONS!$Y34,'WATERDEEP STRUCTURES'!$F$3:$F$562,0),1)</f>
        <v>The Shrines of Nature</v>
      </c>
      <c r="AC34" s="1" t="str">
        <f>INDEX('WATERDEEP STRUCTURES'!J$3:J$562,MATCH(ORGANIZATIONS!$Y34,'WATERDEEP STRUCTURES'!$F$3:$F$562,0),1)</f>
        <v>temple</v>
      </c>
      <c r="AD34" s="1" t="str">
        <f>INDEX('WATERDEEP STRUCTURES'!K$3:K$562,MATCH(ORGANIZATIONS!$Y34,'WATERDEEP STRUCTURES'!$F$3:$F$562,0),1)</f>
        <v>B</v>
      </c>
      <c r="AE34" s="1" t="str">
        <f>INDEX('WATERDEEP STRUCTURES'!L$3:L$562,MATCH(ORGANIZATIONS!$Y34,'WATERDEEP STRUCTURES'!$F$3:$F$562,0),1)</f>
        <v>2s</v>
      </c>
      <c r="AF34" s="1">
        <f>INDEX('WATERDEEP STRUCTURES'!M$3:M$562,MATCH(ORGANIZATIONS!$Y34,'WATERDEEP STRUCTURES'!$F$3:$F$562,0),1)</f>
        <v>0</v>
      </c>
      <c r="AG34" s="1">
        <f>INDEX('WATERDEEP STRUCTURES'!P$3:P$562,MATCH(ORGANIZATIONS!$Y34,'WATERDEEP STRUCTURES'!$F$3:$F$562,0),1)</f>
        <v>0</v>
      </c>
    </row>
    <row r="35" spans="1:33" ht="15.75">
      <c r="A35" s="152">
        <v>34</v>
      </c>
      <c r="B35" s="152" t="s">
        <v>4225</v>
      </c>
      <c r="C35" s="152" t="s">
        <v>5403</v>
      </c>
      <c r="D35" s="152" t="str">
        <f t="shared" si="1"/>
        <v>T25</v>
      </c>
      <c r="E35" s="152" t="b">
        <f t="shared" si="0"/>
        <v>1</v>
      </c>
      <c r="F35" s="152" t="s">
        <v>4664</v>
      </c>
      <c r="G35" s="152" t="str">
        <f t="shared" si="2"/>
        <v>T25</v>
      </c>
      <c r="H35" s="152" t="s">
        <v>4668</v>
      </c>
      <c r="I35" s="152" t="s">
        <v>4669</v>
      </c>
      <c r="J35" s="152" t="s">
        <v>4670</v>
      </c>
      <c r="K35" s="152" t="s">
        <v>4671</v>
      </c>
      <c r="L35" s="152"/>
      <c r="M35" s="152"/>
      <c r="N35" s="152"/>
      <c r="O35" s="152"/>
      <c r="P35" s="152"/>
      <c r="Q35" s="152"/>
      <c r="R35" s="152"/>
      <c r="S35" s="152"/>
      <c r="T35" s="152"/>
      <c r="U35" s="152"/>
      <c r="W35" s="38" t="s">
        <v>4263</v>
      </c>
      <c r="X35" s="1" t="s">
        <v>4711</v>
      </c>
      <c r="Y35" s="1" t="s">
        <v>1507</v>
      </c>
      <c r="Z35" s="1" t="s">
        <v>4712</v>
      </c>
      <c r="AA35" s="1" t="str">
        <f>INDEX('WATERDEEP STRUCTURES'!I$3:I$562,MATCH(ORGANIZATIONS!$Y35,'WATERDEEP STRUCTURES'!$F$3:$F$562,0),1)</f>
        <v>DOCK WARD</v>
      </c>
      <c r="AB35" s="1" t="str">
        <f>INDEX('WATERDEEP STRUCTURES'!H$3:H$562,MATCH(ORGANIZATIONS!$Y35,'WATERDEEP STRUCTURES'!$F$3:$F$562,0),1)</f>
        <v>Warm Beds</v>
      </c>
      <c r="AC35" s="1" t="str">
        <f>INDEX('WATERDEEP STRUCTURES'!J$3:J$562,MATCH(ORGANIZATIONS!$Y35,'WATERDEEP STRUCTURES'!$F$3:$F$562,0),1)</f>
        <v>inn</v>
      </c>
      <c r="AD35" s="1" t="str">
        <f>INDEX('WATERDEEP STRUCTURES'!K$3:K$562,MATCH(ORGANIZATIONS!$Y35,'WATERDEEP STRUCTURES'!$F$3:$F$562,0),1)</f>
        <v>C</v>
      </c>
      <c r="AE35" s="1">
        <f>INDEX('WATERDEEP STRUCTURES'!L$3:L$562,MATCH(ORGANIZATIONS!$Y35,'WATERDEEP STRUCTURES'!$F$3:$F$562,0),1)</f>
        <v>3</v>
      </c>
      <c r="AF35" s="1">
        <f>INDEX('WATERDEEP STRUCTURES'!M$3:M$562,MATCH(ORGANIZATIONS!$Y35,'WATERDEEP STRUCTURES'!$F$3:$F$562,0),1)</f>
        <v>0</v>
      </c>
      <c r="AG35" s="1">
        <f>INDEX('WATERDEEP STRUCTURES'!P$3:P$562,MATCH(ORGANIZATIONS!$Y35,'WATERDEEP STRUCTURES'!$F$3:$F$562,0),1)</f>
        <v>0</v>
      </c>
    </row>
    <row r="36" spans="1:33" ht="15.75">
      <c r="A36" s="152">
        <v>35</v>
      </c>
      <c r="B36" s="152" t="s">
        <v>4226</v>
      </c>
      <c r="C36" s="152" t="s">
        <v>5404</v>
      </c>
      <c r="D36" s="152" t="str">
        <f t="shared" si="1"/>
        <v>C36</v>
      </c>
      <c r="E36" s="152" t="b">
        <f t="shared" si="0"/>
        <v>1</v>
      </c>
      <c r="F36" s="152" t="s">
        <v>4665</v>
      </c>
      <c r="G36" s="152" t="str">
        <f t="shared" si="2"/>
        <v>C36</v>
      </c>
      <c r="H36" s="152" t="s">
        <v>4666</v>
      </c>
      <c r="I36" s="152" t="s">
        <v>4667</v>
      </c>
      <c r="J36" s="152" t="s">
        <v>4609</v>
      </c>
      <c r="K36" s="152" t="s">
        <v>4549</v>
      </c>
      <c r="L36" s="152"/>
      <c r="M36" s="152"/>
      <c r="N36" s="152"/>
      <c r="O36" s="152"/>
      <c r="P36" s="152"/>
      <c r="Q36" s="152"/>
      <c r="R36" s="152"/>
      <c r="S36" s="153" t="s">
        <v>6628</v>
      </c>
      <c r="T36" s="153"/>
      <c r="U36" s="153"/>
      <c r="W36" s="38" t="s">
        <v>4281</v>
      </c>
      <c r="X36" s="38" t="s">
        <v>4260</v>
      </c>
      <c r="Y36" s="1" t="s">
        <v>1373</v>
      </c>
      <c r="Z36" s="37" t="s">
        <v>4710</v>
      </c>
      <c r="AA36" s="1" t="str">
        <f>INDEX('WATERDEEP STRUCTURES'!I$3:I$562,MATCH(ORGANIZATIONS!$Y36,'WATERDEEP STRUCTURES'!$F$3:$F$562,0),1)</f>
        <v>CASTLE WARD</v>
      </c>
      <c r="AB36" s="1" t="str">
        <f>INDEX('WATERDEEP STRUCTURES'!H$3:H$562,MATCH(ORGANIZATIONS!$Y36,'WATERDEEP STRUCTURES'!$F$3:$F$562,0),1)</f>
        <v>The Font of Knowledge</v>
      </c>
      <c r="AC36" s="1" t="str">
        <f>INDEX('WATERDEEP STRUCTURES'!J$3:J$562,MATCH(ORGANIZATIONS!$Y36,'WATERDEEP STRUCTURES'!$F$3:$F$562,0),1)</f>
        <v>temple</v>
      </c>
      <c r="AD36" s="1" t="str">
        <f>INDEX('WATERDEEP STRUCTURES'!K$3:K$562,MATCH(ORGANIZATIONS!$Y36,'WATERDEEP STRUCTURES'!$F$3:$F$562,0),1)</f>
        <v>B</v>
      </c>
      <c r="AE36" s="1">
        <f>INDEX('WATERDEEP STRUCTURES'!L$3:L$562,MATCH(ORGANIZATIONS!$Y36,'WATERDEEP STRUCTURES'!$F$3:$F$562,0),1)</f>
        <v>4</v>
      </c>
      <c r="AF36" s="1">
        <f>INDEX('WATERDEEP STRUCTURES'!M$3:M$562,MATCH(ORGANIZATIONS!$Y36,'WATERDEEP STRUCTURES'!$F$3:$F$562,0),1)</f>
        <v>0</v>
      </c>
      <c r="AG36" s="1">
        <f>INDEX('WATERDEEP STRUCTURES'!P$3:P$562,MATCH(ORGANIZATIONS!$Y36,'WATERDEEP STRUCTURES'!$F$3:$F$562,0),1)</f>
        <v>0</v>
      </c>
    </row>
    <row r="37" spans="1:33" ht="15.75">
      <c r="A37" s="152">
        <v>36</v>
      </c>
      <c r="B37" s="152" t="s">
        <v>4227</v>
      </c>
      <c r="C37" s="152" t="s">
        <v>5405</v>
      </c>
      <c r="D37" s="152" t="s">
        <v>1495</v>
      </c>
      <c r="E37" s="152" t="b">
        <f t="shared" si="0"/>
        <v>1</v>
      </c>
      <c r="F37" s="152" t="s">
        <v>4672</v>
      </c>
      <c r="G37" s="152" t="s">
        <v>1495</v>
      </c>
      <c r="H37" s="152" t="s">
        <v>4673</v>
      </c>
      <c r="I37" s="152" t="s">
        <v>4674</v>
      </c>
      <c r="J37" s="152" t="s">
        <v>4670</v>
      </c>
      <c r="K37" s="152" t="s">
        <v>4549</v>
      </c>
      <c r="L37" s="152"/>
      <c r="M37" s="152"/>
      <c r="N37" s="152"/>
      <c r="O37" s="152"/>
      <c r="P37" s="152"/>
      <c r="Q37" s="152"/>
      <c r="R37" s="152"/>
      <c r="S37" s="153" t="s">
        <v>6629</v>
      </c>
      <c r="T37" s="153"/>
      <c r="U37" s="153"/>
      <c r="W37" s="38" t="s">
        <v>4281</v>
      </c>
      <c r="X37" s="1" t="s">
        <v>4261</v>
      </c>
      <c r="Y37" s="1" t="s">
        <v>504</v>
      </c>
      <c r="Z37" s="1" t="s">
        <v>4709</v>
      </c>
      <c r="AA37" s="1" t="str">
        <f>INDEX('WATERDEEP STRUCTURES'!I$3:I$562,MATCH(ORGANIZATIONS!$Y37,'WATERDEEP STRUCTURES'!$F$3:$F$562,0),1)</f>
        <v>SEA WARD</v>
      </c>
      <c r="AB37" s="1" t="str">
        <f>INDEX('WATERDEEP STRUCTURES'!H$3:H$562,MATCH(ORGANIZATIONS!$Y37,'WATERDEEP STRUCTURES'!$F$3:$F$562,0),1)</f>
        <v>Melshimber' Villa</v>
      </c>
      <c r="AC37" s="1" t="str">
        <f>INDEX('WATERDEEP STRUCTURES'!J$3:J$562,MATCH(ORGANIZATIONS!$Y37,'WATERDEEP STRUCTURES'!$F$3:$F$562,0),1)</f>
        <v>noble villa</v>
      </c>
      <c r="AD37" s="1" t="str">
        <f>INDEX('WATERDEEP STRUCTURES'!K$3:K$562,MATCH(ORGANIZATIONS!$Y37,'WATERDEEP STRUCTURES'!$F$3:$F$562,0),1)</f>
        <v>A</v>
      </c>
      <c r="AE37" s="1" t="str">
        <f>INDEX('WATERDEEP STRUCTURES'!L$3:L$562,MATCH(ORGANIZATIONS!$Y37,'WATERDEEP STRUCTURES'!$F$3:$F$562,0),1)</f>
        <v>4s &amp; 5s</v>
      </c>
      <c r="AF37" s="1">
        <f>INDEX('WATERDEEP STRUCTURES'!M$3:M$562,MATCH(ORGANIZATIONS!$Y37,'WATERDEEP STRUCTURES'!$F$3:$F$562,0),1)</f>
        <v>0</v>
      </c>
      <c r="AG37" s="1">
        <f>INDEX('WATERDEEP STRUCTURES'!P$3:P$562,MATCH(ORGANIZATIONS!$Y37,'WATERDEEP STRUCTURES'!$F$3:$F$562,0),1)</f>
        <v>0</v>
      </c>
    </row>
    <row r="38" spans="1:33" ht="15.75">
      <c r="A38" s="152">
        <v>37</v>
      </c>
      <c r="B38" s="152" t="s">
        <v>4228</v>
      </c>
      <c r="C38" s="152" t="s">
        <v>5406</v>
      </c>
      <c r="D38" s="152" t="str">
        <f t="shared" si="1"/>
        <v>T34</v>
      </c>
      <c r="E38" s="152" t="b">
        <f t="shared" si="0"/>
        <v>1</v>
      </c>
      <c r="F38" s="152" t="s">
        <v>4675</v>
      </c>
      <c r="G38" s="152" t="str">
        <f t="shared" si="2"/>
        <v>T34</v>
      </c>
      <c r="H38" s="152" t="s">
        <v>4676</v>
      </c>
      <c r="I38" s="152" t="s">
        <v>4622</v>
      </c>
      <c r="J38" s="152" t="s">
        <v>4581</v>
      </c>
      <c r="K38" s="152" t="s">
        <v>4549</v>
      </c>
      <c r="L38" s="152"/>
      <c r="M38" s="152"/>
      <c r="N38" s="152"/>
      <c r="O38" s="152"/>
      <c r="P38" s="152" t="s">
        <v>5813</v>
      </c>
      <c r="Q38" s="152"/>
      <c r="R38" s="152"/>
      <c r="S38" s="152"/>
      <c r="T38" s="152"/>
      <c r="U38" s="152"/>
      <c r="W38" s="38" t="s">
        <v>4281</v>
      </c>
      <c r="X38" s="1" t="s">
        <v>4259</v>
      </c>
      <c r="Y38" s="1" t="s">
        <v>1845</v>
      </c>
      <c r="Z38" s="1"/>
      <c r="AA38" s="1" t="str">
        <f>INDEX('WATERDEEP STRUCTURES'!I$3:I$562,MATCH(ORGANIZATIONS!$Y38,'WATERDEEP STRUCTURES'!$F$3:$F$562,0),1)</f>
        <v>CASTLE WARD</v>
      </c>
      <c r="AB38" s="1" t="str">
        <f>INDEX('WATERDEEP STRUCTURES'!H$3:H$562,MATCH(ORGANIZATIONS!$Y38,'WATERDEEP STRUCTURES'!$F$3:$F$562,0),1)</f>
        <v>New Olamn</v>
      </c>
      <c r="AC38" s="1" t="str">
        <f>INDEX('WATERDEEP STRUCTURES'!J$3:J$562,MATCH(ORGANIZATIONS!$Y38,'WATERDEEP STRUCTURES'!$F$3:$F$562,0),1)</f>
        <v>school</v>
      </c>
      <c r="AD38" s="1" t="str">
        <f>INDEX('WATERDEEP STRUCTURES'!K$3:K$562,MATCH(ORGANIZATIONS!$Y38,'WATERDEEP STRUCTURES'!$F$3:$F$562,0),1)</f>
        <v>A</v>
      </c>
      <c r="AE38" s="1">
        <f>INDEX('WATERDEEP STRUCTURES'!L$3:L$562,MATCH(ORGANIZATIONS!$Y38,'WATERDEEP STRUCTURES'!$F$3:$F$562,0),1)</f>
        <v>4</v>
      </c>
      <c r="AF38" s="1">
        <f>INDEX('WATERDEEP STRUCTURES'!M$3:M$562,MATCH(ORGANIZATIONS!$Y38,'WATERDEEP STRUCTURES'!$F$3:$F$562,0),1)</f>
        <v>0</v>
      </c>
      <c r="AG38" s="1">
        <f>INDEX('WATERDEEP STRUCTURES'!P$3:P$562,MATCH(ORGANIZATIONS!$Y38,'WATERDEEP STRUCTURES'!$F$3:$F$562,0),1)</f>
        <v>0</v>
      </c>
    </row>
    <row r="39" spans="1:33" ht="15.75">
      <c r="A39" s="152">
        <v>38</v>
      </c>
      <c r="B39" s="152" t="s">
        <v>4229</v>
      </c>
      <c r="C39" s="152" t="s">
        <v>5407</v>
      </c>
      <c r="D39" s="152" t="str">
        <f t="shared" si="1"/>
        <v>T31</v>
      </c>
      <c r="E39" s="152" t="b">
        <f t="shared" si="0"/>
        <v>1</v>
      </c>
      <c r="F39" s="152" t="s">
        <v>4677</v>
      </c>
      <c r="G39" s="152" t="str">
        <f t="shared" si="2"/>
        <v>T31</v>
      </c>
      <c r="H39" s="152" t="s">
        <v>4678</v>
      </c>
      <c r="I39" s="152" t="s">
        <v>4622</v>
      </c>
      <c r="J39" s="152" t="s">
        <v>4609</v>
      </c>
      <c r="K39" s="152" t="s">
        <v>4549</v>
      </c>
      <c r="L39" s="152"/>
      <c r="M39" s="152"/>
      <c r="N39" s="152"/>
      <c r="O39" s="152"/>
      <c r="P39" s="152"/>
      <c r="Q39" s="152"/>
      <c r="R39" s="152"/>
      <c r="S39" s="152"/>
      <c r="T39" s="152"/>
      <c r="U39" s="152"/>
      <c r="W39" s="38" t="s">
        <v>4245</v>
      </c>
      <c r="X39" s="38" t="s">
        <v>4299</v>
      </c>
      <c r="Y39" s="1" t="s">
        <v>1829</v>
      </c>
      <c r="Z39" s="1" t="s">
        <v>4300</v>
      </c>
      <c r="AA39" s="1" t="str">
        <f>INDEX('WATERDEEP STRUCTURES'!I$3:I$562,MATCH(ORGANIZATIONS!$Y39,'WATERDEEP STRUCTURES'!$F$3:$F$562,0),1)</f>
        <v>CASTLE WARD</v>
      </c>
      <c r="AB39" s="1" t="str">
        <f>INDEX('WATERDEEP STRUCTURES'!H$3:H$562,MATCH(ORGANIZATIONS!$Y39,'WATERDEEP STRUCTURES'!$F$3:$F$562,0),1)</f>
        <v>Syndra Wands' Tower</v>
      </c>
      <c r="AC39" s="1" t="str">
        <f>INDEX('WATERDEEP STRUCTURES'!J$3:J$562,MATCH(ORGANIZATIONS!$Y39,'WATERDEEP STRUCTURES'!$F$3:$F$562,0),1)</f>
        <v>wizard's domicile</v>
      </c>
      <c r="AD39" s="1" t="str">
        <f>INDEX('WATERDEEP STRUCTURES'!K$3:K$562,MATCH(ORGANIZATIONS!$Y39,'WATERDEEP STRUCTURES'!$F$3:$F$562,0),1)</f>
        <v>B</v>
      </c>
      <c r="AE39" s="1">
        <f>INDEX('WATERDEEP STRUCTURES'!L$3:L$562,MATCH(ORGANIZATIONS!$Y39,'WATERDEEP STRUCTURES'!$F$3:$F$562,0),1)</f>
        <v>3</v>
      </c>
      <c r="AF39" s="1">
        <f>INDEX('WATERDEEP STRUCTURES'!M$3:M$562,MATCH(ORGANIZATIONS!$Y39,'WATERDEEP STRUCTURES'!$F$3:$F$562,0),1)</f>
        <v>0</v>
      </c>
      <c r="AG39" s="1">
        <f>INDEX('WATERDEEP STRUCTURES'!P$3:P$562,MATCH(ORGANIZATIONS!$Y39,'WATERDEEP STRUCTURES'!$F$3:$F$562,0),1)</f>
        <v>0</v>
      </c>
    </row>
    <row r="40" spans="1:33" ht="15.75">
      <c r="A40" s="152">
        <v>39</v>
      </c>
      <c r="B40" s="152" t="s">
        <v>4230</v>
      </c>
      <c r="C40" s="152" t="s">
        <v>5408</v>
      </c>
      <c r="D40" s="152" t="str">
        <f t="shared" si="1"/>
        <v>C40</v>
      </c>
      <c r="E40" s="152" t="b">
        <f t="shared" si="0"/>
        <v>1</v>
      </c>
      <c r="F40" s="152" t="s">
        <v>4679</v>
      </c>
      <c r="G40" s="152" t="str">
        <f t="shared" si="2"/>
        <v>C40</v>
      </c>
      <c r="H40" s="152" t="s">
        <v>4680</v>
      </c>
      <c r="I40" s="152" t="s">
        <v>4681</v>
      </c>
      <c r="J40" s="152" t="s">
        <v>4682</v>
      </c>
      <c r="K40" s="152" t="s">
        <v>4683</v>
      </c>
      <c r="L40" s="152"/>
      <c r="M40" s="152"/>
      <c r="N40" s="152"/>
      <c r="O40" s="152" t="s">
        <v>5816</v>
      </c>
      <c r="P40" s="152"/>
      <c r="Q40" s="152"/>
      <c r="R40" s="152"/>
      <c r="S40" s="152"/>
      <c r="T40" s="152"/>
      <c r="U40" s="152"/>
      <c r="W40" s="38" t="s">
        <v>4245</v>
      </c>
      <c r="X40" s="1" t="s">
        <v>4297</v>
      </c>
      <c r="Y40" s="1" t="s">
        <v>1326</v>
      </c>
      <c r="Z40" s="1" t="s">
        <v>4298</v>
      </c>
      <c r="AA40" s="1" t="str">
        <f>INDEX('WATERDEEP STRUCTURES'!I$3:I$562,MATCH(ORGANIZATIONS!$Y40,'WATERDEEP STRUCTURES'!$F$3:$F$562,0),1)</f>
        <v>NORTH WARD</v>
      </c>
      <c r="AB40" s="1" t="str">
        <f>INDEX('WATERDEEP STRUCTURES'!H$3:H$562,MATCH(ORGANIZATIONS!$Y40,'WATERDEEP STRUCTURES'!$F$3:$F$562,0),1)</f>
        <v>The Grinning Lion</v>
      </c>
      <c r="AC40" s="1" t="str">
        <f>INDEX('WATERDEEP STRUCTURES'!J$3:J$562,MATCH(ORGANIZATIONS!$Y40,'WATERDEEP STRUCTURES'!$F$3:$F$562,0),1)</f>
        <v>tavern</v>
      </c>
      <c r="AD40" s="1" t="str">
        <f>INDEX('WATERDEEP STRUCTURES'!K$3:K$562,MATCH(ORGANIZATIONS!$Y40,'WATERDEEP STRUCTURES'!$F$3:$F$562,0),1)</f>
        <v>C</v>
      </c>
      <c r="AE40" s="1">
        <f>INDEX('WATERDEEP STRUCTURES'!L$3:L$562,MATCH(ORGANIZATIONS!$Y40,'WATERDEEP STRUCTURES'!$F$3:$F$562,0),1)</f>
        <v>1</v>
      </c>
      <c r="AF40" s="1">
        <f>INDEX('WATERDEEP STRUCTURES'!M$3:M$562,MATCH(ORGANIZATIONS!$Y40,'WATERDEEP STRUCTURES'!$F$3:$F$562,0),1)</f>
        <v>0</v>
      </c>
      <c r="AG40" s="1">
        <f>INDEX('WATERDEEP STRUCTURES'!P$3:P$562,MATCH(ORGANIZATIONS!$Y40,'WATERDEEP STRUCTURES'!$F$3:$F$562,0),1)</f>
        <v>0</v>
      </c>
    </row>
    <row r="41" spans="1:33" ht="15.75">
      <c r="A41" s="152">
        <v>40</v>
      </c>
      <c r="B41" s="152" t="s">
        <v>4231</v>
      </c>
      <c r="C41" s="152" t="s">
        <v>5409</v>
      </c>
      <c r="D41" s="152" t="s">
        <v>1468</v>
      </c>
      <c r="E41" s="152" t="b">
        <f t="shared" si="0"/>
        <v>1</v>
      </c>
      <c r="F41" s="152" t="s">
        <v>4684</v>
      </c>
      <c r="G41" s="152" t="s">
        <v>1468</v>
      </c>
      <c r="H41" s="152" t="s">
        <v>4685</v>
      </c>
      <c r="I41" s="152" t="s">
        <v>4686</v>
      </c>
      <c r="J41" s="152" t="s">
        <v>4618</v>
      </c>
      <c r="K41" s="152" t="s">
        <v>4549</v>
      </c>
      <c r="L41" s="152"/>
      <c r="M41" s="152"/>
      <c r="N41" s="152"/>
      <c r="O41" s="152"/>
      <c r="P41" s="152"/>
      <c r="Q41" s="152" t="s">
        <v>6785</v>
      </c>
      <c r="R41" s="152" t="s">
        <v>6786</v>
      </c>
      <c r="S41" s="152"/>
      <c r="T41" s="152"/>
      <c r="U41" s="152"/>
      <c r="W41" s="38" t="s">
        <v>4245</v>
      </c>
      <c r="X41" s="1" t="s">
        <v>4718</v>
      </c>
      <c r="Y41" s="1" t="s">
        <v>616</v>
      </c>
      <c r="Z41" s="1" t="s">
        <v>4719</v>
      </c>
      <c r="AA41" s="1" t="str">
        <f>INDEX('WATERDEEP STRUCTURES'!I$3:I$562,MATCH(ORGANIZATIONS!$Y41,'WATERDEEP STRUCTURES'!$F$3:$F$562,0),1)</f>
        <v>SEA WARD</v>
      </c>
      <c r="AB41" s="1" t="str">
        <f>INDEX('WATERDEEP STRUCTURES'!H$3:H$562,MATCH(ORGANIZATIONS!$Y41,'WATERDEEP STRUCTURES'!$F$3:$F$562,0),1)</f>
        <v>Thongolir Villa</v>
      </c>
      <c r="AC41" s="1" t="str">
        <f>INDEX('WATERDEEP STRUCTURES'!J$3:J$562,MATCH(ORGANIZATIONS!$Y41,'WATERDEEP STRUCTURES'!$F$3:$F$562,0),1)</f>
        <v>noble villa</v>
      </c>
      <c r="AD41" s="1" t="str">
        <f>INDEX('WATERDEEP STRUCTURES'!K$3:K$562,MATCH(ORGANIZATIONS!$Y41,'WATERDEEP STRUCTURES'!$F$3:$F$562,0),1)</f>
        <v>A</v>
      </c>
      <c r="AE41" s="1" t="str">
        <f>INDEX('WATERDEEP STRUCTURES'!L$3:L$562,MATCH(ORGANIZATIONS!$Y41,'WATERDEEP STRUCTURES'!$F$3:$F$562,0),1)</f>
        <v>1s &amp; 2s</v>
      </c>
      <c r="AF41" s="1">
        <f>INDEX('WATERDEEP STRUCTURES'!M$3:M$562,MATCH(ORGANIZATIONS!$Y41,'WATERDEEP STRUCTURES'!$F$3:$F$562,0),1)</f>
        <v>0</v>
      </c>
      <c r="AG41" s="1">
        <f>INDEX('WATERDEEP STRUCTURES'!P$3:P$562,MATCH(ORGANIZATIONS!$Y41,'WATERDEEP STRUCTURES'!$F$3:$F$562,0),1)</f>
        <v>0</v>
      </c>
    </row>
    <row r="42" spans="1:33" ht="15.75">
      <c r="A42" s="152">
        <v>41</v>
      </c>
      <c r="B42" s="152" t="s">
        <v>4232</v>
      </c>
      <c r="C42" s="152" t="s">
        <v>5410</v>
      </c>
      <c r="D42" s="152" t="s">
        <v>1470</v>
      </c>
      <c r="E42" s="152" t="b">
        <f t="shared" si="0"/>
        <v>1</v>
      </c>
      <c r="F42" s="152" t="s">
        <v>4687</v>
      </c>
      <c r="G42" s="152" t="s">
        <v>1470</v>
      </c>
      <c r="H42" s="152" t="s">
        <v>4688</v>
      </c>
      <c r="I42" s="152" t="s">
        <v>4689</v>
      </c>
      <c r="J42" s="152" t="s">
        <v>4618</v>
      </c>
      <c r="K42" s="152" t="s">
        <v>4549</v>
      </c>
      <c r="L42" s="152"/>
      <c r="M42" s="152"/>
      <c r="N42" s="152"/>
      <c r="O42" s="152"/>
      <c r="P42" s="152"/>
      <c r="Q42" s="152"/>
      <c r="R42" s="152"/>
      <c r="S42" s="152"/>
      <c r="T42" s="152"/>
      <c r="U42" s="152"/>
      <c r="W42" s="38" t="s">
        <v>4245</v>
      </c>
      <c r="X42" s="1" t="s">
        <v>4258</v>
      </c>
      <c r="Y42" s="1"/>
      <c r="Z42" s="1"/>
      <c r="AA42" s="1" t="e">
        <f>INDEX('WATERDEEP STRUCTURES'!I$3:I$562,MATCH(ORGANIZATIONS!$Y42,'WATERDEEP STRUCTURES'!$F$3:$F$562,0),1)</f>
        <v>#N/A</v>
      </c>
      <c r="AB42" s="1" t="e">
        <f>INDEX('WATERDEEP STRUCTURES'!H$3:H$562,MATCH(ORGANIZATIONS!$Y42,'WATERDEEP STRUCTURES'!$F$3:$F$562,0),1)</f>
        <v>#N/A</v>
      </c>
      <c r="AC42" s="1" t="e">
        <f>INDEX('WATERDEEP STRUCTURES'!J$3:J$562,MATCH(ORGANIZATIONS!$Y42,'WATERDEEP STRUCTURES'!$F$3:$F$562,0),1)</f>
        <v>#N/A</v>
      </c>
      <c r="AD42" s="1" t="e">
        <f>INDEX('WATERDEEP STRUCTURES'!K$3:K$562,MATCH(ORGANIZATIONS!$Y42,'WATERDEEP STRUCTURES'!$F$3:$F$562,0),1)</f>
        <v>#N/A</v>
      </c>
      <c r="AE42" s="1" t="e">
        <f>INDEX('WATERDEEP STRUCTURES'!L$3:L$562,MATCH(ORGANIZATIONS!$Y42,'WATERDEEP STRUCTURES'!$F$3:$F$562,0),1)</f>
        <v>#N/A</v>
      </c>
      <c r="AF42" s="1" t="e">
        <f>INDEX('WATERDEEP STRUCTURES'!M$3:M$562,MATCH(ORGANIZATIONS!$Y42,'WATERDEEP STRUCTURES'!$F$3:$F$562,0),1)</f>
        <v>#N/A</v>
      </c>
      <c r="AG42" s="1" t="e">
        <f>INDEX('WATERDEEP STRUCTURES'!P$3:P$562,MATCH(ORGANIZATIONS!$Y42,'WATERDEEP STRUCTURES'!$F$3:$F$562,0),1)</f>
        <v>#N/A</v>
      </c>
    </row>
    <row r="43" spans="1:33" ht="15.75">
      <c r="A43" s="152">
        <v>42</v>
      </c>
      <c r="B43" s="152" t="s">
        <v>4233</v>
      </c>
      <c r="C43" s="152" t="s">
        <v>5411</v>
      </c>
      <c r="D43" s="152" t="s">
        <v>1383</v>
      </c>
      <c r="E43" s="152" t="b">
        <f t="shared" si="0"/>
        <v>1</v>
      </c>
      <c r="F43" s="152" t="s">
        <v>4690</v>
      </c>
      <c r="G43" s="152" t="str">
        <f t="shared" si="2"/>
        <v>C15</v>
      </c>
      <c r="H43" s="152" t="s">
        <v>4691</v>
      </c>
      <c r="I43" s="152" t="s">
        <v>4692</v>
      </c>
      <c r="J43" s="152" t="s">
        <v>4693</v>
      </c>
      <c r="K43" s="152" t="s">
        <v>4694</v>
      </c>
      <c r="L43" s="152"/>
      <c r="M43" s="152"/>
      <c r="N43" s="152"/>
      <c r="O43" s="152" t="s">
        <v>5808</v>
      </c>
      <c r="P43" s="152" t="s">
        <v>10149</v>
      </c>
      <c r="Q43" s="152"/>
      <c r="R43" s="152" t="s">
        <v>6405</v>
      </c>
      <c r="S43" s="152" t="s">
        <v>13487</v>
      </c>
      <c r="T43" s="152"/>
      <c r="U43" s="152"/>
      <c r="W43" s="38" t="s">
        <v>4246</v>
      </c>
      <c r="X43" s="38" t="s">
        <v>4721</v>
      </c>
      <c r="Y43" s="1" t="s">
        <v>1373</v>
      </c>
      <c r="Z43" s="1" t="s">
        <v>4722</v>
      </c>
      <c r="AA43" s="1" t="str">
        <f>INDEX('WATERDEEP STRUCTURES'!I$3:I$562,MATCH(ORGANIZATIONS!$Y43,'WATERDEEP STRUCTURES'!$F$3:$F$562,0),1)</f>
        <v>CASTLE WARD</v>
      </c>
      <c r="AB43" s="1" t="str">
        <f>INDEX('WATERDEEP STRUCTURES'!H$3:H$562,MATCH(ORGANIZATIONS!$Y43,'WATERDEEP STRUCTURES'!$F$3:$F$562,0),1)</f>
        <v>The Font of Knowledge</v>
      </c>
      <c r="AC43" s="1" t="str">
        <f>INDEX('WATERDEEP STRUCTURES'!J$3:J$562,MATCH(ORGANIZATIONS!$Y43,'WATERDEEP STRUCTURES'!$F$3:$F$562,0),1)</f>
        <v>temple</v>
      </c>
      <c r="AD43" s="1" t="str">
        <f>INDEX('WATERDEEP STRUCTURES'!K$3:K$562,MATCH(ORGANIZATIONS!$Y43,'WATERDEEP STRUCTURES'!$F$3:$F$562,0),1)</f>
        <v>B</v>
      </c>
      <c r="AE43" s="1">
        <f>INDEX('WATERDEEP STRUCTURES'!L$3:L$562,MATCH(ORGANIZATIONS!$Y43,'WATERDEEP STRUCTURES'!$F$3:$F$562,0),1)</f>
        <v>4</v>
      </c>
      <c r="AF43" s="1">
        <f>INDEX('WATERDEEP STRUCTURES'!M$3:M$562,MATCH(ORGANIZATIONS!$Y43,'WATERDEEP STRUCTURES'!$F$3:$F$562,0),1)</f>
        <v>0</v>
      </c>
      <c r="AG43" s="1">
        <f>INDEX('WATERDEEP STRUCTURES'!P$3:P$562,MATCH(ORGANIZATIONS!$Y43,'WATERDEEP STRUCTURES'!$F$3:$F$562,0),1)</f>
        <v>0</v>
      </c>
    </row>
    <row r="44" spans="1:33" ht="15.75">
      <c r="A44" s="152"/>
      <c r="B44" s="152"/>
      <c r="C44" s="153" t="s">
        <v>6632</v>
      </c>
      <c r="D44" s="152"/>
      <c r="E44" s="152"/>
      <c r="F44" s="152"/>
      <c r="G44" s="152"/>
      <c r="H44" s="152"/>
      <c r="I44" s="152"/>
      <c r="J44" s="152"/>
      <c r="K44" s="152"/>
      <c r="L44" s="152"/>
      <c r="M44" s="152"/>
      <c r="N44" s="152"/>
      <c r="O44" s="152"/>
      <c r="P44" s="152"/>
      <c r="Q44" s="152"/>
      <c r="R44" s="152"/>
      <c r="S44" s="153" t="s">
        <v>6633</v>
      </c>
      <c r="T44" s="153"/>
      <c r="U44" s="153"/>
      <c r="W44" s="38" t="s">
        <v>4246</v>
      </c>
      <c r="X44" s="1" t="s">
        <v>4720</v>
      </c>
      <c r="Y44" s="48" t="s">
        <v>1383</v>
      </c>
      <c r="Z44" s="1"/>
      <c r="AA44" s="1" t="str">
        <f>INDEX('WATERDEEP STRUCTURES'!I$3:I$562,MATCH(ORGANIZATIONS!$Y44,'WATERDEEP STRUCTURES'!$F$3:$F$562,0),1)</f>
        <v>CASTLE WARD</v>
      </c>
      <c r="AB44" s="1" t="str">
        <f>INDEX('WATERDEEP STRUCTURES'!H$3:H$562,MATCH(ORGANIZATIONS!$Y44,'WATERDEEP STRUCTURES'!$F$3:$F$562,0),1)</f>
        <v>Tower of the Order</v>
      </c>
      <c r="AC44" s="1" t="str">
        <f>INDEX('WATERDEEP STRUCTURES'!J$3:J$562,MATCH(ORGANIZATIONS!$Y44,'WATERDEEP STRUCTURES'!$F$3:$F$562,0),1)</f>
        <v>guildhall</v>
      </c>
      <c r="AD44" s="1" t="str">
        <f>INDEX('WATERDEEP STRUCTURES'!K$3:K$562,MATCH(ORGANIZATIONS!$Y44,'WATERDEEP STRUCTURES'!$F$3:$F$562,0),1)</f>
        <v>B</v>
      </c>
      <c r="AE44" s="1">
        <f>INDEX('WATERDEEP STRUCTURES'!L$3:L$562,MATCH(ORGANIZATIONS!$Y44,'WATERDEEP STRUCTURES'!$F$3:$F$562,0),1)</f>
        <v>4</v>
      </c>
      <c r="AF44" s="1">
        <f>INDEX('WATERDEEP STRUCTURES'!M$3:M$562,MATCH(ORGANIZATIONS!$Y44,'WATERDEEP STRUCTURES'!$F$3:$F$562,0),1)</f>
        <v>0</v>
      </c>
      <c r="AG44" s="1">
        <f>INDEX('WATERDEEP STRUCTURES'!P$3:P$562,MATCH(ORGANIZATIONS!$Y44,'WATERDEEP STRUCTURES'!$F$3:$F$562,0),1)</f>
        <v>0</v>
      </c>
    </row>
    <row r="45" spans="1:33" ht="15.75">
      <c r="S45" s="92"/>
      <c r="T45" s="92"/>
      <c r="U45" s="92"/>
      <c r="W45" s="38" t="s">
        <v>4246</v>
      </c>
      <c r="X45" s="1" t="s">
        <v>4269</v>
      </c>
      <c r="Y45" s="48" t="s">
        <v>1929</v>
      </c>
      <c r="Z45" s="1" t="s">
        <v>4723</v>
      </c>
      <c r="AA45" s="1" t="str">
        <f>INDEX('WATERDEEP STRUCTURES'!I$3:I$562,MATCH(ORGANIZATIONS!$Y45,'WATERDEEP STRUCTURES'!$F$3:$F$562,0),1)</f>
        <v>TRADES WARD</v>
      </c>
      <c r="AB45" s="1" t="str">
        <f>INDEX('WATERDEEP STRUCTURES'!H$3:H$562,MATCH(ORGANIZATIONS!$Y45,'WATERDEEP STRUCTURES'!$F$3:$F$562,0),1)</f>
        <v>Zeltabbar Iliphar's residence</v>
      </c>
      <c r="AC45" s="1" t="str">
        <f>INDEX('WATERDEEP STRUCTURES'!J$3:J$562,MATCH(ORGANIZATIONS!$Y45,'WATERDEEP STRUCTURES'!$F$3:$F$562,0),1)</f>
        <v>row house</v>
      </c>
      <c r="AD45" s="1" t="str">
        <f>INDEX('WATERDEEP STRUCTURES'!K$3:K$562,MATCH(ORGANIZATIONS!$Y45,'WATERDEEP STRUCTURES'!$F$3:$F$562,0),1)</f>
        <v>B</v>
      </c>
      <c r="AE45" s="1">
        <f>INDEX('WATERDEEP STRUCTURES'!L$3:L$562,MATCH(ORGANIZATIONS!$Y45,'WATERDEEP STRUCTURES'!$F$3:$F$562,0),1)</f>
        <v>3</v>
      </c>
      <c r="AF45" s="1">
        <f>INDEX('WATERDEEP STRUCTURES'!M$3:M$562,MATCH(ORGANIZATIONS!$Y45,'WATERDEEP STRUCTURES'!$F$3:$F$562,0),1)</f>
        <v>0</v>
      </c>
      <c r="AG45" s="1">
        <f>INDEX('WATERDEEP STRUCTURES'!P$3:P$562,MATCH(ORGANIZATIONS!$Y45,'WATERDEEP STRUCTURES'!$F$3:$F$562,0),1)</f>
        <v>0</v>
      </c>
    </row>
    <row r="48" spans="1:33">
      <c r="W48" s="39" t="s">
        <v>3298</v>
      </c>
      <c r="X48" s="39" t="s">
        <v>4706</v>
      </c>
      <c r="Y48" s="39" t="s">
        <v>5426</v>
      </c>
    </row>
    <row r="49" spans="23:25">
      <c r="W49" s="7" t="s">
        <v>4717</v>
      </c>
      <c r="X49" s="1" t="s">
        <v>5415</v>
      </c>
      <c r="Y49" s="1" t="s">
        <v>1621</v>
      </c>
    </row>
    <row r="50" spans="23:25">
      <c r="W50" s="7" t="s">
        <v>4722</v>
      </c>
      <c r="X50" s="1" t="s">
        <v>5416</v>
      </c>
      <c r="Y50" s="1" t="s">
        <v>1383</v>
      </c>
    </row>
    <row r="51" spans="23:25">
      <c r="W51" s="7" t="s">
        <v>5412</v>
      </c>
      <c r="X51" s="1" t="s">
        <v>5417</v>
      </c>
      <c r="Y51" s="1" t="s">
        <v>1400</v>
      </c>
    </row>
    <row r="52" spans="23:25">
      <c r="W52" s="7" t="s">
        <v>4287</v>
      </c>
      <c r="X52" s="1" t="s">
        <v>5418</v>
      </c>
      <c r="Y52" s="1" t="s">
        <v>1498</v>
      </c>
    </row>
    <row r="53" spans="23:25">
      <c r="W53" s="7" t="s">
        <v>4296</v>
      </c>
      <c r="X53" s="1" t="s">
        <v>5419</v>
      </c>
      <c r="Y53" s="1" t="s">
        <v>1326</v>
      </c>
    </row>
    <row r="54" spans="23:25">
      <c r="W54" s="7" t="s">
        <v>5413</v>
      </c>
      <c r="X54" s="1" t="s">
        <v>5420</v>
      </c>
      <c r="Y54" s="1" t="s">
        <v>1373</v>
      </c>
    </row>
    <row r="55" spans="23:25">
      <c r="W55" s="7" t="s">
        <v>4710</v>
      </c>
      <c r="X55" s="7" t="s">
        <v>5421</v>
      </c>
      <c r="Y55" s="1" t="s">
        <v>1373</v>
      </c>
    </row>
    <row r="56" spans="23:25">
      <c r="W56" s="7" t="s">
        <v>5414</v>
      </c>
      <c r="X56" s="1" t="s">
        <v>5422</v>
      </c>
      <c r="Y56" s="1" t="s">
        <v>1400</v>
      </c>
    </row>
    <row r="57" spans="23:25">
      <c r="W57" s="7"/>
      <c r="X57" s="1"/>
      <c r="Y57" s="1" t="s">
        <v>1865</v>
      </c>
    </row>
    <row r="58" spans="23:25">
      <c r="W58" s="7" t="s">
        <v>4712</v>
      </c>
      <c r="X58" s="1" t="s">
        <v>5423</v>
      </c>
      <c r="Y58" s="1" t="s">
        <v>1507</v>
      </c>
    </row>
    <row r="59" spans="23:25">
      <c r="W59" s="7" t="s">
        <v>4254</v>
      </c>
      <c r="X59" s="1" t="s">
        <v>5424</v>
      </c>
      <c r="Y59" s="1" t="s">
        <v>1335</v>
      </c>
    </row>
    <row r="60" spans="23:25">
      <c r="W60" s="7" t="s">
        <v>4289</v>
      </c>
      <c r="X60" s="1" t="s">
        <v>5425</v>
      </c>
      <c r="Y60" s="1" t="s">
        <v>1373</v>
      </c>
    </row>
    <row r="62" spans="23:25">
      <c r="W62" s="8" t="s">
        <v>6898</v>
      </c>
    </row>
  </sheetData>
  <autoFilter ref="A1:S44"/>
  <mergeCells count="3">
    <mergeCell ref="W1:AG1"/>
    <mergeCell ref="AT2:AT3"/>
    <mergeCell ref="BL1:BP1"/>
  </mergeCells>
  <conditionalFormatting sqref="AY30:AY31">
    <cfRule type="duplicateValues" dxfId="1" priority="1"/>
  </conditionalFormatting>
  <pageMargins left="0.7" right="0.7" top="0.75" bottom="0.75" header="0.3" footer="0.3"/>
  <pageSetup paperSize="9" orientation="portrait" r:id="rId1"/>
  <drawing r:id="rId2"/>
  <legacy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0"/>
  <dimension ref="A1:N76"/>
  <sheetViews>
    <sheetView workbookViewId="0">
      <selection activeCell="A25" sqref="A25"/>
    </sheetView>
  </sheetViews>
  <sheetFormatPr defaultRowHeight="15"/>
  <cols>
    <col min="1" max="1" width="12.42578125" bestFit="1" customWidth="1"/>
    <col min="2" max="2" width="73.7109375" bestFit="1" customWidth="1"/>
    <col min="3" max="3" width="20.28515625" bestFit="1" customWidth="1"/>
    <col min="4" max="4" width="21.7109375" bestFit="1" customWidth="1"/>
    <col min="5" max="5" width="18.85546875" bestFit="1" customWidth="1"/>
    <col min="6" max="6" width="16.5703125" bestFit="1" customWidth="1"/>
  </cols>
  <sheetData>
    <row r="1" spans="1:14">
      <c r="A1" s="11" t="s">
        <v>212</v>
      </c>
      <c r="B1" s="11" t="s">
        <v>213</v>
      </c>
      <c r="C1" s="12" t="s">
        <v>214</v>
      </c>
      <c r="D1" s="11" t="s">
        <v>680</v>
      </c>
      <c r="E1" s="11" t="s">
        <v>215</v>
      </c>
      <c r="F1" s="11" t="s">
        <v>216</v>
      </c>
      <c r="G1" s="11" t="s">
        <v>217</v>
      </c>
      <c r="H1" s="11" t="s">
        <v>218</v>
      </c>
      <c r="I1" s="11" t="s">
        <v>219</v>
      </c>
      <c r="J1" s="11" t="s">
        <v>9</v>
      </c>
      <c r="K1" s="11" t="s">
        <v>10</v>
      </c>
      <c r="L1" s="11" t="s">
        <v>220</v>
      </c>
      <c r="M1" s="11" t="s">
        <v>221</v>
      </c>
      <c r="N1" s="11" t="s">
        <v>222</v>
      </c>
    </row>
    <row r="2" spans="1:14">
      <c r="A2" s="2" t="s">
        <v>12</v>
      </c>
      <c r="B2" s="2" t="s">
        <v>13</v>
      </c>
      <c r="C2" s="3">
        <v>15000</v>
      </c>
      <c r="D2" s="2" t="s">
        <v>223</v>
      </c>
      <c r="E2" s="2" t="s">
        <v>224</v>
      </c>
      <c r="F2" s="2" t="s">
        <v>225</v>
      </c>
      <c r="G2" s="2">
        <v>22</v>
      </c>
      <c r="H2" s="2" t="s">
        <v>226</v>
      </c>
      <c r="I2" s="2" t="s">
        <v>227</v>
      </c>
      <c r="J2" s="2" t="s">
        <v>228</v>
      </c>
      <c r="K2" s="2" t="s">
        <v>229</v>
      </c>
      <c r="L2" s="2" t="s">
        <v>230</v>
      </c>
      <c r="M2" s="2">
        <f>C2/(G2*365)</f>
        <v>1.8679950186799501</v>
      </c>
      <c r="N2" s="2" t="s">
        <v>231</v>
      </c>
    </row>
    <row r="3" spans="1:14">
      <c r="A3" s="2" t="s">
        <v>15</v>
      </c>
      <c r="B3" s="2" t="s">
        <v>16</v>
      </c>
      <c r="C3" s="3">
        <v>25000</v>
      </c>
      <c r="D3" s="2" t="s">
        <v>232</v>
      </c>
      <c r="E3" s="2"/>
      <c r="F3" s="2"/>
      <c r="G3" s="2">
        <v>29</v>
      </c>
      <c r="H3" s="2" t="s">
        <v>233</v>
      </c>
      <c r="I3" s="2" t="s">
        <v>234</v>
      </c>
      <c r="J3" s="2" t="s">
        <v>235</v>
      </c>
      <c r="K3" s="2" t="s">
        <v>236</v>
      </c>
      <c r="L3" s="2" t="s">
        <v>237</v>
      </c>
      <c r="M3" s="2">
        <f t="shared" ref="M3:M66" si="0">C3/(G3*365)</f>
        <v>2.3618327822390173</v>
      </c>
      <c r="N3" s="2" t="s">
        <v>238</v>
      </c>
    </row>
    <row r="4" spans="1:14">
      <c r="A4" s="2" t="s">
        <v>18</v>
      </c>
      <c r="B4" s="2" t="s">
        <v>19</v>
      </c>
      <c r="C4" s="3">
        <v>35000</v>
      </c>
      <c r="D4" s="2" t="s">
        <v>239</v>
      </c>
      <c r="E4" s="2" t="s">
        <v>224</v>
      </c>
      <c r="F4" s="2" t="s">
        <v>240</v>
      </c>
      <c r="G4" s="2">
        <v>17</v>
      </c>
      <c r="H4" s="2" t="s">
        <v>241</v>
      </c>
      <c r="I4" s="2" t="s">
        <v>242</v>
      </c>
      <c r="J4" s="2" t="s">
        <v>235</v>
      </c>
      <c r="K4" s="2" t="s">
        <v>243</v>
      </c>
      <c r="L4" s="2" t="s">
        <v>244</v>
      </c>
      <c r="M4" s="2">
        <f t="shared" si="0"/>
        <v>5.6406124093473009</v>
      </c>
      <c r="N4" s="2" t="s">
        <v>245</v>
      </c>
    </row>
    <row r="5" spans="1:14">
      <c r="A5" s="2" t="s">
        <v>21</v>
      </c>
      <c r="B5" s="2" t="s">
        <v>22</v>
      </c>
      <c r="C5" s="3">
        <v>30000</v>
      </c>
      <c r="D5" s="2" t="s">
        <v>246</v>
      </c>
      <c r="E5" s="2" t="s">
        <v>247</v>
      </c>
      <c r="F5" s="2" t="s">
        <v>248</v>
      </c>
      <c r="G5" s="2">
        <v>45</v>
      </c>
      <c r="H5" s="2" t="s">
        <v>249</v>
      </c>
      <c r="I5" s="2" t="s">
        <v>250</v>
      </c>
      <c r="J5" s="2" t="s">
        <v>228</v>
      </c>
      <c r="K5" s="2" t="s">
        <v>251</v>
      </c>
      <c r="L5" s="2" t="s">
        <v>252</v>
      </c>
      <c r="M5" s="2">
        <f t="shared" si="0"/>
        <v>1.8264840182648401</v>
      </c>
      <c r="N5" s="2" t="s">
        <v>231</v>
      </c>
    </row>
    <row r="6" spans="1:14">
      <c r="A6" s="2" t="s">
        <v>23</v>
      </c>
      <c r="B6" s="2" t="s">
        <v>24</v>
      </c>
      <c r="C6" s="3">
        <v>21000</v>
      </c>
      <c r="D6" s="2" t="s">
        <v>253</v>
      </c>
      <c r="E6" s="2" t="s">
        <v>254</v>
      </c>
      <c r="F6" s="2" t="s">
        <v>681</v>
      </c>
      <c r="G6" s="2">
        <v>28</v>
      </c>
      <c r="H6" s="2" t="s">
        <v>255</v>
      </c>
      <c r="I6" s="2" t="s">
        <v>256</v>
      </c>
      <c r="J6" s="2" t="s">
        <v>235</v>
      </c>
      <c r="K6" s="2" t="s">
        <v>251</v>
      </c>
      <c r="L6" s="2" t="s">
        <v>257</v>
      </c>
      <c r="M6" s="2">
        <f t="shared" si="0"/>
        <v>2.0547945205479454</v>
      </c>
      <c r="N6" s="2" t="s">
        <v>238</v>
      </c>
    </row>
    <row r="7" spans="1:14">
      <c r="A7" s="2" t="s">
        <v>25</v>
      </c>
      <c r="B7" s="2" t="s">
        <v>26</v>
      </c>
      <c r="C7" s="3">
        <v>22000</v>
      </c>
      <c r="D7" s="2" t="s">
        <v>258</v>
      </c>
      <c r="E7" s="2" t="s">
        <v>259</v>
      </c>
      <c r="F7" s="2" t="s">
        <v>260</v>
      </c>
      <c r="G7" s="2">
        <v>31</v>
      </c>
      <c r="H7" s="2" t="s">
        <v>261</v>
      </c>
      <c r="I7" s="2" t="s">
        <v>262</v>
      </c>
      <c r="J7" s="2" t="s">
        <v>263</v>
      </c>
      <c r="K7" s="2" t="s">
        <v>264</v>
      </c>
      <c r="L7" s="4">
        <v>26</v>
      </c>
      <c r="M7" s="2">
        <f t="shared" si="0"/>
        <v>1.9443216968625718</v>
      </c>
      <c r="N7" s="2" t="s">
        <v>238</v>
      </c>
    </row>
    <row r="8" spans="1:14">
      <c r="A8" s="2" t="s">
        <v>27</v>
      </c>
      <c r="B8" s="2" t="s">
        <v>28</v>
      </c>
      <c r="C8" s="3">
        <v>27000</v>
      </c>
      <c r="D8" s="2" t="s">
        <v>266</v>
      </c>
      <c r="E8" s="2" t="s">
        <v>267</v>
      </c>
      <c r="F8" s="2" t="s">
        <v>268</v>
      </c>
      <c r="G8" s="2">
        <v>19</v>
      </c>
      <c r="H8" s="2" t="s">
        <v>269</v>
      </c>
      <c r="I8" s="2" t="s">
        <v>270</v>
      </c>
      <c r="J8" s="2" t="s">
        <v>235</v>
      </c>
      <c r="K8" s="2" t="s">
        <v>271</v>
      </c>
      <c r="L8" s="4">
        <v>47</v>
      </c>
      <c r="M8" s="2">
        <f t="shared" si="0"/>
        <v>3.8932948810382118</v>
      </c>
      <c r="N8" s="2" t="s">
        <v>245</v>
      </c>
    </row>
    <row r="9" spans="1:14">
      <c r="A9" s="2" t="s">
        <v>273</v>
      </c>
      <c r="B9" s="2" t="s">
        <v>274</v>
      </c>
      <c r="C9" s="3">
        <v>29000</v>
      </c>
      <c r="D9" s="2" t="s">
        <v>275</v>
      </c>
      <c r="E9" s="2" t="s">
        <v>276</v>
      </c>
      <c r="F9" s="2" t="s">
        <v>277</v>
      </c>
      <c r="G9" s="2">
        <v>21</v>
      </c>
      <c r="H9" s="2" t="s">
        <v>278</v>
      </c>
      <c r="I9" s="2" t="s">
        <v>279</v>
      </c>
      <c r="J9" s="2" t="s">
        <v>235</v>
      </c>
      <c r="K9" s="2" t="s">
        <v>280</v>
      </c>
      <c r="L9" s="4">
        <v>52</v>
      </c>
      <c r="M9" s="2">
        <f t="shared" si="0"/>
        <v>3.7834311806914545</v>
      </c>
      <c r="N9" s="2" t="s">
        <v>245</v>
      </c>
    </row>
    <row r="10" spans="1:14">
      <c r="A10" s="2" t="s">
        <v>31</v>
      </c>
      <c r="B10" s="2" t="s">
        <v>32</v>
      </c>
      <c r="C10" s="3">
        <v>23000</v>
      </c>
      <c r="D10" s="2" t="s">
        <v>282</v>
      </c>
      <c r="E10" s="2" t="s">
        <v>283</v>
      </c>
      <c r="F10" s="2" t="s">
        <v>284</v>
      </c>
      <c r="G10" s="2">
        <v>22</v>
      </c>
      <c r="H10" s="2" t="s">
        <v>285</v>
      </c>
      <c r="I10" s="2" t="s">
        <v>286</v>
      </c>
      <c r="J10" s="2" t="s">
        <v>263</v>
      </c>
      <c r="K10" s="2" t="s">
        <v>287</v>
      </c>
      <c r="L10" s="4">
        <v>53</v>
      </c>
      <c r="M10" s="2">
        <f t="shared" si="0"/>
        <v>2.8642590286425902</v>
      </c>
      <c r="N10" s="2" t="s">
        <v>238</v>
      </c>
    </row>
    <row r="11" spans="1:14">
      <c r="A11" s="2" t="s">
        <v>34</v>
      </c>
      <c r="B11" s="2" t="s">
        <v>35</v>
      </c>
      <c r="C11" s="3">
        <v>22000</v>
      </c>
      <c r="D11" s="2" t="s">
        <v>289</v>
      </c>
      <c r="E11" s="2" t="s">
        <v>224</v>
      </c>
      <c r="F11" s="2" t="s">
        <v>290</v>
      </c>
      <c r="G11" s="2">
        <v>17</v>
      </c>
      <c r="H11" s="2" t="s">
        <v>291</v>
      </c>
      <c r="I11" s="2"/>
      <c r="J11" s="2" t="s">
        <v>235</v>
      </c>
      <c r="K11" s="2" t="s">
        <v>251</v>
      </c>
      <c r="L11" s="4">
        <v>11</v>
      </c>
      <c r="M11" s="2">
        <f t="shared" si="0"/>
        <v>3.5455278001611603</v>
      </c>
      <c r="N11" s="2" t="s">
        <v>238</v>
      </c>
    </row>
    <row r="12" spans="1:14">
      <c r="A12" s="2" t="s">
        <v>36</v>
      </c>
      <c r="B12" s="2" t="s">
        <v>37</v>
      </c>
      <c r="C12" s="3">
        <v>24000</v>
      </c>
      <c r="D12" s="2" t="s">
        <v>293</v>
      </c>
      <c r="E12" s="2" t="s">
        <v>294</v>
      </c>
      <c r="F12" s="2" t="s">
        <v>295</v>
      </c>
      <c r="G12" s="2">
        <v>29</v>
      </c>
      <c r="H12" s="2" t="s">
        <v>296</v>
      </c>
      <c r="I12" s="2" t="s">
        <v>297</v>
      </c>
      <c r="J12" s="2" t="s">
        <v>263</v>
      </c>
      <c r="K12" s="2" t="s">
        <v>298</v>
      </c>
      <c r="L12" s="2" t="s">
        <v>299</v>
      </c>
      <c r="M12" s="2">
        <f t="shared" si="0"/>
        <v>2.2673594709494567</v>
      </c>
      <c r="N12" s="2" t="s">
        <v>238</v>
      </c>
    </row>
    <row r="13" spans="1:14">
      <c r="A13" s="2" t="s">
        <v>38</v>
      </c>
      <c r="B13" s="2" t="s">
        <v>39</v>
      </c>
      <c r="C13" s="3">
        <v>36000</v>
      </c>
      <c r="D13" s="2" t="s">
        <v>300</v>
      </c>
      <c r="E13" s="2" t="s">
        <v>301</v>
      </c>
      <c r="F13" s="2" t="s">
        <v>302</v>
      </c>
      <c r="G13" s="2">
        <v>34</v>
      </c>
      <c r="H13" s="2" t="s">
        <v>303</v>
      </c>
      <c r="I13" s="2" t="s">
        <v>304</v>
      </c>
      <c r="J13" s="2" t="s">
        <v>235</v>
      </c>
      <c r="K13" s="2" t="s">
        <v>251</v>
      </c>
      <c r="L13" s="2" t="s">
        <v>305</v>
      </c>
      <c r="M13" s="2">
        <f t="shared" si="0"/>
        <v>2.9008863819500403</v>
      </c>
      <c r="N13" s="2" t="s">
        <v>238</v>
      </c>
    </row>
    <row r="14" spans="1:14">
      <c r="A14" s="2" t="s">
        <v>42</v>
      </c>
      <c r="B14" s="2" t="s">
        <v>43</v>
      </c>
      <c r="C14" s="3">
        <v>62000</v>
      </c>
      <c r="D14" s="2" t="s">
        <v>306</v>
      </c>
      <c r="E14" s="2" t="s">
        <v>307</v>
      </c>
      <c r="F14" s="2" t="s">
        <v>308</v>
      </c>
      <c r="G14" s="2">
        <v>34</v>
      </c>
      <c r="H14" s="2" t="s">
        <v>309</v>
      </c>
      <c r="I14" s="2" t="s">
        <v>242</v>
      </c>
      <c r="J14" s="2" t="s">
        <v>263</v>
      </c>
      <c r="K14" s="2" t="s">
        <v>251</v>
      </c>
      <c r="L14" s="2" t="s">
        <v>310</v>
      </c>
      <c r="M14" s="2">
        <f t="shared" si="0"/>
        <v>4.9959709911361809</v>
      </c>
      <c r="N14" s="2" t="s">
        <v>245</v>
      </c>
    </row>
    <row r="15" spans="1:14">
      <c r="A15" s="2" t="s">
        <v>44</v>
      </c>
      <c r="B15" s="2" t="s">
        <v>45</v>
      </c>
      <c r="C15" s="3">
        <v>21000</v>
      </c>
      <c r="D15" s="2" t="s">
        <v>311</v>
      </c>
      <c r="E15" s="2" t="s">
        <v>312</v>
      </c>
      <c r="F15" s="2" t="s">
        <v>313</v>
      </c>
      <c r="G15" s="2">
        <v>19</v>
      </c>
      <c r="H15" s="2" t="s">
        <v>314</v>
      </c>
      <c r="I15" s="2" t="s">
        <v>315</v>
      </c>
      <c r="J15" s="2" t="s">
        <v>228</v>
      </c>
      <c r="K15" s="2" t="s">
        <v>316</v>
      </c>
      <c r="L15" s="2" t="s">
        <v>317</v>
      </c>
      <c r="M15" s="2">
        <f t="shared" si="0"/>
        <v>3.028118240807498</v>
      </c>
      <c r="N15" s="2" t="s">
        <v>238</v>
      </c>
    </row>
    <row r="16" spans="1:14">
      <c r="A16" s="2" t="s">
        <v>47</v>
      </c>
      <c r="B16" s="2" t="s">
        <v>48</v>
      </c>
      <c r="C16" s="3">
        <v>38000</v>
      </c>
      <c r="D16" s="2" t="s">
        <v>318</v>
      </c>
      <c r="E16" s="2" t="s">
        <v>319</v>
      </c>
      <c r="F16" s="2" t="s">
        <v>320</v>
      </c>
      <c r="G16" s="2">
        <v>22</v>
      </c>
      <c r="H16" s="2" t="s">
        <v>321</v>
      </c>
      <c r="I16" s="2" t="s">
        <v>322</v>
      </c>
      <c r="J16" s="2" t="s">
        <v>235</v>
      </c>
      <c r="K16" s="2" t="s">
        <v>323</v>
      </c>
      <c r="L16" s="2" t="s">
        <v>324</v>
      </c>
      <c r="M16" s="2">
        <f t="shared" si="0"/>
        <v>4.7322540473225407</v>
      </c>
      <c r="N16" s="2" t="s">
        <v>245</v>
      </c>
    </row>
    <row r="17" spans="1:14">
      <c r="A17" s="2" t="s">
        <v>49</v>
      </c>
      <c r="B17" s="2" t="s">
        <v>50</v>
      </c>
      <c r="C17" s="3">
        <v>19000</v>
      </c>
      <c r="D17" s="2" t="s">
        <v>325</v>
      </c>
      <c r="E17" s="2" t="s">
        <v>326</v>
      </c>
      <c r="F17" s="2" t="s">
        <v>327</v>
      </c>
      <c r="G17" s="2">
        <v>32</v>
      </c>
      <c r="H17" s="2" t="s">
        <v>328</v>
      </c>
      <c r="I17" s="2" t="s">
        <v>286</v>
      </c>
      <c r="J17" s="2" t="s">
        <v>263</v>
      </c>
      <c r="K17" s="2" t="s">
        <v>251</v>
      </c>
      <c r="L17" s="2" t="s">
        <v>329</v>
      </c>
      <c r="M17" s="2">
        <f t="shared" si="0"/>
        <v>1.6267123287671232</v>
      </c>
      <c r="N17" s="2" t="s">
        <v>231</v>
      </c>
    </row>
    <row r="18" spans="1:14">
      <c r="A18" s="2" t="s">
        <v>51</v>
      </c>
      <c r="B18" s="2" t="s">
        <v>52</v>
      </c>
      <c r="C18" s="3">
        <v>26000</v>
      </c>
      <c r="D18" s="2" t="s">
        <v>330</v>
      </c>
      <c r="E18" s="2" t="s">
        <v>331</v>
      </c>
      <c r="F18" s="2" t="s">
        <v>332</v>
      </c>
      <c r="G18" s="2">
        <v>24</v>
      </c>
      <c r="H18" s="2" t="s">
        <v>333</v>
      </c>
      <c r="I18" s="2" t="s">
        <v>286</v>
      </c>
      <c r="J18" s="2" t="s">
        <v>235</v>
      </c>
      <c r="K18" s="2" t="s">
        <v>251</v>
      </c>
      <c r="L18" s="2" t="s">
        <v>334</v>
      </c>
      <c r="M18" s="2">
        <f t="shared" si="0"/>
        <v>2.9680365296803655</v>
      </c>
      <c r="N18" s="2" t="s">
        <v>238</v>
      </c>
    </row>
    <row r="19" spans="1:14">
      <c r="A19" s="2" t="s">
        <v>54</v>
      </c>
      <c r="B19" s="2" t="s">
        <v>55</v>
      </c>
      <c r="C19" s="3">
        <v>22000</v>
      </c>
      <c r="D19" s="2" t="s">
        <v>335</v>
      </c>
      <c r="E19" s="2" t="s">
        <v>336</v>
      </c>
      <c r="F19" s="2" t="s">
        <v>337</v>
      </c>
      <c r="G19" s="2">
        <v>18</v>
      </c>
      <c r="H19" s="2" t="s">
        <v>338</v>
      </c>
      <c r="I19" s="2" t="s">
        <v>339</v>
      </c>
      <c r="J19" s="2" t="s">
        <v>263</v>
      </c>
      <c r="K19" s="2" t="s">
        <v>340</v>
      </c>
      <c r="L19" s="4">
        <v>33</v>
      </c>
      <c r="M19" s="2">
        <f t="shared" si="0"/>
        <v>3.3485540334855401</v>
      </c>
      <c r="N19" s="2" t="s">
        <v>238</v>
      </c>
    </row>
    <row r="20" spans="1:14">
      <c r="A20" s="2" t="s">
        <v>56</v>
      </c>
      <c r="B20" s="2" t="s">
        <v>342</v>
      </c>
      <c r="C20" s="3">
        <v>15000</v>
      </c>
      <c r="D20" s="2" t="s">
        <v>343</v>
      </c>
      <c r="E20" s="2" t="s">
        <v>344</v>
      </c>
      <c r="F20" s="2" t="s">
        <v>345</v>
      </c>
      <c r="G20" s="2">
        <v>21</v>
      </c>
      <c r="H20" s="2" t="s">
        <v>346</v>
      </c>
      <c r="I20" s="2" t="s">
        <v>347</v>
      </c>
      <c r="J20" s="2" t="s">
        <v>235</v>
      </c>
      <c r="K20" s="2" t="s">
        <v>348</v>
      </c>
      <c r="L20" s="4">
        <v>22</v>
      </c>
      <c r="M20" s="2">
        <f t="shared" si="0"/>
        <v>1.9569471624266144</v>
      </c>
      <c r="N20" s="2" t="s">
        <v>231</v>
      </c>
    </row>
    <row r="21" spans="1:14">
      <c r="A21" s="2" t="s">
        <v>57</v>
      </c>
      <c r="B21" s="2" t="s">
        <v>58</v>
      </c>
      <c r="C21" s="3">
        <v>21000</v>
      </c>
      <c r="D21" s="2" t="s">
        <v>350</v>
      </c>
      <c r="E21" s="2" t="s">
        <v>351</v>
      </c>
      <c r="F21" s="2" t="s">
        <v>352</v>
      </c>
      <c r="G21" s="2">
        <v>15</v>
      </c>
      <c r="H21" s="2" t="s">
        <v>353</v>
      </c>
      <c r="I21" s="2" t="s">
        <v>354</v>
      </c>
      <c r="J21" s="2" t="s">
        <v>235</v>
      </c>
      <c r="K21" s="2" t="s">
        <v>355</v>
      </c>
      <c r="L21" s="4">
        <v>6</v>
      </c>
      <c r="M21" s="2">
        <f t="shared" si="0"/>
        <v>3.8356164383561642</v>
      </c>
      <c r="N21" s="2" t="s">
        <v>238</v>
      </c>
    </row>
    <row r="22" spans="1:14">
      <c r="A22" s="2" t="s">
        <v>59</v>
      </c>
      <c r="B22" s="2" t="s">
        <v>60</v>
      </c>
      <c r="C22" s="3">
        <v>28000</v>
      </c>
      <c r="D22" s="2" t="s">
        <v>357</v>
      </c>
      <c r="E22" s="2" t="s">
        <v>358</v>
      </c>
      <c r="F22" s="2" t="s">
        <v>359</v>
      </c>
      <c r="G22" s="2">
        <v>27</v>
      </c>
      <c r="H22" s="2" t="s">
        <v>278</v>
      </c>
      <c r="I22" s="2" t="s">
        <v>360</v>
      </c>
      <c r="J22" s="2" t="s">
        <v>235</v>
      </c>
      <c r="K22" s="2" t="s">
        <v>361</v>
      </c>
      <c r="L22" s="2" t="s">
        <v>362</v>
      </c>
      <c r="M22" s="2">
        <f t="shared" si="0"/>
        <v>2.8411973617453068</v>
      </c>
      <c r="N22" s="2" t="s">
        <v>238</v>
      </c>
    </row>
    <row r="23" spans="1:14">
      <c r="A23" s="2" t="s">
        <v>61</v>
      </c>
      <c r="B23" s="2" t="s">
        <v>62</v>
      </c>
      <c r="C23" s="3">
        <v>34000</v>
      </c>
      <c r="D23" s="2" t="s">
        <v>363</v>
      </c>
      <c r="E23" s="2" t="s">
        <v>364</v>
      </c>
      <c r="F23" s="2" t="s">
        <v>365</v>
      </c>
      <c r="G23" s="2">
        <v>29</v>
      </c>
      <c r="H23" s="2" t="s">
        <v>255</v>
      </c>
      <c r="I23" s="2" t="s">
        <v>286</v>
      </c>
      <c r="J23" s="2" t="s">
        <v>263</v>
      </c>
      <c r="K23" s="2" t="s">
        <v>366</v>
      </c>
      <c r="L23" s="4">
        <v>9</v>
      </c>
      <c r="M23" s="2">
        <f t="shared" si="0"/>
        <v>3.2120925838450636</v>
      </c>
      <c r="N23" s="2" t="s">
        <v>238</v>
      </c>
    </row>
    <row r="24" spans="1:14">
      <c r="A24" s="2" t="s">
        <v>63</v>
      </c>
      <c r="B24" s="2" t="s">
        <v>64</v>
      </c>
      <c r="C24" s="3">
        <v>27000</v>
      </c>
      <c r="D24" s="2" t="s">
        <v>368</v>
      </c>
      <c r="E24" s="2" t="s">
        <v>224</v>
      </c>
      <c r="F24" s="2" t="s">
        <v>369</v>
      </c>
      <c r="G24" s="2">
        <v>17</v>
      </c>
      <c r="H24" s="2" t="s">
        <v>370</v>
      </c>
      <c r="I24" s="2" t="s">
        <v>315</v>
      </c>
      <c r="J24" s="2" t="s">
        <v>263</v>
      </c>
      <c r="K24" s="2" t="s">
        <v>371</v>
      </c>
      <c r="L24" s="2" t="s">
        <v>372</v>
      </c>
      <c r="M24" s="2">
        <f t="shared" si="0"/>
        <v>4.3513295729250601</v>
      </c>
      <c r="N24" s="2" t="s">
        <v>245</v>
      </c>
    </row>
    <row r="25" spans="1:14">
      <c r="A25" s="2" t="s">
        <v>66</v>
      </c>
      <c r="B25" s="2" t="s">
        <v>67</v>
      </c>
      <c r="C25" s="3">
        <v>39000</v>
      </c>
      <c r="D25" s="2" t="s">
        <v>373</v>
      </c>
      <c r="E25" s="2" t="s">
        <v>374</v>
      </c>
      <c r="F25" s="2" t="s">
        <v>375</v>
      </c>
      <c r="G25" s="2">
        <v>26</v>
      </c>
      <c r="H25" s="2" t="s">
        <v>255</v>
      </c>
      <c r="I25" s="2" t="s">
        <v>376</v>
      </c>
      <c r="J25" s="2" t="s">
        <v>235</v>
      </c>
      <c r="K25" s="2" t="s">
        <v>377</v>
      </c>
      <c r="L25" s="2" t="s">
        <v>378</v>
      </c>
      <c r="M25" s="2">
        <f t="shared" si="0"/>
        <v>4.1095890410958908</v>
      </c>
      <c r="N25" s="2" t="s">
        <v>245</v>
      </c>
    </row>
    <row r="26" spans="1:14">
      <c r="A26" s="2" t="s">
        <v>379</v>
      </c>
      <c r="B26" s="2" t="s">
        <v>380</v>
      </c>
      <c r="C26" s="3">
        <v>15000</v>
      </c>
      <c r="D26" s="2" t="s">
        <v>381</v>
      </c>
      <c r="E26" s="2" t="s">
        <v>382</v>
      </c>
      <c r="F26" s="2" t="s">
        <v>383</v>
      </c>
      <c r="G26" s="2">
        <v>35</v>
      </c>
      <c r="H26" s="2" t="s">
        <v>384</v>
      </c>
      <c r="I26" s="2" t="s">
        <v>385</v>
      </c>
      <c r="J26" s="2" t="s">
        <v>263</v>
      </c>
      <c r="K26" s="2" t="s">
        <v>386</v>
      </c>
      <c r="L26" s="4">
        <v>24</v>
      </c>
      <c r="M26" s="2">
        <f t="shared" si="0"/>
        <v>1.1741682974559686</v>
      </c>
      <c r="N26" s="2" t="s">
        <v>231</v>
      </c>
    </row>
    <row r="27" spans="1:14">
      <c r="A27" s="2" t="s">
        <v>74</v>
      </c>
      <c r="B27" s="2" t="s">
        <v>100</v>
      </c>
      <c r="C27" s="3">
        <v>35000</v>
      </c>
      <c r="D27" s="2" t="s">
        <v>388</v>
      </c>
      <c r="E27" s="2" t="s">
        <v>389</v>
      </c>
      <c r="F27" s="2" t="s">
        <v>390</v>
      </c>
      <c r="G27" s="2">
        <v>41</v>
      </c>
      <c r="H27" s="2" t="s">
        <v>391</v>
      </c>
      <c r="I27" s="2" t="s">
        <v>392</v>
      </c>
      <c r="J27" s="2" t="s">
        <v>235</v>
      </c>
      <c r="K27" s="2" t="s">
        <v>386</v>
      </c>
      <c r="L27" s="2" t="s">
        <v>393</v>
      </c>
      <c r="M27" s="2">
        <f t="shared" si="0"/>
        <v>2.3387905111927831</v>
      </c>
      <c r="N27" s="2" t="s">
        <v>238</v>
      </c>
    </row>
    <row r="28" spans="1:14">
      <c r="A28" s="2" t="s">
        <v>78</v>
      </c>
      <c r="B28" s="2" t="s">
        <v>79</v>
      </c>
      <c r="C28" s="3">
        <v>34000</v>
      </c>
      <c r="D28" s="2" t="s">
        <v>394</v>
      </c>
      <c r="E28" s="2" t="s">
        <v>395</v>
      </c>
      <c r="F28" s="2" t="s">
        <v>396</v>
      </c>
      <c r="G28" s="2">
        <v>32</v>
      </c>
      <c r="H28" s="2" t="s">
        <v>285</v>
      </c>
      <c r="I28" s="2" t="s">
        <v>322</v>
      </c>
      <c r="J28" s="2" t="s">
        <v>263</v>
      </c>
      <c r="K28" s="2" t="s">
        <v>397</v>
      </c>
      <c r="L28" s="2" t="s">
        <v>398</v>
      </c>
      <c r="M28" s="2">
        <f t="shared" si="0"/>
        <v>2.9109589041095889</v>
      </c>
      <c r="N28" s="2" t="s">
        <v>238</v>
      </c>
    </row>
    <row r="29" spans="1:14">
      <c r="A29" s="2" t="s">
        <v>81</v>
      </c>
      <c r="B29" s="2" t="s">
        <v>82</v>
      </c>
      <c r="C29" s="3">
        <v>28000</v>
      </c>
      <c r="D29" s="2" t="s">
        <v>399</v>
      </c>
      <c r="E29" s="2" t="s">
        <v>400</v>
      </c>
      <c r="F29" s="2" t="s">
        <v>401</v>
      </c>
      <c r="G29" s="2">
        <v>21</v>
      </c>
      <c r="H29" s="2" t="s">
        <v>402</v>
      </c>
      <c r="I29" s="2" t="s">
        <v>403</v>
      </c>
      <c r="J29" s="2" t="s">
        <v>263</v>
      </c>
      <c r="K29" s="2" t="s">
        <v>251</v>
      </c>
      <c r="L29" s="2" t="s">
        <v>404</v>
      </c>
      <c r="M29" s="2">
        <f t="shared" si="0"/>
        <v>3.6529680365296802</v>
      </c>
      <c r="N29" s="2" t="s">
        <v>238</v>
      </c>
    </row>
    <row r="30" spans="1:14">
      <c r="A30" s="2" t="s">
        <v>83</v>
      </c>
      <c r="B30" s="2" t="s">
        <v>84</v>
      </c>
      <c r="C30" s="3">
        <v>27000</v>
      </c>
      <c r="D30" s="2" t="s">
        <v>405</v>
      </c>
      <c r="E30" s="2" t="s">
        <v>406</v>
      </c>
      <c r="F30" s="2" t="s">
        <v>407</v>
      </c>
      <c r="G30" s="2">
        <v>17</v>
      </c>
      <c r="H30" s="2" t="s">
        <v>309</v>
      </c>
      <c r="I30" s="2" t="s">
        <v>408</v>
      </c>
      <c r="J30" s="2" t="s">
        <v>235</v>
      </c>
      <c r="K30" s="2" t="s">
        <v>251</v>
      </c>
      <c r="L30" s="2" t="s">
        <v>409</v>
      </c>
      <c r="M30" s="2">
        <f t="shared" si="0"/>
        <v>4.3513295729250601</v>
      </c>
      <c r="N30" s="2" t="s">
        <v>245</v>
      </c>
    </row>
    <row r="31" spans="1:14">
      <c r="A31" s="2" t="s">
        <v>85</v>
      </c>
      <c r="B31" s="2" t="s">
        <v>86</v>
      </c>
      <c r="C31" s="3">
        <v>29000</v>
      </c>
      <c r="D31" s="2" t="s">
        <v>410</v>
      </c>
      <c r="E31" s="2" t="s">
        <v>411</v>
      </c>
      <c r="F31" s="2" t="s">
        <v>412</v>
      </c>
      <c r="G31" s="2">
        <v>37</v>
      </c>
      <c r="H31" s="2" t="s">
        <v>413</v>
      </c>
      <c r="I31" s="2" t="s">
        <v>354</v>
      </c>
      <c r="J31" s="2" t="s">
        <v>235</v>
      </c>
      <c r="K31" s="2" t="s">
        <v>414</v>
      </c>
      <c r="L31" s="2" t="s">
        <v>415</v>
      </c>
      <c r="M31" s="2">
        <f t="shared" si="0"/>
        <v>2.1473528322843389</v>
      </c>
      <c r="N31" s="2" t="s">
        <v>238</v>
      </c>
    </row>
    <row r="32" spans="1:14">
      <c r="A32" s="2" t="s">
        <v>88</v>
      </c>
      <c r="B32" s="2" t="s">
        <v>89</v>
      </c>
      <c r="C32" s="3">
        <v>28000</v>
      </c>
      <c r="D32" s="2" t="s">
        <v>416</v>
      </c>
      <c r="E32" s="2" t="s">
        <v>417</v>
      </c>
      <c r="F32" s="2" t="s">
        <v>418</v>
      </c>
      <c r="G32" s="2">
        <v>19</v>
      </c>
      <c r="H32" s="2" t="s">
        <v>419</v>
      </c>
      <c r="I32" s="2" t="s">
        <v>256</v>
      </c>
      <c r="J32" s="2" t="s">
        <v>228</v>
      </c>
      <c r="K32" s="2" t="s">
        <v>251</v>
      </c>
      <c r="L32" s="2" t="s">
        <v>420</v>
      </c>
      <c r="M32" s="2">
        <f t="shared" si="0"/>
        <v>4.0374909877433307</v>
      </c>
      <c r="N32" s="2" t="s">
        <v>245</v>
      </c>
    </row>
    <row r="33" spans="1:14">
      <c r="A33" s="2" t="s">
        <v>90</v>
      </c>
      <c r="B33" s="2" t="s">
        <v>91</v>
      </c>
      <c r="C33" s="3">
        <v>16000</v>
      </c>
      <c r="D33" s="2" t="s">
        <v>381</v>
      </c>
      <c r="E33" s="2" t="s">
        <v>421</v>
      </c>
      <c r="F33" s="2" t="s">
        <v>422</v>
      </c>
      <c r="G33" s="2">
        <v>34</v>
      </c>
      <c r="H33" s="2" t="s">
        <v>423</v>
      </c>
      <c r="I33" s="2" t="s">
        <v>286</v>
      </c>
      <c r="J33" s="2" t="s">
        <v>228</v>
      </c>
      <c r="K33" s="2" t="s">
        <v>251</v>
      </c>
      <c r="L33" s="4">
        <v>17</v>
      </c>
      <c r="M33" s="2">
        <f t="shared" si="0"/>
        <v>1.2892828364222402</v>
      </c>
      <c r="N33" s="2" t="s">
        <v>231</v>
      </c>
    </row>
    <row r="34" spans="1:14">
      <c r="A34" s="2" t="s">
        <v>92</v>
      </c>
      <c r="B34" s="2" t="s">
        <v>93</v>
      </c>
      <c r="C34" s="3">
        <v>35000</v>
      </c>
      <c r="D34" s="2" t="s">
        <v>425</v>
      </c>
      <c r="E34" s="2" t="s">
        <v>426</v>
      </c>
      <c r="F34" s="2" t="s">
        <v>427</v>
      </c>
      <c r="G34" s="2">
        <v>23</v>
      </c>
      <c r="H34" s="2" t="s">
        <v>402</v>
      </c>
      <c r="I34" s="2" t="s">
        <v>242</v>
      </c>
      <c r="J34" s="2" t="s">
        <v>235</v>
      </c>
      <c r="K34" s="2" t="s">
        <v>251</v>
      </c>
      <c r="L34" s="2" t="s">
        <v>428</v>
      </c>
      <c r="M34" s="2">
        <f t="shared" si="0"/>
        <v>4.1691483025610481</v>
      </c>
      <c r="N34" s="2" t="s">
        <v>245</v>
      </c>
    </row>
    <row r="35" spans="1:14">
      <c r="A35" s="2" t="s">
        <v>94</v>
      </c>
      <c r="B35" s="2" t="s">
        <v>95</v>
      </c>
      <c r="C35" s="3">
        <v>32000</v>
      </c>
      <c r="D35" s="2" t="s">
        <v>429</v>
      </c>
      <c r="E35" s="2" t="s">
        <v>430</v>
      </c>
      <c r="F35" s="2" t="s">
        <v>431</v>
      </c>
      <c r="G35" s="2">
        <v>42</v>
      </c>
      <c r="H35" s="2" t="s">
        <v>432</v>
      </c>
      <c r="I35" s="2" t="s">
        <v>433</v>
      </c>
      <c r="J35" s="2" t="s">
        <v>228</v>
      </c>
      <c r="K35" s="2" t="s">
        <v>251</v>
      </c>
      <c r="L35" s="2" t="s">
        <v>434</v>
      </c>
      <c r="M35" s="2">
        <f t="shared" si="0"/>
        <v>2.0874103065883887</v>
      </c>
      <c r="N35" s="2" t="s">
        <v>238</v>
      </c>
    </row>
    <row r="36" spans="1:14">
      <c r="A36" s="2" t="s">
        <v>96</v>
      </c>
      <c r="B36" s="2" t="s">
        <v>435</v>
      </c>
      <c r="C36" s="3">
        <v>24000</v>
      </c>
      <c r="D36" s="2" t="s">
        <v>436</v>
      </c>
      <c r="E36" s="2" t="s">
        <v>437</v>
      </c>
      <c r="F36" s="2" t="s">
        <v>438</v>
      </c>
      <c r="G36" s="2">
        <v>17</v>
      </c>
      <c r="H36" s="2" t="s">
        <v>439</v>
      </c>
      <c r="I36" s="2" t="s">
        <v>322</v>
      </c>
      <c r="J36" s="2" t="s">
        <v>263</v>
      </c>
      <c r="K36" s="2" t="s">
        <v>251</v>
      </c>
      <c r="L36" s="2" t="s">
        <v>440</v>
      </c>
      <c r="M36" s="2">
        <f t="shared" si="0"/>
        <v>3.8678485092667203</v>
      </c>
      <c r="N36" s="2" t="s">
        <v>238</v>
      </c>
    </row>
    <row r="37" spans="1:14">
      <c r="A37" s="2" t="s">
        <v>99</v>
      </c>
      <c r="B37" s="2" t="s">
        <v>100</v>
      </c>
      <c r="C37" s="3">
        <v>23000</v>
      </c>
      <c r="D37" s="2" t="s">
        <v>441</v>
      </c>
      <c r="E37" s="2" t="s">
        <v>442</v>
      </c>
      <c r="F37" s="2" t="s">
        <v>443</v>
      </c>
      <c r="G37" s="2">
        <v>41</v>
      </c>
      <c r="H37" s="2" t="s">
        <v>444</v>
      </c>
      <c r="I37" s="2" t="s">
        <v>392</v>
      </c>
      <c r="J37" s="2" t="s">
        <v>228</v>
      </c>
      <c r="K37" s="2" t="s">
        <v>251</v>
      </c>
      <c r="L37" s="2" t="s">
        <v>445</v>
      </c>
      <c r="M37" s="2">
        <f t="shared" si="0"/>
        <v>1.536919478783829</v>
      </c>
      <c r="N37" s="2" t="s">
        <v>231</v>
      </c>
    </row>
    <row r="38" spans="1:14">
      <c r="A38" s="2" t="s">
        <v>101</v>
      </c>
      <c r="B38" s="2" t="s">
        <v>102</v>
      </c>
      <c r="C38" s="3">
        <v>22000</v>
      </c>
      <c r="D38" s="2" t="s">
        <v>446</v>
      </c>
      <c r="E38" s="2" t="s">
        <v>447</v>
      </c>
      <c r="F38" s="2" t="s">
        <v>448</v>
      </c>
      <c r="G38" s="2">
        <v>29</v>
      </c>
      <c r="H38" s="2" t="s">
        <v>449</v>
      </c>
      <c r="I38" s="2" t="s">
        <v>286</v>
      </c>
      <c r="J38" s="2" t="s">
        <v>235</v>
      </c>
      <c r="K38" s="2" t="s">
        <v>251</v>
      </c>
      <c r="L38" s="2" t="s">
        <v>450</v>
      </c>
      <c r="M38" s="2">
        <f t="shared" si="0"/>
        <v>2.0784128483703355</v>
      </c>
      <c r="N38" s="2" t="s">
        <v>238</v>
      </c>
    </row>
    <row r="39" spans="1:14">
      <c r="A39" s="2" t="s">
        <v>105</v>
      </c>
      <c r="B39" s="2" t="s">
        <v>106</v>
      </c>
      <c r="C39" s="3">
        <v>17000</v>
      </c>
      <c r="D39" s="2" t="s">
        <v>451</v>
      </c>
      <c r="E39" s="2" t="s">
        <v>382</v>
      </c>
      <c r="F39" s="2" t="s">
        <v>446</v>
      </c>
      <c r="G39" s="2">
        <v>14</v>
      </c>
      <c r="H39" s="2" t="s">
        <v>452</v>
      </c>
      <c r="I39" s="2" t="s">
        <v>453</v>
      </c>
      <c r="J39" s="2" t="s">
        <v>263</v>
      </c>
      <c r="K39" s="2" t="s">
        <v>454</v>
      </c>
      <c r="L39" s="2" t="s">
        <v>455</v>
      </c>
      <c r="M39" s="2">
        <f t="shared" si="0"/>
        <v>3.3268101761252447</v>
      </c>
      <c r="N39" s="2" t="s">
        <v>238</v>
      </c>
    </row>
    <row r="40" spans="1:14">
      <c r="A40" s="2" t="s">
        <v>107</v>
      </c>
      <c r="B40" s="2" t="s">
        <v>108</v>
      </c>
      <c r="C40" s="3">
        <v>21000</v>
      </c>
      <c r="D40" s="2" t="s">
        <v>456</v>
      </c>
      <c r="E40" s="2" t="s">
        <v>457</v>
      </c>
      <c r="F40" s="2" t="s">
        <v>458</v>
      </c>
      <c r="G40" s="2">
        <v>27</v>
      </c>
      <c r="H40" s="2" t="s">
        <v>255</v>
      </c>
      <c r="I40" s="2" t="s">
        <v>250</v>
      </c>
      <c r="J40" s="2" t="s">
        <v>263</v>
      </c>
      <c r="K40" s="2" t="s">
        <v>251</v>
      </c>
      <c r="L40" s="2" t="s">
        <v>459</v>
      </c>
      <c r="M40" s="2">
        <f t="shared" si="0"/>
        <v>2.1308980213089801</v>
      </c>
      <c r="N40" s="2" t="s">
        <v>238</v>
      </c>
    </row>
    <row r="41" spans="1:14">
      <c r="A41" s="2" t="s">
        <v>110</v>
      </c>
      <c r="B41" s="2" t="s">
        <v>111</v>
      </c>
      <c r="C41" s="3">
        <v>52000</v>
      </c>
      <c r="D41" s="2" t="s">
        <v>460</v>
      </c>
      <c r="E41" s="2" t="s">
        <v>461</v>
      </c>
      <c r="F41" s="2" t="s">
        <v>462</v>
      </c>
      <c r="G41" s="2">
        <v>12</v>
      </c>
      <c r="H41" s="2" t="s">
        <v>402</v>
      </c>
      <c r="I41" s="2" t="s">
        <v>354</v>
      </c>
      <c r="J41" s="2" t="s">
        <v>463</v>
      </c>
      <c r="K41" s="2" t="s">
        <v>464</v>
      </c>
      <c r="L41" s="2" t="s">
        <v>465</v>
      </c>
      <c r="M41" s="2">
        <f t="shared" si="0"/>
        <v>11.872146118721462</v>
      </c>
      <c r="N41" s="2" t="s">
        <v>466</v>
      </c>
    </row>
    <row r="42" spans="1:14">
      <c r="A42" s="2" t="s">
        <v>112</v>
      </c>
      <c r="B42" s="2" t="s">
        <v>113</v>
      </c>
      <c r="C42" s="3">
        <v>41000</v>
      </c>
      <c r="D42" s="2" t="s">
        <v>467</v>
      </c>
      <c r="E42" s="2" t="s">
        <v>468</v>
      </c>
      <c r="F42" s="2" t="s">
        <v>469</v>
      </c>
      <c r="G42" s="2">
        <v>25</v>
      </c>
      <c r="H42" s="2" t="s">
        <v>470</v>
      </c>
      <c r="I42" s="2" t="s">
        <v>354</v>
      </c>
      <c r="J42" s="2" t="s">
        <v>263</v>
      </c>
      <c r="K42" s="2" t="s">
        <v>251</v>
      </c>
      <c r="L42" s="2" t="s">
        <v>471</v>
      </c>
      <c r="M42" s="2">
        <f t="shared" si="0"/>
        <v>4.493150684931507</v>
      </c>
      <c r="N42" s="2" t="s">
        <v>245</v>
      </c>
    </row>
    <row r="43" spans="1:14">
      <c r="A43" s="2" t="s">
        <v>114</v>
      </c>
      <c r="B43" s="2" t="s">
        <v>115</v>
      </c>
      <c r="C43" s="3">
        <v>32000</v>
      </c>
      <c r="D43" s="2" t="s">
        <v>472</v>
      </c>
      <c r="E43" s="2" t="s">
        <v>473</v>
      </c>
      <c r="F43" s="2" t="s">
        <v>474</v>
      </c>
      <c r="G43" s="2">
        <v>36</v>
      </c>
      <c r="H43" s="2" t="s">
        <v>475</v>
      </c>
      <c r="I43" s="2" t="s">
        <v>476</v>
      </c>
      <c r="J43" s="2" t="s">
        <v>263</v>
      </c>
      <c r="K43" s="2" t="s">
        <v>477</v>
      </c>
      <c r="L43" s="2" t="s">
        <v>478</v>
      </c>
      <c r="M43" s="2">
        <f t="shared" si="0"/>
        <v>2.4353120243531201</v>
      </c>
      <c r="N43" s="2" t="s">
        <v>238</v>
      </c>
    </row>
    <row r="44" spans="1:14">
      <c r="A44" s="2" t="s">
        <v>116</v>
      </c>
      <c r="B44" s="2" t="s">
        <v>117</v>
      </c>
      <c r="C44" s="3">
        <v>41000</v>
      </c>
      <c r="D44" s="2" t="s">
        <v>479</v>
      </c>
      <c r="E44" s="2" t="s">
        <v>480</v>
      </c>
      <c r="F44" s="2" t="s">
        <v>481</v>
      </c>
      <c r="G44" s="2">
        <v>17</v>
      </c>
      <c r="H44" s="2" t="s">
        <v>482</v>
      </c>
      <c r="I44" s="2" t="s">
        <v>483</v>
      </c>
      <c r="J44" s="2" t="s">
        <v>235</v>
      </c>
      <c r="K44" s="2" t="s">
        <v>251</v>
      </c>
      <c r="L44" s="2" t="s">
        <v>484</v>
      </c>
      <c r="M44" s="2">
        <f t="shared" si="0"/>
        <v>6.6075745366639804</v>
      </c>
      <c r="N44" s="2" t="s">
        <v>245</v>
      </c>
    </row>
    <row r="45" spans="1:14">
      <c r="A45" s="2" t="s">
        <v>120</v>
      </c>
      <c r="B45" s="2" t="s">
        <v>485</v>
      </c>
      <c r="C45" s="3">
        <v>39000</v>
      </c>
      <c r="D45" s="2" t="s">
        <v>486</v>
      </c>
      <c r="E45" s="2" t="s">
        <v>487</v>
      </c>
      <c r="F45" s="2" t="s">
        <v>488</v>
      </c>
      <c r="G45" s="2">
        <v>41</v>
      </c>
      <c r="H45" s="2" t="s">
        <v>353</v>
      </c>
      <c r="I45" s="2"/>
      <c r="J45" s="2" t="s">
        <v>263</v>
      </c>
      <c r="K45" s="2" t="s">
        <v>489</v>
      </c>
      <c r="L45" s="4">
        <v>36</v>
      </c>
      <c r="M45" s="2">
        <f t="shared" si="0"/>
        <v>2.6060808553291013</v>
      </c>
      <c r="N45" s="2" t="s">
        <v>238</v>
      </c>
    </row>
    <row r="46" spans="1:14">
      <c r="A46" s="2" t="s">
        <v>124</v>
      </c>
      <c r="B46" s="2" t="s">
        <v>491</v>
      </c>
      <c r="C46" s="3">
        <v>22000</v>
      </c>
      <c r="D46" s="2" t="s">
        <v>492</v>
      </c>
      <c r="E46" s="2" t="s">
        <v>493</v>
      </c>
      <c r="F46" s="2" t="s">
        <v>494</v>
      </c>
      <c r="G46" s="2">
        <v>26</v>
      </c>
      <c r="H46" s="2" t="s">
        <v>333</v>
      </c>
      <c r="I46" s="2" t="s">
        <v>322</v>
      </c>
      <c r="J46" s="2" t="s">
        <v>263</v>
      </c>
      <c r="K46" s="2" t="s">
        <v>251</v>
      </c>
      <c r="L46" s="2" t="s">
        <v>495</v>
      </c>
      <c r="M46" s="2">
        <f t="shared" si="0"/>
        <v>2.3182297154899896</v>
      </c>
      <c r="N46" s="2" t="s">
        <v>238</v>
      </c>
    </row>
    <row r="47" spans="1:14">
      <c r="A47" s="2" t="s">
        <v>129</v>
      </c>
      <c r="B47" s="2" t="s">
        <v>130</v>
      </c>
      <c r="C47" s="3">
        <v>49000</v>
      </c>
      <c r="D47" s="2" t="s">
        <v>496</v>
      </c>
      <c r="E47" s="2" t="s">
        <v>382</v>
      </c>
      <c r="F47" s="2" t="s">
        <v>497</v>
      </c>
      <c r="G47" s="2">
        <v>52</v>
      </c>
      <c r="H47" s="2" t="s">
        <v>498</v>
      </c>
      <c r="I47" s="2" t="s">
        <v>354</v>
      </c>
      <c r="J47" s="2" t="s">
        <v>228</v>
      </c>
      <c r="K47" s="2" t="s">
        <v>251</v>
      </c>
      <c r="L47" s="2" t="s">
        <v>499</v>
      </c>
      <c r="M47" s="2">
        <f t="shared" si="0"/>
        <v>2.5816649104320337</v>
      </c>
      <c r="N47" s="2" t="s">
        <v>238</v>
      </c>
    </row>
    <row r="48" spans="1:14">
      <c r="A48" s="2" t="s">
        <v>131</v>
      </c>
      <c r="B48" s="2" t="s">
        <v>132</v>
      </c>
      <c r="C48" s="3">
        <v>35000</v>
      </c>
      <c r="D48" s="2" t="s">
        <v>500</v>
      </c>
      <c r="E48" s="2" t="s">
        <v>382</v>
      </c>
      <c r="F48" s="2" t="s">
        <v>501</v>
      </c>
      <c r="G48" s="2">
        <v>24</v>
      </c>
      <c r="H48" s="2" t="s">
        <v>502</v>
      </c>
      <c r="I48" s="2" t="s">
        <v>360</v>
      </c>
      <c r="J48" s="2" t="s">
        <v>235</v>
      </c>
      <c r="K48" s="2" t="s">
        <v>503</v>
      </c>
      <c r="L48" s="4">
        <v>16</v>
      </c>
      <c r="M48" s="2">
        <f t="shared" si="0"/>
        <v>3.9954337899543377</v>
      </c>
      <c r="N48" s="2" t="s">
        <v>238</v>
      </c>
    </row>
    <row r="49" spans="1:14">
      <c r="A49" s="2" t="s">
        <v>133</v>
      </c>
      <c r="B49" s="2" t="s">
        <v>134</v>
      </c>
      <c r="C49" s="3">
        <v>32000</v>
      </c>
      <c r="D49" s="2" t="s">
        <v>505</v>
      </c>
      <c r="E49" s="2" t="s">
        <v>506</v>
      </c>
      <c r="F49" s="2" t="s">
        <v>507</v>
      </c>
      <c r="G49" s="2">
        <v>33</v>
      </c>
      <c r="H49" s="2" t="s">
        <v>508</v>
      </c>
      <c r="I49" s="2" t="s">
        <v>509</v>
      </c>
      <c r="J49" s="2" t="s">
        <v>235</v>
      </c>
      <c r="K49" s="2" t="s">
        <v>510</v>
      </c>
      <c r="L49" s="2" t="s">
        <v>511</v>
      </c>
      <c r="M49" s="2">
        <f t="shared" si="0"/>
        <v>2.6567040265670401</v>
      </c>
      <c r="N49" s="2" t="s">
        <v>238</v>
      </c>
    </row>
    <row r="50" spans="1:14">
      <c r="A50" s="2" t="s">
        <v>135</v>
      </c>
      <c r="B50" s="2" t="s">
        <v>136</v>
      </c>
      <c r="C50" s="3">
        <v>19000</v>
      </c>
      <c r="D50" s="2" t="s">
        <v>512</v>
      </c>
      <c r="E50" s="2" t="s">
        <v>382</v>
      </c>
      <c r="F50" s="2" t="s">
        <v>513</v>
      </c>
      <c r="G50" s="2">
        <v>27</v>
      </c>
      <c r="H50" s="2" t="s">
        <v>514</v>
      </c>
      <c r="I50" s="2" t="s">
        <v>515</v>
      </c>
      <c r="J50" s="2" t="s">
        <v>263</v>
      </c>
      <c r="K50" s="2" t="s">
        <v>516</v>
      </c>
      <c r="L50" s="2" t="s">
        <v>517</v>
      </c>
      <c r="M50" s="2">
        <f t="shared" si="0"/>
        <v>1.9279553526128868</v>
      </c>
      <c r="N50" s="2" t="s">
        <v>231</v>
      </c>
    </row>
    <row r="51" spans="1:14">
      <c r="A51" s="2" t="s">
        <v>140</v>
      </c>
      <c r="B51" s="2" t="s">
        <v>518</v>
      </c>
      <c r="C51" s="3">
        <v>22000</v>
      </c>
      <c r="D51" s="2" t="s">
        <v>519</v>
      </c>
      <c r="E51" s="2" t="s">
        <v>520</v>
      </c>
      <c r="F51" s="2" t="s">
        <v>521</v>
      </c>
      <c r="G51" s="2">
        <v>31</v>
      </c>
      <c r="H51" s="2" t="s">
        <v>439</v>
      </c>
      <c r="I51" s="2" t="s">
        <v>279</v>
      </c>
      <c r="J51" s="2" t="s">
        <v>228</v>
      </c>
      <c r="K51" s="2" t="s">
        <v>522</v>
      </c>
      <c r="L51" s="4">
        <v>23</v>
      </c>
      <c r="M51" s="2">
        <f t="shared" si="0"/>
        <v>1.9443216968625718</v>
      </c>
      <c r="N51" s="2" t="s">
        <v>231</v>
      </c>
    </row>
    <row r="52" spans="1:14">
      <c r="A52" s="2" t="s">
        <v>143</v>
      </c>
      <c r="B52" s="2" t="s">
        <v>524</v>
      </c>
      <c r="C52" s="3">
        <v>17000</v>
      </c>
      <c r="D52" s="2" t="s">
        <v>525</v>
      </c>
      <c r="E52" s="2" t="s">
        <v>526</v>
      </c>
      <c r="F52" s="2" t="s">
        <v>527</v>
      </c>
      <c r="G52" s="2">
        <v>37</v>
      </c>
      <c r="H52" s="2" t="s">
        <v>309</v>
      </c>
      <c r="I52" s="2" t="s">
        <v>322</v>
      </c>
      <c r="J52" s="2" t="s">
        <v>263</v>
      </c>
      <c r="K52" s="2" t="s">
        <v>528</v>
      </c>
      <c r="L52" s="2" t="s">
        <v>529</v>
      </c>
      <c r="M52" s="2">
        <f t="shared" si="0"/>
        <v>1.2587930396149574</v>
      </c>
      <c r="N52" s="2" t="s">
        <v>231</v>
      </c>
    </row>
    <row r="53" spans="1:14">
      <c r="A53" s="2" t="s">
        <v>144</v>
      </c>
      <c r="B53" s="2" t="s">
        <v>145</v>
      </c>
      <c r="C53" s="3">
        <v>33000</v>
      </c>
      <c r="D53" s="2" t="s">
        <v>530</v>
      </c>
      <c r="E53" s="2" t="s">
        <v>531</v>
      </c>
      <c r="F53" s="2" t="s">
        <v>530</v>
      </c>
      <c r="G53" s="2">
        <v>14</v>
      </c>
      <c r="H53" s="2" t="s">
        <v>532</v>
      </c>
      <c r="I53" s="2" t="s">
        <v>392</v>
      </c>
      <c r="J53" s="2" t="s">
        <v>235</v>
      </c>
      <c r="K53" s="2" t="s">
        <v>533</v>
      </c>
      <c r="L53" s="2" t="s">
        <v>534</v>
      </c>
      <c r="M53" s="2">
        <f t="shared" si="0"/>
        <v>6.4579256360078281</v>
      </c>
      <c r="N53" s="2" t="s">
        <v>245</v>
      </c>
    </row>
    <row r="54" spans="1:14">
      <c r="A54" s="2" t="s">
        <v>147</v>
      </c>
      <c r="B54" s="2" t="s">
        <v>148</v>
      </c>
      <c r="C54" s="3">
        <v>19000</v>
      </c>
      <c r="D54" s="2" t="s">
        <v>535</v>
      </c>
      <c r="E54" s="2" t="s">
        <v>536</v>
      </c>
      <c r="F54" s="2" t="s">
        <v>537</v>
      </c>
      <c r="G54" s="2">
        <v>17</v>
      </c>
      <c r="H54" s="2" t="s">
        <v>449</v>
      </c>
      <c r="I54" s="2" t="s">
        <v>304</v>
      </c>
      <c r="J54" s="2" t="s">
        <v>235</v>
      </c>
      <c r="K54" s="2" t="s">
        <v>538</v>
      </c>
      <c r="L54" s="2" t="s">
        <v>539</v>
      </c>
      <c r="M54" s="2">
        <f t="shared" si="0"/>
        <v>3.0620467365028201</v>
      </c>
      <c r="N54" s="2" t="s">
        <v>238</v>
      </c>
    </row>
    <row r="55" spans="1:14">
      <c r="A55" s="2" t="s">
        <v>151</v>
      </c>
      <c r="B55" s="2" t="s">
        <v>152</v>
      </c>
      <c r="C55" s="3">
        <v>25000</v>
      </c>
      <c r="D55" s="2" t="s">
        <v>540</v>
      </c>
      <c r="E55" s="2" t="s">
        <v>541</v>
      </c>
      <c r="F55" s="2" t="s">
        <v>542</v>
      </c>
      <c r="G55" s="2">
        <v>24</v>
      </c>
      <c r="H55" s="2" t="s">
        <v>543</v>
      </c>
      <c r="I55" s="2" t="s">
        <v>322</v>
      </c>
      <c r="J55" s="2" t="s">
        <v>235</v>
      </c>
      <c r="K55" s="2" t="s">
        <v>251</v>
      </c>
      <c r="L55" s="2" t="s">
        <v>544</v>
      </c>
      <c r="M55" s="2">
        <f t="shared" si="0"/>
        <v>2.8538812785388128</v>
      </c>
      <c r="N55" s="2" t="s">
        <v>238</v>
      </c>
    </row>
    <row r="56" spans="1:14">
      <c r="A56" s="2" t="s">
        <v>153</v>
      </c>
      <c r="B56" s="2" t="s">
        <v>154</v>
      </c>
      <c r="C56" s="3">
        <v>29000</v>
      </c>
      <c r="D56" s="2" t="s">
        <v>545</v>
      </c>
      <c r="E56" s="2" t="s">
        <v>382</v>
      </c>
      <c r="F56" s="2" t="s">
        <v>546</v>
      </c>
      <c r="G56" s="2">
        <v>82</v>
      </c>
      <c r="H56" s="2" t="s">
        <v>547</v>
      </c>
      <c r="I56" s="2" t="s">
        <v>242</v>
      </c>
      <c r="J56" s="2" t="s">
        <v>228</v>
      </c>
      <c r="K56" s="2" t="s">
        <v>548</v>
      </c>
      <c r="L56" s="2" t="s">
        <v>549</v>
      </c>
      <c r="M56" s="2">
        <f t="shared" si="0"/>
        <v>0.96892749749415308</v>
      </c>
      <c r="N56" s="2" t="s">
        <v>550</v>
      </c>
    </row>
    <row r="57" spans="1:14">
      <c r="A57" s="2" t="s">
        <v>157</v>
      </c>
      <c r="B57" s="2" t="s">
        <v>158</v>
      </c>
      <c r="C57" s="3">
        <v>23000</v>
      </c>
      <c r="D57" s="2" t="s">
        <v>551</v>
      </c>
      <c r="E57" s="2" t="s">
        <v>552</v>
      </c>
      <c r="F57" s="2" t="s">
        <v>553</v>
      </c>
      <c r="G57" s="2">
        <v>15</v>
      </c>
      <c r="H57" s="2" t="s">
        <v>554</v>
      </c>
      <c r="I57" s="2" t="s">
        <v>433</v>
      </c>
      <c r="J57" s="2" t="s">
        <v>235</v>
      </c>
      <c r="K57" s="2" t="s">
        <v>555</v>
      </c>
      <c r="L57" s="2" t="s">
        <v>556</v>
      </c>
      <c r="M57" s="2">
        <f t="shared" si="0"/>
        <v>4.2009132420091326</v>
      </c>
      <c r="N57" s="2" t="s">
        <v>245</v>
      </c>
    </row>
    <row r="58" spans="1:14">
      <c r="A58" s="2" t="s">
        <v>160</v>
      </c>
      <c r="B58" s="2" t="s">
        <v>161</v>
      </c>
      <c r="C58" s="3">
        <v>38000</v>
      </c>
      <c r="D58" s="2" t="s">
        <v>557</v>
      </c>
      <c r="E58" s="2" t="s">
        <v>224</v>
      </c>
      <c r="F58" s="2" t="s">
        <v>558</v>
      </c>
      <c r="G58" s="2">
        <v>19</v>
      </c>
      <c r="H58" s="2" t="s">
        <v>353</v>
      </c>
      <c r="I58" s="2" t="s">
        <v>559</v>
      </c>
      <c r="J58" s="2" t="s">
        <v>263</v>
      </c>
      <c r="K58" s="2" t="s">
        <v>560</v>
      </c>
      <c r="L58" s="4">
        <v>29</v>
      </c>
      <c r="M58" s="2">
        <f t="shared" si="0"/>
        <v>5.4794520547945202</v>
      </c>
      <c r="N58" s="2" t="s">
        <v>245</v>
      </c>
    </row>
    <row r="59" spans="1:14">
      <c r="A59" s="2" t="s">
        <v>164</v>
      </c>
      <c r="B59" s="2" t="s">
        <v>165</v>
      </c>
      <c r="C59" s="3">
        <v>31000</v>
      </c>
      <c r="D59" s="2" t="s">
        <v>562</v>
      </c>
      <c r="E59" s="2" t="s">
        <v>563</v>
      </c>
      <c r="F59" s="2" t="s">
        <v>564</v>
      </c>
      <c r="G59" s="2">
        <v>34</v>
      </c>
      <c r="H59" s="2" t="s">
        <v>452</v>
      </c>
      <c r="I59" s="2" t="s">
        <v>392</v>
      </c>
      <c r="J59" s="2" t="s">
        <v>263</v>
      </c>
      <c r="K59" s="2" t="s">
        <v>565</v>
      </c>
      <c r="L59" s="2" t="s">
        <v>566</v>
      </c>
      <c r="M59" s="2">
        <f t="shared" si="0"/>
        <v>2.4979854955680905</v>
      </c>
      <c r="N59" s="2" t="s">
        <v>238</v>
      </c>
    </row>
    <row r="60" spans="1:14">
      <c r="A60" s="2" t="s">
        <v>166</v>
      </c>
      <c r="B60" s="2" t="s">
        <v>167</v>
      </c>
      <c r="C60" s="3">
        <v>24000</v>
      </c>
      <c r="D60" s="2" t="s">
        <v>567</v>
      </c>
      <c r="E60" s="2" t="s">
        <v>224</v>
      </c>
      <c r="F60" s="2" t="s">
        <v>568</v>
      </c>
      <c r="G60" s="2">
        <v>62</v>
      </c>
      <c r="H60" s="2" t="s">
        <v>569</v>
      </c>
      <c r="I60" s="2" t="s">
        <v>570</v>
      </c>
      <c r="J60" s="2" t="s">
        <v>263</v>
      </c>
      <c r="K60" s="2" t="s">
        <v>271</v>
      </c>
      <c r="L60" s="2" t="s">
        <v>571</v>
      </c>
      <c r="M60" s="2">
        <f t="shared" si="0"/>
        <v>1.0605391073795847</v>
      </c>
      <c r="N60" s="2" t="s">
        <v>231</v>
      </c>
    </row>
    <row r="61" spans="1:14">
      <c r="A61" s="2" t="s">
        <v>168</v>
      </c>
      <c r="B61" s="2" t="s">
        <v>169</v>
      </c>
      <c r="C61" s="3">
        <v>17000</v>
      </c>
      <c r="D61" s="2" t="s">
        <v>572</v>
      </c>
      <c r="E61" s="2" t="s">
        <v>382</v>
      </c>
      <c r="F61" s="2" t="s">
        <v>573</v>
      </c>
      <c r="G61" s="2">
        <v>28</v>
      </c>
      <c r="H61" s="2" t="s">
        <v>574</v>
      </c>
      <c r="I61" s="2" t="s">
        <v>575</v>
      </c>
      <c r="J61" s="2" t="s">
        <v>263</v>
      </c>
      <c r="K61" s="2" t="s">
        <v>386</v>
      </c>
      <c r="L61" s="2" t="s">
        <v>576</v>
      </c>
      <c r="M61" s="2">
        <f t="shared" si="0"/>
        <v>1.6634050880626223</v>
      </c>
      <c r="N61" s="2" t="s">
        <v>231</v>
      </c>
    </row>
    <row r="62" spans="1:14">
      <c r="A62" s="2" t="s">
        <v>170</v>
      </c>
      <c r="B62" s="2" t="s">
        <v>171</v>
      </c>
      <c r="C62" s="3">
        <v>29000</v>
      </c>
      <c r="D62" s="2" t="s">
        <v>577</v>
      </c>
      <c r="E62" s="2" t="s">
        <v>578</v>
      </c>
      <c r="F62" s="2" t="s">
        <v>579</v>
      </c>
      <c r="G62" s="2">
        <v>17</v>
      </c>
      <c r="H62" s="2" t="s">
        <v>580</v>
      </c>
      <c r="I62" s="2" t="s">
        <v>581</v>
      </c>
      <c r="J62" s="2" t="s">
        <v>582</v>
      </c>
      <c r="K62" s="2" t="s">
        <v>583</v>
      </c>
      <c r="L62" s="2" t="s">
        <v>584</v>
      </c>
      <c r="M62" s="2">
        <f t="shared" si="0"/>
        <v>4.6736502820306205</v>
      </c>
      <c r="N62" s="2" t="s">
        <v>245</v>
      </c>
    </row>
    <row r="63" spans="1:14">
      <c r="A63" s="2" t="s">
        <v>174</v>
      </c>
      <c r="B63" s="2" t="s">
        <v>585</v>
      </c>
      <c r="C63" s="3">
        <v>48000</v>
      </c>
      <c r="D63" s="2" t="s">
        <v>586</v>
      </c>
      <c r="E63" s="2" t="s">
        <v>382</v>
      </c>
      <c r="F63" s="2" t="s">
        <v>587</v>
      </c>
      <c r="G63" s="2">
        <v>23</v>
      </c>
      <c r="H63" s="2" t="s">
        <v>588</v>
      </c>
      <c r="I63" s="2" t="s">
        <v>589</v>
      </c>
      <c r="J63" s="2" t="s">
        <v>228</v>
      </c>
      <c r="K63" s="2" t="s">
        <v>590</v>
      </c>
      <c r="L63" s="2" t="s">
        <v>591</v>
      </c>
      <c r="M63" s="2">
        <f t="shared" si="0"/>
        <v>5.7176891006551518</v>
      </c>
      <c r="N63" s="2" t="s">
        <v>245</v>
      </c>
    </row>
    <row r="64" spans="1:14">
      <c r="A64" s="2" t="s">
        <v>177</v>
      </c>
      <c r="B64" s="2" t="s">
        <v>178</v>
      </c>
      <c r="C64" s="3">
        <v>27000</v>
      </c>
      <c r="D64" s="2" t="s">
        <v>592</v>
      </c>
      <c r="E64" s="2" t="s">
        <v>593</v>
      </c>
      <c r="F64" s="2" t="s">
        <v>594</v>
      </c>
      <c r="G64" s="2">
        <v>45</v>
      </c>
      <c r="H64" s="2" t="s">
        <v>595</v>
      </c>
      <c r="I64" s="2" t="s">
        <v>279</v>
      </c>
      <c r="J64" s="2" t="s">
        <v>235</v>
      </c>
      <c r="K64" s="2" t="s">
        <v>596</v>
      </c>
      <c r="L64" s="2" t="s">
        <v>597</v>
      </c>
      <c r="M64" s="2">
        <f t="shared" si="0"/>
        <v>1.6438356164383561</v>
      </c>
      <c r="N64" s="2" t="s">
        <v>231</v>
      </c>
    </row>
    <row r="65" spans="1:14">
      <c r="A65" s="2" t="s">
        <v>179</v>
      </c>
      <c r="B65" s="2" t="s">
        <v>180</v>
      </c>
      <c r="C65" s="3">
        <v>24000</v>
      </c>
      <c r="D65" s="2" t="s">
        <v>598</v>
      </c>
      <c r="E65" s="2" t="s">
        <v>599</v>
      </c>
      <c r="F65" s="2" t="s">
        <v>526</v>
      </c>
      <c r="G65" s="2">
        <v>22</v>
      </c>
      <c r="H65" s="2" t="s">
        <v>370</v>
      </c>
      <c r="I65" s="2" t="s">
        <v>279</v>
      </c>
      <c r="J65" s="2" t="s">
        <v>235</v>
      </c>
      <c r="K65" s="2" t="s">
        <v>600</v>
      </c>
      <c r="L65" s="4">
        <v>44</v>
      </c>
      <c r="M65" s="2">
        <f t="shared" si="0"/>
        <v>2.9887920298879203</v>
      </c>
      <c r="N65" s="2" t="s">
        <v>238</v>
      </c>
    </row>
    <row r="66" spans="1:14">
      <c r="A66" s="2" t="s">
        <v>181</v>
      </c>
      <c r="B66" s="2" t="s">
        <v>182</v>
      </c>
      <c r="C66" s="3">
        <v>24000</v>
      </c>
      <c r="D66" s="2" t="s">
        <v>602</v>
      </c>
      <c r="E66" s="2" t="s">
        <v>603</v>
      </c>
      <c r="F66" s="2" t="s">
        <v>604</v>
      </c>
      <c r="G66" s="2">
        <v>19</v>
      </c>
      <c r="H66" s="2" t="s">
        <v>241</v>
      </c>
      <c r="I66" s="2"/>
      <c r="J66" s="2" t="s">
        <v>263</v>
      </c>
      <c r="K66" s="2" t="s">
        <v>605</v>
      </c>
      <c r="L66" s="4">
        <v>34</v>
      </c>
      <c r="M66" s="2">
        <f t="shared" si="0"/>
        <v>3.4607065609228549</v>
      </c>
      <c r="N66" s="2" t="s">
        <v>238</v>
      </c>
    </row>
    <row r="67" spans="1:14">
      <c r="A67" s="2" t="s">
        <v>184</v>
      </c>
      <c r="B67" s="2" t="s">
        <v>185</v>
      </c>
      <c r="C67" s="3">
        <v>37000</v>
      </c>
      <c r="D67" s="2" t="s">
        <v>607</v>
      </c>
      <c r="E67" s="2" t="s">
        <v>608</v>
      </c>
      <c r="F67" s="2" t="s">
        <v>609</v>
      </c>
      <c r="G67" s="2">
        <v>25</v>
      </c>
      <c r="H67" s="2" t="s">
        <v>610</v>
      </c>
      <c r="I67" s="2"/>
      <c r="J67" s="2" t="s">
        <v>235</v>
      </c>
      <c r="K67" s="2" t="s">
        <v>251</v>
      </c>
      <c r="L67" s="2" t="s">
        <v>611</v>
      </c>
      <c r="M67" s="2">
        <f t="shared" ref="M67:M76" si="1">C67/(G67*365)</f>
        <v>4.0547945205479454</v>
      </c>
      <c r="N67" s="2" t="s">
        <v>245</v>
      </c>
    </row>
    <row r="68" spans="1:14">
      <c r="A68" s="2" t="s">
        <v>187</v>
      </c>
      <c r="B68" s="2" t="s">
        <v>188</v>
      </c>
      <c r="C68" s="3">
        <v>26000</v>
      </c>
      <c r="D68" s="2" t="s">
        <v>612</v>
      </c>
      <c r="E68" s="2" t="s">
        <v>613</v>
      </c>
      <c r="F68" s="2" t="s">
        <v>614</v>
      </c>
      <c r="G68" s="2">
        <v>37</v>
      </c>
      <c r="H68" s="2" t="s">
        <v>249</v>
      </c>
      <c r="I68" s="2" t="s">
        <v>615</v>
      </c>
      <c r="J68" s="2" t="s">
        <v>228</v>
      </c>
      <c r="K68" s="2" t="s">
        <v>251</v>
      </c>
      <c r="L68" s="4">
        <v>49</v>
      </c>
      <c r="M68" s="2">
        <f t="shared" si="1"/>
        <v>1.9252128841169938</v>
      </c>
      <c r="N68" s="2" t="s">
        <v>231</v>
      </c>
    </row>
    <row r="69" spans="1:14">
      <c r="A69" s="2" t="s">
        <v>189</v>
      </c>
      <c r="B69" s="2" t="s">
        <v>190</v>
      </c>
      <c r="C69" s="3">
        <v>19000</v>
      </c>
      <c r="D69" s="2" t="s">
        <v>617</v>
      </c>
      <c r="E69" s="2" t="s">
        <v>382</v>
      </c>
      <c r="F69" s="2" t="s">
        <v>618</v>
      </c>
      <c r="G69" s="2">
        <v>4</v>
      </c>
      <c r="H69" s="2" t="s">
        <v>353</v>
      </c>
      <c r="I69" s="2" t="s">
        <v>286</v>
      </c>
      <c r="J69" s="2" t="s">
        <v>228</v>
      </c>
      <c r="K69" s="2" t="s">
        <v>619</v>
      </c>
      <c r="L69" s="2" t="s">
        <v>620</v>
      </c>
      <c r="M69" s="2">
        <f t="shared" si="1"/>
        <v>13.013698630136986</v>
      </c>
      <c r="N69" s="2" t="s">
        <v>466</v>
      </c>
    </row>
    <row r="70" spans="1:14">
      <c r="A70" s="2" t="s">
        <v>191</v>
      </c>
      <c r="B70" s="2" t="s">
        <v>192</v>
      </c>
      <c r="C70" s="3">
        <v>36000</v>
      </c>
      <c r="D70" s="2" t="s">
        <v>621</v>
      </c>
      <c r="E70" s="2" t="s">
        <v>622</v>
      </c>
      <c r="F70" s="2" t="s">
        <v>623</v>
      </c>
      <c r="G70" s="2">
        <v>34</v>
      </c>
      <c r="H70" s="2" t="s">
        <v>569</v>
      </c>
      <c r="I70" s="2" t="s">
        <v>347</v>
      </c>
      <c r="J70" s="2" t="s">
        <v>235</v>
      </c>
      <c r="K70" s="2" t="s">
        <v>624</v>
      </c>
      <c r="L70" s="2" t="s">
        <v>625</v>
      </c>
      <c r="M70" s="2">
        <f t="shared" si="1"/>
        <v>2.9008863819500403</v>
      </c>
      <c r="N70" s="2" t="s">
        <v>238</v>
      </c>
    </row>
    <row r="71" spans="1:14">
      <c r="A71" s="2" t="s">
        <v>194</v>
      </c>
      <c r="B71" s="2" t="s">
        <v>79</v>
      </c>
      <c r="C71" s="3">
        <v>27000</v>
      </c>
      <c r="D71" s="2" t="s">
        <v>626</v>
      </c>
      <c r="E71" s="2" t="s">
        <v>627</v>
      </c>
      <c r="F71" s="2" t="s">
        <v>628</v>
      </c>
      <c r="G71" s="2">
        <v>28</v>
      </c>
      <c r="H71" s="2" t="s">
        <v>470</v>
      </c>
      <c r="I71" s="2" t="s">
        <v>304</v>
      </c>
      <c r="J71" s="2" t="s">
        <v>235</v>
      </c>
      <c r="K71" s="2" t="s">
        <v>629</v>
      </c>
      <c r="L71" s="2" t="s">
        <v>630</v>
      </c>
      <c r="M71" s="2">
        <f t="shared" si="1"/>
        <v>2.6418786692759295</v>
      </c>
      <c r="N71" s="2" t="s">
        <v>238</v>
      </c>
    </row>
    <row r="72" spans="1:14">
      <c r="A72" s="2" t="s">
        <v>196</v>
      </c>
      <c r="B72" s="2" t="s">
        <v>43</v>
      </c>
      <c r="C72" s="3">
        <v>33000</v>
      </c>
      <c r="D72" s="2" t="s">
        <v>631</v>
      </c>
      <c r="E72" s="2" t="s">
        <v>632</v>
      </c>
      <c r="F72" s="2" t="s">
        <v>633</v>
      </c>
      <c r="G72" s="2">
        <v>72</v>
      </c>
      <c r="H72" s="2" t="s">
        <v>634</v>
      </c>
      <c r="I72" s="2" t="s">
        <v>635</v>
      </c>
      <c r="J72" s="2" t="s">
        <v>263</v>
      </c>
      <c r="K72" s="2" t="s">
        <v>636</v>
      </c>
      <c r="L72" s="4">
        <v>46</v>
      </c>
      <c r="M72" s="2">
        <f t="shared" si="1"/>
        <v>1.2557077625570776</v>
      </c>
      <c r="N72" s="2" t="s">
        <v>231</v>
      </c>
    </row>
    <row r="73" spans="1:14">
      <c r="A73" s="2" t="s">
        <v>199</v>
      </c>
      <c r="B73" s="2" t="s">
        <v>200</v>
      </c>
      <c r="C73" s="3">
        <v>50000</v>
      </c>
      <c r="D73" s="2" t="s">
        <v>638</v>
      </c>
      <c r="E73" s="2" t="s">
        <v>639</v>
      </c>
      <c r="F73" s="2" t="s">
        <v>640</v>
      </c>
      <c r="G73" s="2">
        <v>22</v>
      </c>
      <c r="H73" s="2" t="s">
        <v>641</v>
      </c>
      <c r="I73" s="2"/>
      <c r="J73" s="2" t="s">
        <v>235</v>
      </c>
      <c r="K73" s="2" t="s">
        <v>642</v>
      </c>
      <c r="L73" s="2" t="s">
        <v>643</v>
      </c>
      <c r="M73" s="2">
        <f t="shared" si="1"/>
        <v>6.2266500622665006</v>
      </c>
      <c r="N73" s="2" t="s">
        <v>245</v>
      </c>
    </row>
    <row r="74" spans="1:14">
      <c r="A74" s="2" t="s">
        <v>201</v>
      </c>
      <c r="B74" s="2" t="s">
        <v>202</v>
      </c>
      <c r="C74" s="3">
        <v>22000</v>
      </c>
      <c r="D74" s="2" t="s">
        <v>644</v>
      </c>
      <c r="E74" s="2" t="s">
        <v>645</v>
      </c>
      <c r="F74" s="2" t="s">
        <v>646</v>
      </c>
      <c r="G74" s="2">
        <v>18</v>
      </c>
      <c r="H74" s="2" t="s">
        <v>285</v>
      </c>
      <c r="I74" s="2" t="s">
        <v>322</v>
      </c>
      <c r="J74" s="2" t="s">
        <v>228</v>
      </c>
      <c r="K74" s="2" t="s">
        <v>386</v>
      </c>
      <c r="L74" s="4">
        <v>20</v>
      </c>
      <c r="M74" s="2">
        <f t="shared" si="1"/>
        <v>3.3485540334855401</v>
      </c>
      <c r="N74" s="2" t="s">
        <v>238</v>
      </c>
    </row>
    <row r="75" spans="1:14">
      <c r="A75" s="2" t="s">
        <v>203</v>
      </c>
      <c r="B75" s="2" t="s">
        <v>202</v>
      </c>
      <c r="C75" s="3">
        <v>20000</v>
      </c>
      <c r="D75" s="2" t="s">
        <v>648</v>
      </c>
      <c r="E75" s="2" t="s">
        <v>649</v>
      </c>
      <c r="F75" s="2" t="s">
        <v>650</v>
      </c>
      <c r="G75" s="2">
        <v>27</v>
      </c>
      <c r="H75" s="2" t="s">
        <v>514</v>
      </c>
      <c r="I75" s="2" t="s">
        <v>651</v>
      </c>
      <c r="J75" s="2" t="s">
        <v>235</v>
      </c>
      <c r="K75" s="2" t="s">
        <v>528</v>
      </c>
      <c r="L75" s="4">
        <v>32</v>
      </c>
      <c r="M75" s="2">
        <f t="shared" si="1"/>
        <v>2.0294266869609334</v>
      </c>
      <c r="N75" s="2" t="s">
        <v>238</v>
      </c>
    </row>
    <row r="76" spans="1:14">
      <c r="A76" s="2" t="s">
        <v>204</v>
      </c>
      <c r="B76" s="2" t="s">
        <v>205</v>
      </c>
      <c r="C76" s="3">
        <v>25000</v>
      </c>
      <c r="D76" s="2" t="s">
        <v>653</v>
      </c>
      <c r="E76" s="2" t="s">
        <v>654</v>
      </c>
      <c r="F76" s="2" t="s">
        <v>655</v>
      </c>
      <c r="G76" s="2">
        <v>31</v>
      </c>
      <c r="H76" s="2" t="s">
        <v>656</v>
      </c>
      <c r="I76" s="2" t="s">
        <v>286</v>
      </c>
      <c r="J76" s="2" t="s">
        <v>235</v>
      </c>
      <c r="K76" s="2" t="s">
        <v>657</v>
      </c>
      <c r="L76" s="2" t="s">
        <v>658</v>
      </c>
      <c r="M76" s="2">
        <f t="shared" si="1"/>
        <v>2.2094564737074678</v>
      </c>
      <c r="N76" s="2" t="s">
        <v>238</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1"/>
  <dimension ref="A1:W168"/>
  <sheetViews>
    <sheetView workbookViewId="0">
      <selection activeCell="B50" sqref="B50"/>
    </sheetView>
  </sheetViews>
  <sheetFormatPr defaultRowHeight="15"/>
  <cols>
    <col min="5" max="5" width="8.7109375" customWidth="1"/>
    <col min="8" max="8" width="18.7109375" customWidth="1"/>
    <col min="9" max="9" width="35.7109375" customWidth="1"/>
    <col min="11" max="11" width="18.140625" customWidth="1"/>
  </cols>
  <sheetData>
    <row r="1" spans="1:23" ht="18.75">
      <c r="A1" s="5" t="s">
        <v>682</v>
      </c>
      <c r="B1" s="5" t="s">
        <v>683</v>
      </c>
      <c r="C1" s="5" t="s">
        <v>684</v>
      </c>
      <c r="D1" s="5" t="s">
        <v>685</v>
      </c>
      <c r="E1" s="5"/>
      <c r="G1" s="372" t="s">
        <v>10115</v>
      </c>
      <c r="H1" s="372"/>
      <c r="I1" s="372"/>
    </row>
    <row r="2" spans="1:23">
      <c r="A2" s="1" t="s">
        <v>686</v>
      </c>
      <c r="B2" s="1">
        <v>0</v>
      </c>
      <c r="C2" s="1" t="s">
        <v>382</v>
      </c>
      <c r="D2" s="1">
        <v>0</v>
      </c>
      <c r="E2" s="1">
        <v>0</v>
      </c>
      <c r="G2" s="191" t="s">
        <v>4516</v>
      </c>
      <c r="H2" s="191" t="s">
        <v>2664</v>
      </c>
      <c r="I2" s="191" t="s">
        <v>2665</v>
      </c>
    </row>
    <row r="3" spans="1:23">
      <c r="A3" s="1" t="s">
        <v>687</v>
      </c>
      <c r="B3" s="1">
        <v>1</v>
      </c>
      <c r="C3" s="1" t="s">
        <v>688</v>
      </c>
      <c r="D3" s="1">
        <f>365*B3/10</f>
        <v>36.5</v>
      </c>
      <c r="E3" s="1">
        <v>0.1</v>
      </c>
      <c r="G3" s="89">
        <v>1</v>
      </c>
      <c r="H3" s="89" t="s">
        <v>698</v>
      </c>
      <c r="I3" s="89" t="s">
        <v>697</v>
      </c>
      <c r="K3" s="191" t="s">
        <v>13298</v>
      </c>
      <c r="L3" s="191" t="s">
        <v>13301</v>
      </c>
      <c r="M3" s="191" t="s">
        <v>2665</v>
      </c>
      <c r="N3" s="191" t="s">
        <v>12446</v>
      </c>
      <c r="O3" s="191" t="s">
        <v>13299</v>
      </c>
      <c r="P3" s="191" t="s">
        <v>6783</v>
      </c>
      <c r="R3" t="s">
        <v>10069</v>
      </c>
      <c r="V3" t="s">
        <v>10086</v>
      </c>
    </row>
    <row r="4" spans="1:23" ht="18">
      <c r="A4" s="1" t="s">
        <v>550</v>
      </c>
      <c r="B4" s="1">
        <v>2</v>
      </c>
      <c r="C4" s="1" t="s">
        <v>688</v>
      </c>
      <c r="D4" s="1">
        <f>365*B4/10</f>
        <v>73</v>
      </c>
      <c r="E4" s="1">
        <v>0.2</v>
      </c>
      <c r="G4" s="371" t="s">
        <v>691</v>
      </c>
      <c r="H4" s="371"/>
      <c r="I4" s="371"/>
      <c r="K4" s="243" t="s">
        <v>12445</v>
      </c>
      <c r="L4" s="243"/>
      <c r="M4" s="244" t="s">
        <v>13304</v>
      </c>
      <c r="N4" s="244" t="s">
        <v>13305</v>
      </c>
      <c r="O4" s="245" t="s">
        <v>13300</v>
      </c>
      <c r="P4" s="246" t="s">
        <v>12447</v>
      </c>
      <c r="R4" s="191" t="s">
        <v>10070</v>
      </c>
      <c r="S4" s="191" t="s">
        <v>10071</v>
      </c>
      <c r="V4" s="191" t="s">
        <v>10087</v>
      </c>
      <c r="W4" s="191" t="s">
        <v>10088</v>
      </c>
    </row>
    <row r="5" spans="1:23" ht="15.75">
      <c r="A5" s="1" t="s">
        <v>231</v>
      </c>
      <c r="B5" s="1">
        <v>1</v>
      </c>
      <c r="C5" s="1" t="s">
        <v>689</v>
      </c>
      <c r="D5" s="1">
        <f>365*B5</f>
        <v>365</v>
      </c>
      <c r="E5" s="1">
        <v>1</v>
      </c>
      <c r="G5" s="89">
        <v>2</v>
      </c>
      <c r="H5" s="89" t="s">
        <v>699</v>
      </c>
      <c r="I5" s="89" t="s">
        <v>2771</v>
      </c>
      <c r="K5" s="243" t="s">
        <v>12448</v>
      </c>
      <c r="L5" s="245" t="str">
        <f>P48&amp;P49&amp;P50</f>
        <v/>
      </c>
      <c r="M5" s="245" t="s">
        <v>13302</v>
      </c>
      <c r="N5" s="245"/>
      <c r="O5" s="245"/>
      <c r="P5" s="245" t="s">
        <v>13303</v>
      </c>
      <c r="R5" s="1" t="s">
        <v>10072</v>
      </c>
      <c r="S5" s="1" t="s">
        <v>10073</v>
      </c>
      <c r="V5" s="1" t="s">
        <v>10089</v>
      </c>
      <c r="W5" s="1">
        <v>20</v>
      </c>
    </row>
    <row r="6" spans="1:23" ht="15.75">
      <c r="A6" s="1" t="s">
        <v>238</v>
      </c>
      <c r="B6" s="1">
        <v>2</v>
      </c>
      <c r="C6" s="1" t="s">
        <v>689</v>
      </c>
      <c r="D6" s="1">
        <f>365*B6</f>
        <v>730</v>
      </c>
      <c r="E6" s="1">
        <v>2</v>
      </c>
      <c r="G6" s="89">
        <v>3</v>
      </c>
      <c r="H6" s="89" t="s">
        <v>700</v>
      </c>
      <c r="I6" s="89" t="s">
        <v>2772</v>
      </c>
      <c r="K6" s="243" t="s">
        <v>12449</v>
      </c>
      <c r="L6" s="245"/>
      <c r="M6" s="245"/>
      <c r="N6" s="245"/>
      <c r="O6" s="245"/>
      <c r="P6" s="245"/>
      <c r="R6" s="1" t="s">
        <v>10074</v>
      </c>
      <c r="S6" s="1" t="s">
        <v>10075</v>
      </c>
      <c r="V6" s="1" t="s">
        <v>10090</v>
      </c>
      <c r="W6" s="1" t="s">
        <v>10091</v>
      </c>
    </row>
    <row r="7" spans="1:23" ht="15.75">
      <c r="A7" s="1" t="s">
        <v>245</v>
      </c>
      <c r="B7" s="1">
        <v>4</v>
      </c>
      <c r="C7" s="1" t="s">
        <v>689</v>
      </c>
      <c r="D7" s="1">
        <f>365*B7</f>
        <v>1460</v>
      </c>
      <c r="E7" s="1">
        <v>4</v>
      </c>
      <c r="G7" s="89">
        <v>4</v>
      </c>
      <c r="H7" s="89" t="s">
        <v>701</v>
      </c>
      <c r="I7" s="89" t="s">
        <v>2773</v>
      </c>
      <c r="K7" s="243" t="s">
        <v>12450</v>
      </c>
      <c r="L7" s="245"/>
      <c r="M7" s="245"/>
      <c r="N7" s="245"/>
      <c r="O7" s="245"/>
      <c r="P7" s="245"/>
      <c r="R7" s="1" t="s">
        <v>10076</v>
      </c>
      <c r="S7" s="1" t="s">
        <v>10077</v>
      </c>
      <c r="V7" s="1" t="s">
        <v>10092</v>
      </c>
      <c r="W7" s="1" t="s">
        <v>10093</v>
      </c>
    </row>
    <row r="8" spans="1:23" ht="15.75">
      <c r="A8" s="1" t="s">
        <v>466</v>
      </c>
      <c r="B8" s="1">
        <v>10</v>
      </c>
      <c r="C8" s="1" t="s">
        <v>689</v>
      </c>
      <c r="D8" s="1">
        <f>365*B8</f>
        <v>3650</v>
      </c>
      <c r="E8" s="1">
        <v>10</v>
      </c>
      <c r="G8" s="89">
        <v>5</v>
      </c>
      <c r="H8" s="89" t="s">
        <v>751</v>
      </c>
      <c r="I8" s="89" t="s">
        <v>2774</v>
      </c>
      <c r="K8" s="243" t="s">
        <v>12451</v>
      </c>
      <c r="L8" s="245"/>
      <c r="M8" s="245"/>
      <c r="N8" s="245"/>
      <c r="O8" s="245"/>
      <c r="P8" s="245"/>
      <c r="R8" s="1" t="s">
        <v>10078</v>
      </c>
      <c r="S8" s="1" t="s">
        <v>10079</v>
      </c>
      <c r="V8" s="1" t="s">
        <v>10094</v>
      </c>
      <c r="W8" s="1">
        <v>5</v>
      </c>
    </row>
    <row r="9" spans="1:23" ht="15.75">
      <c r="G9" s="89">
        <v>6</v>
      </c>
      <c r="H9" s="89" t="s">
        <v>702</v>
      </c>
      <c r="I9" s="89" t="s">
        <v>2775</v>
      </c>
      <c r="K9" s="243" t="s">
        <v>12452</v>
      </c>
      <c r="L9" s="245"/>
      <c r="M9" s="245"/>
      <c r="N9" s="245"/>
      <c r="O9" s="245"/>
      <c r="P9" s="245"/>
      <c r="R9" s="1" t="s">
        <v>10080</v>
      </c>
      <c r="S9" s="1" t="s">
        <v>10081</v>
      </c>
      <c r="V9" s="1" t="s">
        <v>10095</v>
      </c>
      <c r="W9" s="1">
        <v>-2</v>
      </c>
    </row>
    <row r="10" spans="1:23" ht="15.75">
      <c r="G10" s="89">
        <v>7</v>
      </c>
      <c r="H10" s="89" t="s">
        <v>703</v>
      </c>
      <c r="I10" s="89" t="s">
        <v>2776</v>
      </c>
      <c r="K10" s="243" t="s">
        <v>12453</v>
      </c>
      <c r="L10" s="245"/>
      <c r="M10" s="245"/>
      <c r="N10" s="245"/>
      <c r="O10" s="245"/>
      <c r="P10" s="245"/>
      <c r="R10" s="1" t="s">
        <v>10082</v>
      </c>
      <c r="S10" s="1" t="s">
        <v>10083</v>
      </c>
      <c r="V10" s="1" t="s">
        <v>10096</v>
      </c>
      <c r="W10" s="1">
        <v>5</v>
      </c>
    </row>
    <row r="11" spans="1:23" ht="15.75">
      <c r="G11" s="89">
        <v>8</v>
      </c>
      <c r="H11" s="89" t="s">
        <v>704</v>
      </c>
      <c r="I11" s="89" t="s">
        <v>2777</v>
      </c>
      <c r="K11" s="243" t="s">
        <v>12454</v>
      </c>
      <c r="L11" s="245"/>
      <c r="M11" s="245"/>
      <c r="N11" s="245"/>
      <c r="O11" s="245"/>
      <c r="P11" s="245"/>
      <c r="R11" s="1" t="s">
        <v>10084</v>
      </c>
      <c r="S11" s="1" t="s">
        <v>10085</v>
      </c>
      <c r="V11" s="1" t="s">
        <v>10097</v>
      </c>
      <c r="W11" s="1">
        <v>10</v>
      </c>
    </row>
    <row r="12" spans="1:23" ht="15.75">
      <c r="A12" t="s">
        <v>5688</v>
      </c>
      <c r="G12" s="89">
        <v>9</v>
      </c>
      <c r="H12" s="89" t="s">
        <v>705</v>
      </c>
      <c r="I12" s="89" t="s">
        <v>2778</v>
      </c>
      <c r="K12" s="243" t="s">
        <v>12455</v>
      </c>
      <c r="L12" s="245"/>
      <c r="M12" s="245"/>
      <c r="N12" s="245"/>
      <c r="O12" s="245"/>
      <c r="P12" s="245"/>
      <c r="V12" s="1" t="s">
        <v>10082</v>
      </c>
      <c r="W12" s="1" t="s">
        <v>10098</v>
      </c>
    </row>
    <row r="13" spans="1:23">
      <c r="A13" t="s">
        <v>5689</v>
      </c>
      <c r="G13" s="89">
        <v>10</v>
      </c>
      <c r="H13" s="89" t="s">
        <v>706</v>
      </c>
      <c r="I13" s="89" t="s">
        <v>2779</v>
      </c>
      <c r="V13" t="s">
        <v>10099</v>
      </c>
    </row>
    <row r="14" spans="1:23">
      <c r="A14" t="s">
        <v>5690</v>
      </c>
      <c r="G14" s="89">
        <v>11</v>
      </c>
      <c r="H14" s="89" t="s">
        <v>707</v>
      </c>
      <c r="I14" s="89" t="s">
        <v>4239</v>
      </c>
      <c r="V14" t="s">
        <v>10100</v>
      </c>
    </row>
    <row r="15" spans="1:23">
      <c r="A15" t="s">
        <v>5691</v>
      </c>
      <c r="G15" s="89">
        <v>12</v>
      </c>
      <c r="H15" s="89" t="s">
        <v>708</v>
      </c>
      <c r="I15" s="89" t="s">
        <v>2780</v>
      </c>
      <c r="V15" t="s">
        <v>10101</v>
      </c>
    </row>
    <row r="16" spans="1:23">
      <c r="A16" t="s">
        <v>5692</v>
      </c>
      <c r="G16" s="89">
        <v>13</v>
      </c>
      <c r="H16" s="89" t="s">
        <v>709</v>
      </c>
      <c r="I16" s="89" t="s">
        <v>2781</v>
      </c>
    </row>
    <row r="17" spans="1:9">
      <c r="A17" t="s">
        <v>5693</v>
      </c>
      <c r="G17" s="89">
        <v>14</v>
      </c>
      <c r="H17" s="89" t="s">
        <v>752</v>
      </c>
      <c r="I17" s="89" t="s">
        <v>2782</v>
      </c>
    </row>
    <row r="18" spans="1:9">
      <c r="A18" t="s">
        <v>5694</v>
      </c>
      <c r="G18" s="89">
        <v>15</v>
      </c>
      <c r="H18" s="89" t="s">
        <v>710</v>
      </c>
      <c r="I18" s="89" t="s">
        <v>2783</v>
      </c>
    </row>
    <row r="19" spans="1:9">
      <c r="A19" t="s">
        <v>5695</v>
      </c>
      <c r="G19" s="371" t="s">
        <v>741</v>
      </c>
      <c r="H19" s="371"/>
      <c r="I19" s="371" t="e">
        <v>#VALUE!</v>
      </c>
    </row>
    <row r="20" spans="1:9">
      <c r="G20" s="89">
        <v>16</v>
      </c>
      <c r="H20" s="89" t="s">
        <v>711</v>
      </c>
      <c r="I20" s="89" t="s">
        <v>2784</v>
      </c>
    </row>
    <row r="21" spans="1:9">
      <c r="A21" t="s">
        <v>5696</v>
      </c>
      <c r="G21" s="371" t="s">
        <v>692</v>
      </c>
      <c r="H21" s="371"/>
      <c r="I21" s="371" t="e">
        <v>#VALUE!</v>
      </c>
    </row>
    <row r="22" spans="1:9">
      <c r="A22" t="s">
        <v>5697</v>
      </c>
      <c r="G22" s="89">
        <v>17</v>
      </c>
      <c r="H22" s="89" t="s">
        <v>712</v>
      </c>
      <c r="I22" s="89" t="s">
        <v>2785</v>
      </c>
    </row>
    <row r="23" spans="1:9">
      <c r="A23" t="s">
        <v>5698</v>
      </c>
      <c r="G23" s="89">
        <v>18</v>
      </c>
      <c r="H23" s="89" t="s">
        <v>713</v>
      </c>
      <c r="I23" s="89" t="s">
        <v>2786</v>
      </c>
    </row>
    <row r="24" spans="1:9">
      <c r="A24" t="s">
        <v>5699</v>
      </c>
      <c r="G24" s="89">
        <v>19</v>
      </c>
      <c r="H24" s="89" t="s">
        <v>714</v>
      </c>
      <c r="I24" s="89" t="s">
        <v>2787</v>
      </c>
    </row>
    <row r="25" spans="1:9">
      <c r="A25" t="s">
        <v>5700</v>
      </c>
      <c r="G25" s="89">
        <v>20</v>
      </c>
      <c r="H25" s="89" t="s">
        <v>715</v>
      </c>
      <c r="I25" s="89" t="s">
        <v>2788</v>
      </c>
    </row>
    <row r="26" spans="1:9">
      <c r="A26" t="s">
        <v>5701</v>
      </c>
      <c r="G26" s="89">
        <v>21</v>
      </c>
      <c r="H26" s="89" t="s">
        <v>716</v>
      </c>
      <c r="I26" s="89" t="s">
        <v>2789</v>
      </c>
    </row>
    <row r="27" spans="1:9">
      <c r="A27" t="s">
        <v>5702</v>
      </c>
      <c r="G27" s="371" t="s">
        <v>742</v>
      </c>
      <c r="H27" s="371"/>
      <c r="I27" s="371" t="e">
        <v>#VALUE!</v>
      </c>
    </row>
    <row r="28" spans="1:9">
      <c r="A28" t="s">
        <v>5703</v>
      </c>
      <c r="G28" s="89">
        <v>22</v>
      </c>
      <c r="H28" s="89" t="s">
        <v>720</v>
      </c>
      <c r="I28" s="89" t="s">
        <v>2790</v>
      </c>
    </row>
    <row r="29" spans="1:9">
      <c r="A29" t="s">
        <v>5704</v>
      </c>
      <c r="G29" s="371" t="s">
        <v>743</v>
      </c>
      <c r="H29" s="371"/>
      <c r="I29" s="371" t="e">
        <v>#VALUE!</v>
      </c>
    </row>
    <row r="30" spans="1:9">
      <c r="G30" s="89">
        <v>23</v>
      </c>
      <c r="H30" s="89" t="s">
        <v>717</v>
      </c>
      <c r="I30" s="89" t="s">
        <v>2791</v>
      </c>
    </row>
    <row r="31" spans="1:9">
      <c r="A31" t="s">
        <v>5705</v>
      </c>
      <c r="G31" s="89">
        <v>24</v>
      </c>
      <c r="H31" s="89" t="s">
        <v>718</v>
      </c>
      <c r="I31" s="89" t="s">
        <v>2792</v>
      </c>
    </row>
    <row r="32" spans="1:9">
      <c r="A32" t="s">
        <v>5706</v>
      </c>
      <c r="G32" s="89">
        <v>25</v>
      </c>
      <c r="H32" s="89" t="s">
        <v>719</v>
      </c>
      <c r="I32" s="89" t="s">
        <v>2793</v>
      </c>
    </row>
    <row r="33" spans="1:16">
      <c r="A33" t="s">
        <v>5707</v>
      </c>
      <c r="G33" s="371" t="s">
        <v>744</v>
      </c>
      <c r="H33" s="371"/>
      <c r="I33" s="371" t="e">
        <v>#VALUE!</v>
      </c>
    </row>
    <row r="34" spans="1:16">
      <c r="G34" s="89">
        <v>26</v>
      </c>
      <c r="H34" s="89" t="s">
        <v>721</v>
      </c>
      <c r="I34" s="89" t="s">
        <v>2794</v>
      </c>
    </row>
    <row r="35" spans="1:16">
      <c r="A35" t="s">
        <v>5708</v>
      </c>
      <c r="G35" s="89">
        <v>27</v>
      </c>
      <c r="H35" s="89" t="s">
        <v>722</v>
      </c>
      <c r="I35" s="89" t="s">
        <v>2795</v>
      </c>
      <c r="P35" s="14"/>
    </row>
    <row r="36" spans="1:16">
      <c r="A36" t="s">
        <v>5709</v>
      </c>
      <c r="G36" s="89">
        <v>28</v>
      </c>
      <c r="H36" s="89" t="s">
        <v>723</v>
      </c>
      <c r="I36" s="89" t="s">
        <v>2796</v>
      </c>
      <c r="P36" s="10"/>
    </row>
    <row r="37" spans="1:16">
      <c r="G37" s="89">
        <v>29</v>
      </c>
      <c r="H37" s="89" t="s">
        <v>724</v>
      </c>
      <c r="I37" s="89" t="s">
        <v>2797</v>
      </c>
      <c r="P37" s="10"/>
    </row>
    <row r="38" spans="1:16">
      <c r="G38" s="89">
        <v>30</v>
      </c>
      <c r="H38" s="89" t="s">
        <v>725</v>
      </c>
      <c r="I38" s="89" t="s">
        <v>2798</v>
      </c>
    </row>
    <row r="39" spans="1:16">
      <c r="G39" s="89">
        <v>31</v>
      </c>
      <c r="H39" s="89" t="s">
        <v>726</v>
      </c>
      <c r="I39" s="89" t="s">
        <v>2799</v>
      </c>
      <c r="P39" s="186"/>
    </row>
    <row r="40" spans="1:16">
      <c r="G40" s="89">
        <v>32</v>
      </c>
      <c r="H40" s="89" t="s">
        <v>727</v>
      </c>
      <c r="I40" s="89" t="s">
        <v>2800</v>
      </c>
      <c r="P40" s="187"/>
    </row>
    <row r="41" spans="1:16">
      <c r="G41" s="89">
        <v>33</v>
      </c>
      <c r="H41" s="89" t="s">
        <v>728</v>
      </c>
      <c r="I41" s="89" t="s">
        <v>2801</v>
      </c>
      <c r="P41" s="10"/>
    </row>
    <row r="42" spans="1:16">
      <c r="G42" s="89">
        <v>34</v>
      </c>
      <c r="H42" s="89" t="s">
        <v>729</v>
      </c>
      <c r="I42" s="89" t="s">
        <v>2802</v>
      </c>
      <c r="P42" s="10"/>
    </row>
    <row r="43" spans="1:16">
      <c r="G43" s="89">
        <v>35</v>
      </c>
      <c r="H43" s="89" t="s">
        <v>730</v>
      </c>
      <c r="I43" s="89" t="s">
        <v>2803</v>
      </c>
      <c r="P43" s="10"/>
    </row>
    <row r="44" spans="1:16">
      <c r="G44" s="89">
        <v>36</v>
      </c>
      <c r="H44" s="89" t="s">
        <v>731</v>
      </c>
      <c r="I44" s="89" t="s">
        <v>2804</v>
      </c>
      <c r="P44" s="10"/>
    </row>
    <row r="45" spans="1:16">
      <c r="G45" s="89">
        <v>37</v>
      </c>
      <c r="H45" s="89" t="s">
        <v>732</v>
      </c>
      <c r="I45" s="89" t="s">
        <v>2805</v>
      </c>
      <c r="P45" s="10"/>
    </row>
    <row r="46" spans="1:16">
      <c r="G46" s="89">
        <v>38</v>
      </c>
      <c r="H46" s="89" t="s">
        <v>733</v>
      </c>
      <c r="I46" s="89" t="s">
        <v>2806</v>
      </c>
      <c r="P46" s="10"/>
    </row>
    <row r="47" spans="1:16">
      <c r="G47" s="89">
        <v>39</v>
      </c>
      <c r="H47" s="89" t="s">
        <v>734</v>
      </c>
      <c r="I47" s="89" t="s">
        <v>2807</v>
      </c>
      <c r="P47" s="10"/>
    </row>
    <row r="48" spans="1:16">
      <c r="G48" s="89">
        <v>40</v>
      </c>
      <c r="H48" s="89" t="s">
        <v>735</v>
      </c>
      <c r="I48" s="89" t="s">
        <v>2808</v>
      </c>
      <c r="P48" s="10"/>
    </row>
    <row r="49" spans="7:16">
      <c r="G49" s="89">
        <v>41</v>
      </c>
      <c r="H49" s="89" t="s">
        <v>736</v>
      </c>
      <c r="I49" s="89" t="s">
        <v>2809</v>
      </c>
      <c r="P49" s="10"/>
    </row>
    <row r="50" spans="7:16">
      <c r="G50" s="89">
        <v>42</v>
      </c>
      <c r="H50" s="89" t="s">
        <v>737</v>
      </c>
      <c r="I50" s="89" t="s">
        <v>2810</v>
      </c>
      <c r="P50" s="10"/>
    </row>
    <row r="51" spans="7:16">
      <c r="G51" s="89">
        <v>43</v>
      </c>
      <c r="H51" s="89" t="s">
        <v>745</v>
      </c>
      <c r="I51" s="89" t="s">
        <v>2811</v>
      </c>
    </row>
    <row r="52" spans="7:16">
      <c r="G52" s="89">
        <v>44</v>
      </c>
      <c r="H52" s="89" t="s">
        <v>738</v>
      </c>
      <c r="I52" s="89" t="s">
        <v>2812</v>
      </c>
      <c r="P52" s="10"/>
    </row>
    <row r="53" spans="7:16">
      <c r="G53" s="371" t="s">
        <v>747</v>
      </c>
      <c r="H53" s="371"/>
      <c r="I53" s="371"/>
      <c r="P53" s="10"/>
    </row>
    <row r="54" spans="7:16">
      <c r="G54" s="89">
        <v>45</v>
      </c>
      <c r="H54" s="89" t="s">
        <v>739</v>
      </c>
      <c r="I54" s="89" t="s">
        <v>2813</v>
      </c>
      <c r="P54" s="10"/>
    </row>
    <row r="55" spans="7:16">
      <c r="G55" s="371" t="s">
        <v>748</v>
      </c>
      <c r="H55" s="371"/>
      <c r="I55" s="371"/>
      <c r="P55" s="10"/>
    </row>
    <row r="56" spans="7:16">
      <c r="G56" s="89">
        <v>46</v>
      </c>
      <c r="H56" s="89" t="s">
        <v>740</v>
      </c>
      <c r="I56" s="89" t="s">
        <v>2814</v>
      </c>
      <c r="P56" s="10"/>
    </row>
    <row r="57" spans="7:16">
      <c r="G57" s="371" t="s">
        <v>746</v>
      </c>
      <c r="H57" s="371"/>
      <c r="I57" s="371"/>
      <c r="P57" s="10"/>
    </row>
    <row r="58" spans="7:16">
      <c r="G58" s="89">
        <v>47</v>
      </c>
      <c r="H58" s="89" t="s">
        <v>693</v>
      </c>
      <c r="I58" s="89" t="s">
        <v>2815</v>
      </c>
      <c r="P58" s="10"/>
    </row>
    <row r="59" spans="7:16">
      <c r="G59" s="371" t="s">
        <v>749</v>
      </c>
      <c r="H59" s="371"/>
      <c r="I59" s="371"/>
    </row>
    <row r="60" spans="7:16">
      <c r="G60" s="89">
        <v>48</v>
      </c>
      <c r="H60" s="89" t="s">
        <v>694</v>
      </c>
      <c r="I60" s="89" t="s">
        <v>2816</v>
      </c>
      <c r="P60" s="10"/>
    </row>
    <row r="61" spans="7:16">
      <c r="G61" s="89">
        <v>49</v>
      </c>
      <c r="H61" s="89" t="s">
        <v>695</v>
      </c>
      <c r="I61" s="89" t="s">
        <v>2817</v>
      </c>
      <c r="P61" s="10"/>
    </row>
    <row r="62" spans="7:16">
      <c r="G62" s="371" t="s">
        <v>750</v>
      </c>
      <c r="H62" s="371"/>
      <c r="I62" s="371"/>
      <c r="P62" s="10"/>
    </row>
    <row r="63" spans="7:16">
      <c r="G63" s="89">
        <v>50</v>
      </c>
      <c r="H63" s="89" t="s">
        <v>696</v>
      </c>
      <c r="I63" s="89" t="s">
        <v>2818</v>
      </c>
      <c r="P63" s="10"/>
    </row>
    <row r="64" spans="7:16">
      <c r="J64" t="s">
        <v>5833</v>
      </c>
      <c r="P64" s="10"/>
    </row>
    <row r="65" spans="3:16">
      <c r="I65" t="s">
        <v>5832</v>
      </c>
      <c r="J65" t="s">
        <v>5835</v>
      </c>
      <c r="P65" s="10"/>
    </row>
    <row r="66" spans="3:16">
      <c r="I66" t="s">
        <v>5834</v>
      </c>
      <c r="P66" s="10"/>
    </row>
    <row r="67" spans="3:16" ht="15.75">
      <c r="C67" s="85" t="s">
        <v>6656</v>
      </c>
      <c r="P67" s="10"/>
    </row>
    <row r="68" spans="3:16" ht="87.75">
      <c r="C68" s="85" t="s">
        <v>6657</v>
      </c>
      <c r="P68" s="188"/>
    </row>
    <row r="69" spans="3:16" ht="87.75">
      <c r="C69" s="85" t="s">
        <v>6655</v>
      </c>
      <c r="P69" s="188"/>
    </row>
    <row r="70" spans="3:16">
      <c r="C70" t="s">
        <v>6649</v>
      </c>
      <c r="P70" s="10"/>
    </row>
    <row r="71" spans="3:16">
      <c r="C71" t="s">
        <v>6650</v>
      </c>
      <c r="P71" s="10"/>
    </row>
    <row r="72" spans="3:16">
      <c r="C72" t="s">
        <v>6651</v>
      </c>
    </row>
    <row r="73" spans="3:16">
      <c r="C73" t="s">
        <v>6652</v>
      </c>
    </row>
    <row r="74" spans="3:16">
      <c r="C74" t="s">
        <v>6653</v>
      </c>
    </row>
    <row r="75" spans="3:16">
      <c r="C75" t="s">
        <v>6654</v>
      </c>
    </row>
    <row r="77" spans="3:16">
      <c r="C77" s="8" t="s">
        <v>7267</v>
      </c>
    </row>
    <row r="78" spans="3:16">
      <c r="C78" t="s">
        <v>7268</v>
      </c>
      <c r="D78" s="8" t="s">
        <v>7269</v>
      </c>
    </row>
    <row r="79" spans="3:16">
      <c r="C79" t="s">
        <v>7270</v>
      </c>
      <c r="D79" s="8" t="s">
        <v>7271</v>
      </c>
      <c r="K79" t="s">
        <v>6899</v>
      </c>
      <c r="M79" t="s">
        <v>6900</v>
      </c>
      <c r="P79" s="187">
        <v>0.32222222222222224</v>
      </c>
    </row>
    <row r="80" spans="3:16">
      <c r="C80" t="s">
        <v>7272</v>
      </c>
      <c r="D80" s="8" t="s">
        <v>7273</v>
      </c>
      <c r="P80" s="10"/>
    </row>
    <row r="81" spans="2:16">
      <c r="C81" t="s">
        <v>7274</v>
      </c>
      <c r="D81" s="8" t="s">
        <v>7275</v>
      </c>
      <c r="P81" s="10"/>
    </row>
    <row r="82" spans="2:16">
      <c r="C82" t="s">
        <v>7276</v>
      </c>
      <c r="D82" s="8" t="s">
        <v>7277</v>
      </c>
    </row>
    <row r="83" spans="2:16">
      <c r="D83" s="8"/>
      <c r="P83" s="186" t="s">
        <v>12410</v>
      </c>
    </row>
    <row r="84" spans="2:16">
      <c r="D84" s="8"/>
      <c r="P84" s="187">
        <v>0.32222222222222224</v>
      </c>
    </row>
    <row r="85" spans="2:16">
      <c r="D85" s="8"/>
      <c r="P85" s="10"/>
    </row>
    <row r="86" spans="2:16">
      <c r="D86" s="8"/>
      <c r="P86" s="10"/>
    </row>
    <row r="87" spans="2:16">
      <c r="B87" t="s">
        <v>6901</v>
      </c>
      <c r="C87" t="s">
        <v>6849</v>
      </c>
    </row>
    <row r="88" spans="2:16">
      <c r="B88" t="s">
        <v>6902</v>
      </c>
      <c r="C88" t="s">
        <v>6905</v>
      </c>
      <c r="F88" t="s">
        <v>6907</v>
      </c>
      <c r="P88" s="186" t="s">
        <v>12410</v>
      </c>
    </row>
    <row r="89" spans="2:16">
      <c r="B89" t="s">
        <v>6903</v>
      </c>
      <c r="C89" t="s">
        <v>6906</v>
      </c>
      <c r="F89" t="s">
        <v>6908</v>
      </c>
      <c r="P89" s="187">
        <v>0.32222222222222224</v>
      </c>
    </row>
    <row r="90" spans="2:16">
      <c r="B90" t="s">
        <v>6904</v>
      </c>
      <c r="F90" t="s">
        <v>6909</v>
      </c>
      <c r="P90" s="10"/>
    </row>
    <row r="91" spans="2:16">
      <c r="B91" t="s">
        <v>6896</v>
      </c>
      <c r="F91" t="s">
        <v>6910</v>
      </c>
      <c r="P91" s="10"/>
    </row>
    <row r="92" spans="2:16">
      <c r="F92" t="s">
        <v>6911</v>
      </c>
    </row>
    <row r="93" spans="2:16">
      <c r="F93" t="s">
        <v>6912</v>
      </c>
      <c r="P93" s="186" t="s">
        <v>12410</v>
      </c>
    </row>
    <row r="94" spans="2:16">
      <c r="F94" t="s">
        <v>6913</v>
      </c>
      <c r="P94" s="187">
        <v>0.32222222222222224</v>
      </c>
    </row>
    <row r="95" spans="2:16">
      <c r="F95" t="s">
        <v>6914</v>
      </c>
      <c r="O95" t="s">
        <v>7278</v>
      </c>
      <c r="P95" s="10"/>
    </row>
    <row r="96" spans="2:16">
      <c r="F96" t="s">
        <v>6915</v>
      </c>
      <c r="O96" t="s">
        <v>7279</v>
      </c>
      <c r="P96" s="10"/>
    </row>
    <row r="97" spans="2:16">
      <c r="F97" t="s">
        <v>6916</v>
      </c>
    </row>
    <row r="98" spans="2:16">
      <c r="F98" t="s">
        <v>6917</v>
      </c>
      <c r="P98" s="186" t="s">
        <v>12410</v>
      </c>
    </row>
    <row r="99" spans="2:16">
      <c r="F99" t="s">
        <v>7280</v>
      </c>
      <c r="P99" s="187">
        <v>0.32222222222222224</v>
      </c>
    </row>
    <row r="100" spans="2:16">
      <c r="B100" t="s">
        <v>6918</v>
      </c>
      <c r="G100" t="s">
        <v>7281</v>
      </c>
      <c r="P100" s="10"/>
    </row>
    <row r="101" spans="2:16">
      <c r="B101" t="s">
        <v>6919</v>
      </c>
      <c r="P101" s="10"/>
    </row>
    <row r="103" spans="2:16">
      <c r="B103" t="s">
        <v>6920</v>
      </c>
      <c r="P103" s="186" t="s">
        <v>12410</v>
      </c>
    </row>
    <row r="104" spans="2:16">
      <c r="P104" s="187">
        <v>0.32361111111111113</v>
      </c>
    </row>
    <row r="106" spans="2:16">
      <c r="F106" t="s">
        <v>7282</v>
      </c>
    </row>
    <row r="107" spans="2:16">
      <c r="F107" t="s">
        <v>7284</v>
      </c>
      <c r="G107" s="8" t="s">
        <v>7283</v>
      </c>
    </row>
    <row r="108" spans="2:16">
      <c r="E108" t="s">
        <v>7286</v>
      </c>
      <c r="F108" t="s">
        <v>7287</v>
      </c>
      <c r="G108" s="8" t="s">
        <v>7285</v>
      </c>
    </row>
    <row r="109" spans="2:16">
      <c r="F109" t="s">
        <v>7288</v>
      </c>
    </row>
    <row r="110" spans="2:16">
      <c r="F110" t="s">
        <v>7289</v>
      </c>
    </row>
    <row r="111" spans="2:16">
      <c r="F111" t="s">
        <v>7290</v>
      </c>
    </row>
    <row r="112" spans="2:16">
      <c r="F112" t="s">
        <v>7293</v>
      </c>
      <c r="G112" t="s">
        <v>7291</v>
      </c>
    </row>
    <row r="115" spans="6:13">
      <c r="F115" t="s">
        <v>7294</v>
      </c>
      <c r="K115" t="s">
        <v>7340</v>
      </c>
      <c r="M115" t="s">
        <v>3841</v>
      </c>
    </row>
    <row r="116" spans="6:13">
      <c r="F116" t="s">
        <v>7295</v>
      </c>
      <c r="K116">
        <v>1</v>
      </c>
      <c r="M116" t="s">
        <v>7341</v>
      </c>
    </row>
    <row r="117" spans="6:13">
      <c r="F117" t="s">
        <v>7296</v>
      </c>
      <c r="K117">
        <v>2</v>
      </c>
      <c r="M117" t="s">
        <v>7342</v>
      </c>
    </row>
    <row r="118" spans="6:13">
      <c r="F118" t="s">
        <v>7297</v>
      </c>
      <c r="K118">
        <v>3</v>
      </c>
      <c r="M118" t="s">
        <v>7343</v>
      </c>
    </row>
    <row r="119" spans="6:13">
      <c r="F119" t="s">
        <v>7298</v>
      </c>
      <c r="K119">
        <v>4</v>
      </c>
      <c r="M119" t="s">
        <v>7344</v>
      </c>
    </row>
    <row r="120" spans="6:13">
      <c r="K120">
        <v>5</v>
      </c>
      <c r="M120" t="s">
        <v>7345</v>
      </c>
    </row>
    <row r="121" spans="6:13">
      <c r="F121" t="s">
        <v>7299</v>
      </c>
      <c r="K121">
        <v>6</v>
      </c>
      <c r="M121" t="s">
        <v>7346</v>
      </c>
    </row>
    <row r="122" spans="6:13">
      <c r="F122" t="s">
        <v>7300</v>
      </c>
      <c r="K122">
        <v>7</v>
      </c>
      <c r="M122" t="s">
        <v>7347</v>
      </c>
    </row>
    <row r="123" spans="6:13">
      <c r="F123" t="s">
        <v>7301</v>
      </c>
      <c r="K123">
        <v>8</v>
      </c>
      <c r="M123" t="s">
        <v>7348</v>
      </c>
    </row>
    <row r="124" spans="6:13">
      <c r="F124" t="s">
        <v>7302</v>
      </c>
      <c r="K124">
        <v>9</v>
      </c>
      <c r="M124" t="s">
        <v>7349</v>
      </c>
    </row>
    <row r="125" spans="6:13">
      <c r="F125" t="s">
        <v>7303</v>
      </c>
      <c r="K125">
        <v>10</v>
      </c>
      <c r="M125" t="s">
        <v>7350</v>
      </c>
    </row>
    <row r="126" spans="6:13">
      <c r="F126" t="s">
        <v>7304</v>
      </c>
      <c r="K126">
        <v>11</v>
      </c>
      <c r="M126" t="s">
        <v>7351</v>
      </c>
    </row>
    <row r="127" spans="6:13">
      <c r="F127" t="s">
        <v>7305</v>
      </c>
      <c r="K127">
        <v>12</v>
      </c>
      <c r="M127" t="s">
        <v>7352</v>
      </c>
    </row>
    <row r="128" spans="6:13">
      <c r="F128" t="s">
        <v>7306</v>
      </c>
      <c r="K128">
        <v>13</v>
      </c>
      <c r="M128" t="s">
        <v>7353</v>
      </c>
    </row>
    <row r="129" spans="6:13">
      <c r="F129" t="s">
        <v>7307</v>
      </c>
      <c r="K129">
        <v>14</v>
      </c>
      <c r="M129" t="s">
        <v>7354</v>
      </c>
    </row>
    <row r="130" spans="6:13">
      <c r="F130" t="s">
        <v>7306</v>
      </c>
      <c r="K130">
        <v>15</v>
      </c>
      <c r="M130" t="s">
        <v>7355</v>
      </c>
    </row>
    <row r="131" spans="6:13">
      <c r="F131" t="s">
        <v>7308</v>
      </c>
      <c r="K131">
        <v>16</v>
      </c>
      <c r="M131" t="s">
        <v>7356</v>
      </c>
    </row>
    <row r="132" spans="6:13">
      <c r="F132" t="s">
        <v>7303</v>
      </c>
      <c r="K132">
        <v>17</v>
      </c>
      <c r="M132" t="s">
        <v>7357</v>
      </c>
    </row>
    <row r="133" spans="6:13">
      <c r="F133" t="s">
        <v>7309</v>
      </c>
      <c r="K133">
        <v>18</v>
      </c>
      <c r="M133" t="s">
        <v>7358</v>
      </c>
    </row>
    <row r="134" spans="6:13">
      <c r="F134" t="s">
        <v>7310</v>
      </c>
      <c r="K134">
        <v>19</v>
      </c>
      <c r="M134" t="s">
        <v>7359</v>
      </c>
    </row>
    <row r="135" spans="6:13">
      <c r="F135" t="s">
        <v>7311</v>
      </c>
      <c r="K135">
        <v>20</v>
      </c>
      <c r="M135" t="s">
        <v>7360</v>
      </c>
    </row>
    <row r="136" spans="6:13">
      <c r="F136" t="s">
        <v>7312</v>
      </c>
    </row>
    <row r="137" spans="6:13">
      <c r="F137" t="s">
        <v>7313</v>
      </c>
    </row>
    <row r="138" spans="6:13">
      <c r="F138" t="s">
        <v>7314</v>
      </c>
    </row>
    <row r="139" spans="6:13">
      <c r="F139" t="s">
        <v>7315</v>
      </c>
    </row>
    <row r="140" spans="6:13">
      <c r="F140" t="s">
        <v>7316</v>
      </c>
    </row>
    <row r="141" spans="6:13">
      <c r="F141" t="s">
        <v>7317</v>
      </c>
    </row>
    <row r="142" spans="6:13">
      <c r="F142" t="s">
        <v>7318</v>
      </c>
    </row>
    <row r="143" spans="6:13">
      <c r="F143" t="s">
        <v>7319</v>
      </c>
    </row>
    <row r="144" spans="6:13">
      <c r="F144" t="s">
        <v>7320</v>
      </c>
    </row>
    <row r="145" spans="6:6">
      <c r="F145" t="s">
        <v>7321</v>
      </c>
    </row>
    <row r="146" spans="6:6">
      <c r="F146" t="s">
        <v>7297</v>
      </c>
    </row>
    <row r="147" spans="6:6">
      <c r="F147" t="s">
        <v>7322</v>
      </c>
    </row>
    <row r="148" spans="6:6">
      <c r="F148" t="s">
        <v>7303</v>
      </c>
    </row>
    <row r="149" spans="6:6">
      <c r="F149" t="s">
        <v>7323</v>
      </c>
    </row>
    <row r="150" spans="6:6">
      <c r="F150" t="s">
        <v>7324</v>
      </c>
    </row>
    <row r="151" spans="6:6">
      <c r="F151" t="s">
        <v>7325</v>
      </c>
    </row>
    <row r="152" spans="6:6">
      <c r="F152" t="s">
        <v>7326</v>
      </c>
    </row>
    <row r="153" spans="6:6">
      <c r="F153" t="s">
        <v>7327</v>
      </c>
    </row>
    <row r="154" spans="6:6">
      <c r="F154" t="s">
        <v>7328</v>
      </c>
    </row>
    <row r="155" spans="6:6">
      <c r="F155" t="s">
        <v>7329</v>
      </c>
    </row>
    <row r="156" spans="6:6">
      <c r="F156" t="s">
        <v>7330</v>
      </c>
    </row>
    <row r="157" spans="6:6">
      <c r="F157" t="s">
        <v>7331</v>
      </c>
    </row>
    <row r="158" spans="6:6">
      <c r="F158" t="s">
        <v>7332</v>
      </c>
    </row>
    <row r="159" spans="6:6">
      <c r="F159" t="s">
        <v>7297</v>
      </c>
    </row>
    <row r="160" spans="6:6">
      <c r="F160" t="s">
        <v>7333</v>
      </c>
    </row>
    <row r="161" spans="6:6">
      <c r="F161" t="s">
        <v>7334</v>
      </c>
    </row>
    <row r="162" spans="6:6">
      <c r="F162" t="s">
        <v>7335</v>
      </c>
    </row>
    <row r="163" spans="6:6">
      <c r="F163" t="s">
        <v>7336</v>
      </c>
    </row>
    <row r="164" spans="6:6">
      <c r="F164" t="s">
        <v>7300</v>
      </c>
    </row>
    <row r="165" spans="6:6">
      <c r="F165" t="s">
        <v>7337</v>
      </c>
    </row>
    <row r="166" spans="6:6">
      <c r="F166" t="s">
        <v>7300</v>
      </c>
    </row>
    <row r="167" spans="6:6">
      <c r="F167" t="s">
        <v>7338</v>
      </c>
    </row>
    <row r="168" spans="6:6">
      <c r="F168" t="s">
        <v>7339</v>
      </c>
    </row>
  </sheetData>
  <mergeCells count="12">
    <mergeCell ref="G57:I57"/>
    <mergeCell ref="G59:I59"/>
    <mergeCell ref="G62:I62"/>
    <mergeCell ref="G1:I1"/>
    <mergeCell ref="G4:I4"/>
    <mergeCell ref="G21:I21"/>
    <mergeCell ref="G19:I19"/>
    <mergeCell ref="G27:I27"/>
    <mergeCell ref="G29:I29"/>
    <mergeCell ref="G33:I33"/>
    <mergeCell ref="G53:I53"/>
    <mergeCell ref="G55:I55"/>
  </mergeCells>
  <hyperlinks>
    <hyperlink ref="P4" r:id="rId1" display="http://forgottenrealms.wikia.com/wiki/Bottom_Feeder_(ship)"/>
  </hyperlinks>
  <pageMargins left="0.7" right="0.7" top="0.75" bottom="0.75" header="0.3" footer="0.3"/>
  <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12"/>
  <dimension ref="A1:AB119"/>
  <sheetViews>
    <sheetView topLeftCell="A61" zoomScaleNormal="100" workbookViewId="0">
      <selection activeCell="G67" sqref="G67"/>
    </sheetView>
  </sheetViews>
  <sheetFormatPr defaultRowHeight="15"/>
  <cols>
    <col min="2" max="2" width="15.42578125" customWidth="1"/>
    <col min="3" max="3" width="26.85546875" customWidth="1"/>
    <col min="4" max="4" width="16.7109375" customWidth="1"/>
    <col min="5" max="5" width="22.28515625" customWidth="1"/>
    <col min="6" max="6" width="25.7109375" customWidth="1"/>
    <col min="7" max="7" width="22.140625" customWidth="1"/>
    <col min="8" max="14" width="25.7109375" customWidth="1"/>
    <col min="20" max="29" width="0" hidden="1" customWidth="1"/>
  </cols>
  <sheetData>
    <row r="1" spans="1:28">
      <c r="A1">
        <v>1600</v>
      </c>
    </row>
    <row r="2" spans="1:28" ht="19.5">
      <c r="A2" s="377" t="s">
        <v>5655</v>
      </c>
      <c r="B2" s="377"/>
      <c r="C2" s="377"/>
      <c r="E2" s="147" t="s">
        <v>6648</v>
      </c>
      <c r="F2" s="147" t="s">
        <v>3077</v>
      </c>
      <c r="G2" s="147" t="s">
        <v>4005</v>
      </c>
    </row>
    <row r="3" spans="1:28" ht="16.5">
      <c r="A3" s="147" t="s">
        <v>4240</v>
      </c>
      <c r="B3" s="147" t="s">
        <v>4241</v>
      </c>
      <c r="C3" s="147" t="s">
        <v>4242</v>
      </c>
      <c r="E3" s="149" t="s">
        <v>7263</v>
      </c>
      <c r="F3" s="149" t="s">
        <v>7262</v>
      </c>
      <c r="G3" s="150" t="s">
        <v>5665</v>
      </c>
    </row>
    <row r="4" spans="1:28" ht="15.75">
      <c r="A4" s="1" t="s">
        <v>3299</v>
      </c>
      <c r="B4" s="1">
        <v>1020</v>
      </c>
      <c r="C4" s="34">
        <f t="shared" ref="C4:C11" si="0">B4/$A$1</f>
        <v>0.63749999999999996</v>
      </c>
      <c r="E4" s="102" t="s">
        <v>7263</v>
      </c>
      <c r="F4" s="102" t="s">
        <v>5663</v>
      </c>
      <c r="G4" s="1" t="s">
        <v>5664</v>
      </c>
      <c r="T4" s="23" t="s">
        <v>5493</v>
      </c>
      <c r="U4" s="23"/>
      <c r="V4" s="23"/>
      <c r="W4" s="23"/>
      <c r="X4" s="23"/>
      <c r="Y4" s="23"/>
      <c r="Z4" s="23"/>
      <c r="AA4" s="23"/>
      <c r="AB4" s="23"/>
    </row>
    <row r="5" spans="1:28" ht="15.75">
      <c r="A5" s="1" t="s">
        <v>3300</v>
      </c>
      <c r="B5" s="1">
        <v>160</v>
      </c>
      <c r="C5" s="34">
        <f t="shared" si="0"/>
        <v>0.1</v>
      </c>
      <c r="E5" s="102" t="s">
        <v>6647</v>
      </c>
      <c r="F5" s="111" t="s">
        <v>6646</v>
      </c>
      <c r="G5" s="1" t="s">
        <v>5666</v>
      </c>
      <c r="T5" s="28" t="s">
        <v>3077</v>
      </c>
      <c r="U5" s="28" t="s">
        <v>3078</v>
      </c>
      <c r="V5" s="28" t="s">
        <v>3079</v>
      </c>
      <c r="W5" s="28" t="s">
        <v>3080</v>
      </c>
      <c r="X5" s="28" t="s">
        <v>3081</v>
      </c>
      <c r="Y5" s="28" t="s">
        <v>3082</v>
      </c>
      <c r="Z5" s="28" t="s">
        <v>3083</v>
      </c>
      <c r="AA5" s="28" t="s">
        <v>3084</v>
      </c>
      <c r="AB5" s="28" t="s">
        <v>3085</v>
      </c>
    </row>
    <row r="6" spans="1:28" ht="15.75">
      <c r="A6" s="1" t="s">
        <v>3301</v>
      </c>
      <c r="B6" s="1">
        <v>130</v>
      </c>
      <c r="C6" s="34">
        <f t="shared" si="0"/>
        <v>8.1250000000000003E-2</v>
      </c>
      <c r="E6" s="102" t="s">
        <v>6645</v>
      </c>
      <c r="F6" s="111" t="s">
        <v>5667</v>
      </c>
      <c r="G6" s="1" t="s">
        <v>5666</v>
      </c>
      <c r="T6" s="1" t="s">
        <v>3086</v>
      </c>
      <c r="U6" s="1" t="s">
        <v>3087</v>
      </c>
      <c r="V6" s="1" t="s">
        <v>3088</v>
      </c>
      <c r="W6" s="1" t="s">
        <v>4021</v>
      </c>
      <c r="X6" s="1" t="s">
        <v>4034</v>
      </c>
      <c r="Y6" s="1" t="s">
        <v>4047</v>
      </c>
      <c r="Z6" s="1" t="s">
        <v>224</v>
      </c>
      <c r="AA6" s="1"/>
      <c r="AB6" s="1"/>
    </row>
    <row r="7" spans="1:28" ht="15.75">
      <c r="A7" s="1" t="s">
        <v>3302</v>
      </c>
      <c r="B7" s="1">
        <v>110</v>
      </c>
      <c r="C7" s="34">
        <f t="shared" si="0"/>
        <v>6.8750000000000006E-2</v>
      </c>
      <c r="E7" s="111" t="s">
        <v>5668</v>
      </c>
      <c r="F7" s="111" t="s">
        <v>5669</v>
      </c>
      <c r="G7" s="1" t="s">
        <v>5666</v>
      </c>
      <c r="T7" s="1" t="s">
        <v>4009</v>
      </c>
      <c r="U7" s="1" t="s">
        <v>3090</v>
      </c>
      <c r="V7" s="1" t="s">
        <v>3089</v>
      </c>
      <c r="W7" s="1" t="s">
        <v>4022</v>
      </c>
      <c r="X7" s="1" t="s">
        <v>4035</v>
      </c>
      <c r="Y7" s="1" t="s">
        <v>4048</v>
      </c>
      <c r="Z7" s="1" t="s">
        <v>224</v>
      </c>
      <c r="AA7" s="1"/>
      <c r="AB7" s="1"/>
    </row>
    <row r="8" spans="1:28" ht="15.75">
      <c r="A8" s="1" t="s">
        <v>3303</v>
      </c>
      <c r="B8" s="1">
        <v>80</v>
      </c>
      <c r="C8" s="34">
        <f t="shared" si="0"/>
        <v>0.05</v>
      </c>
      <c r="E8" s="111" t="s">
        <v>6635</v>
      </c>
      <c r="F8" s="111" t="s">
        <v>6636</v>
      </c>
      <c r="G8" s="1" t="s">
        <v>5673</v>
      </c>
      <c r="T8" s="1" t="s">
        <v>4010</v>
      </c>
      <c r="U8" s="1"/>
      <c r="V8" s="1" t="s">
        <v>3091</v>
      </c>
      <c r="W8" s="1" t="s">
        <v>4023</v>
      </c>
      <c r="X8" s="1" t="s">
        <v>4036</v>
      </c>
      <c r="Y8" s="1" t="s">
        <v>224</v>
      </c>
      <c r="Z8" s="1" t="s">
        <v>224</v>
      </c>
      <c r="AA8" s="1"/>
      <c r="AB8" s="1"/>
    </row>
    <row r="9" spans="1:28" ht="15.75">
      <c r="A9" s="1" t="s">
        <v>3304</v>
      </c>
      <c r="B9" s="1">
        <v>55</v>
      </c>
      <c r="C9" s="34">
        <f t="shared" si="0"/>
        <v>3.4375000000000003E-2</v>
      </c>
      <c r="E9" s="111" t="s">
        <v>5670</v>
      </c>
      <c r="F9" s="111" t="s">
        <v>5671</v>
      </c>
      <c r="G9" s="1" t="s">
        <v>5672</v>
      </c>
      <c r="T9" s="1" t="s">
        <v>4011</v>
      </c>
      <c r="U9" s="1" t="s">
        <v>3092</v>
      </c>
      <c r="V9" s="1" t="s">
        <v>3093</v>
      </c>
      <c r="W9" s="1" t="s">
        <v>4024</v>
      </c>
      <c r="X9" s="1" t="s">
        <v>4037</v>
      </c>
      <c r="Y9" s="1" t="s">
        <v>4017</v>
      </c>
      <c r="Z9" s="1" t="s">
        <v>4051</v>
      </c>
      <c r="AA9" s="1"/>
      <c r="AB9" s="1"/>
    </row>
    <row r="10" spans="1:28" ht="15.75">
      <c r="A10" s="1" t="s">
        <v>3305</v>
      </c>
      <c r="B10" s="1">
        <v>35</v>
      </c>
      <c r="C10" s="34">
        <f t="shared" si="0"/>
        <v>2.1874999999999999E-2</v>
      </c>
      <c r="E10" s="111" t="s">
        <v>6637</v>
      </c>
      <c r="F10" s="102" t="s">
        <v>5674</v>
      </c>
      <c r="G10" s="1" t="s">
        <v>5672</v>
      </c>
      <c r="T10" s="1" t="s">
        <v>4012</v>
      </c>
      <c r="U10" s="1" t="s">
        <v>3087</v>
      </c>
      <c r="V10" s="1" t="s">
        <v>3094</v>
      </c>
      <c r="W10" s="1" t="s">
        <v>4025</v>
      </c>
      <c r="X10" s="1" t="s">
        <v>4038</v>
      </c>
      <c r="Y10" s="1" t="s">
        <v>224</v>
      </c>
      <c r="Z10" s="1" t="s">
        <v>224</v>
      </c>
      <c r="AA10" s="1"/>
      <c r="AB10" s="1"/>
    </row>
    <row r="11" spans="1:28" ht="15.75">
      <c r="A11" s="1" t="s">
        <v>3306</v>
      </c>
      <c r="B11" s="1">
        <v>10</v>
      </c>
      <c r="C11" s="34">
        <f t="shared" si="0"/>
        <v>6.2500000000000003E-3</v>
      </c>
      <c r="E11" s="102"/>
      <c r="F11" s="111" t="s">
        <v>6638</v>
      </c>
      <c r="G11" s="1"/>
      <c r="T11" s="1" t="s">
        <v>4013</v>
      </c>
      <c r="U11" s="1" t="s">
        <v>3087</v>
      </c>
      <c r="V11" s="1" t="s">
        <v>3095</v>
      </c>
      <c r="W11" s="1" t="s">
        <v>4026</v>
      </c>
      <c r="X11" s="1" t="s">
        <v>4039</v>
      </c>
      <c r="Y11" s="1" t="s">
        <v>4014</v>
      </c>
      <c r="Z11" s="1" t="s">
        <v>4052</v>
      </c>
      <c r="AA11" s="1"/>
      <c r="AB11" s="1"/>
    </row>
    <row r="12" spans="1:28" ht="15.75">
      <c r="A12" s="29" t="s">
        <v>4243</v>
      </c>
      <c r="B12" s="29">
        <f>SUM(B4:B11)</f>
        <v>1600</v>
      </c>
      <c r="C12" s="35">
        <f>SUM(C4:C11)</f>
        <v>1</v>
      </c>
      <c r="E12" s="111" t="s">
        <v>6639</v>
      </c>
      <c r="F12" s="111" t="s">
        <v>5675</v>
      </c>
      <c r="G12" s="1"/>
      <c r="T12" s="1" t="s">
        <v>4014</v>
      </c>
      <c r="U12" s="1" t="s">
        <v>3092</v>
      </c>
      <c r="V12" s="1" t="s">
        <v>3096</v>
      </c>
      <c r="W12" s="1" t="s">
        <v>4027</v>
      </c>
      <c r="X12" s="1" t="s">
        <v>4040</v>
      </c>
      <c r="Y12" s="1" t="s">
        <v>4049</v>
      </c>
      <c r="Z12" s="1" t="s">
        <v>4011</v>
      </c>
      <c r="AA12" s="1"/>
      <c r="AB12" s="1"/>
    </row>
    <row r="13" spans="1:28" ht="15.75">
      <c r="A13" s="1" t="s">
        <v>3307</v>
      </c>
      <c r="B13" s="1" t="s">
        <v>5472</v>
      </c>
      <c r="C13" s="1">
        <f>1.5*30*B12</f>
        <v>72000</v>
      </c>
      <c r="E13" s="111" t="s">
        <v>6641</v>
      </c>
      <c r="F13" s="111" t="s">
        <v>6640</v>
      </c>
      <c r="G13" s="1"/>
      <c r="T13" s="1" t="s">
        <v>4015</v>
      </c>
      <c r="U13" s="1" t="s">
        <v>3092</v>
      </c>
      <c r="V13" s="1" t="s">
        <v>3097</v>
      </c>
      <c r="W13" s="1" t="s">
        <v>4028</v>
      </c>
      <c r="X13" s="1" t="s">
        <v>4041</v>
      </c>
      <c r="Y13" s="1" t="s">
        <v>4014</v>
      </c>
      <c r="Z13" s="1" t="s">
        <v>4013</v>
      </c>
      <c r="AA13" s="1"/>
      <c r="AB13" s="1"/>
    </row>
    <row r="14" spans="1:28" ht="15.75">
      <c r="E14" s="111" t="s">
        <v>6642</v>
      </c>
      <c r="F14" s="111" t="s">
        <v>5676</v>
      </c>
      <c r="G14" s="1" t="s">
        <v>5677</v>
      </c>
      <c r="T14" s="1" t="s">
        <v>4016</v>
      </c>
      <c r="U14" s="1" t="s">
        <v>3098</v>
      </c>
      <c r="V14" s="1" t="s">
        <v>3099</v>
      </c>
      <c r="W14" s="1" t="s">
        <v>4029</v>
      </c>
      <c r="X14" s="1" t="s">
        <v>4042</v>
      </c>
      <c r="Y14" s="1" t="s">
        <v>4017</v>
      </c>
      <c r="Z14" s="1" t="s">
        <v>4011</v>
      </c>
      <c r="AA14" s="1"/>
      <c r="AB14" s="1"/>
    </row>
    <row r="15" spans="1:28" ht="19.5">
      <c r="A15" s="377" t="s">
        <v>5656</v>
      </c>
      <c r="B15" s="377"/>
      <c r="C15" s="377"/>
      <c r="E15" s="111" t="s">
        <v>3052</v>
      </c>
      <c r="F15" s="111" t="s">
        <v>5678</v>
      </c>
      <c r="G15" s="111" t="s">
        <v>6643</v>
      </c>
      <c r="T15" s="1" t="s">
        <v>4017</v>
      </c>
      <c r="U15" s="1" t="s">
        <v>3100</v>
      </c>
      <c r="V15" s="1" t="s">
        <v>3101</v>
      </c>
      <c r="W15" s="1" t="s">
        <v>4030</v>
      </c>
      <c r="X15" s="1" t="s">
        <v>4043</v>
      </c>
      <c r="Y15" s="1" t="s">
        <v>4016</v>
      </c>
      <c r="Z15" s="1" t="s">
        <v>4011</v>
      </c>
      <c r="AA15" s="1"/>
      <c r="AB15" s="1"/>
    </row>
    <row r="16" spans="1:28" ht="16.5">
      <c r="A16" s="147" t="s">
        <v>4240</v>
      </c>
      <c r="B16" s="147" t="s">
        <v>4241</v>
      </c>
      <c r="C16" s="147" t="s">
        <v>4242</v>
      </c>
      <c r="E16" s="111" t="s">
        <v>6779</v>
      </c>
      <c r="F16" s="111" t="s">
        <v>5679</v>
      </c>
      <c r="G16" s="111" t="s">
        <v>6644</v>
      </c>
      <c r="T16" s="1" t="s">
        <v>4018</v>
      </c>
      <c r="U16" s="1" t="s">
        <v>3087</v>
      </c>
      <c r="V16" s="1" t="s">
        <v>3102</v>
      </c>
      <c r="W16" s="1" t="s">
        <v>4031</v>
      </c>
      <c r="X16" s="1" t="s">
        <v>4044</v>
      </c>
      <c r="Y16" s="1" t="s">
        <v>4014</v>
      </c>
      <c r="Z16" s="1" t="s">
        <v>4013</v>
      </c>
      <c r="AA16" s="1"/>
      <c r="AB16" s="1"/>
    </row>
    <row r="17" spans="1:28">
      <c r="A17" s="1" t="s">
        <v>3299</v>
      </c>
      <c r="B17" s="1">
        <v>770</v>
      </c>
      <c r="C17" s="34">
        <f t="shared" ref="C17:C24" si="1">B17/$B$25</f>
        <v>0.63900414937759331</v>
      </c>
      <c r="E17" s="1" t="s">
        <v>6641</v>
      </c>
      <c r="F17" s="1" t="s">
        <v>7264</v>
      </c>
      <c r="G17" s="7" t="s">
        <v>7265</v>
      </c>
      <c r="T17" s="1" t="s">
        <v>4019</v>
      </c>
      <c r="U17" s="1" t="s">
        <v>3087</v>
      </c>
      <c r="V17" s="1" t="s">
        <v>3103</v>
      </c>
      <c r="W17" s="1" t="s">
        <v>4032</v>
      </c>
      <c r="X17" s="1" t="s">
        <v>4045</v>
      </c>
      <c r="Y17" s="1" t="s">
        <v>4050</v>
      </c>
      <c r="Z17" s="1" t="s">
        <v>4053</v>
      </c>
      <c r="AA17" s="1"/>
      <c r="AB17" s="1"/>
    </row>
    <row r="18" spans="1:28">
      <c r="A18" s="1" t="s">
        <v>3300</v>
      </c>
      <c r="B18" s="1">
        <v>130</v>
      </c>
      <c r="C18" s="34">
        <f t="shared" si="1"/>
        <v>0.1078838174273859</v>
      </c>
      <c r="F18" t="s">
        <v>10192</v>
      </c>
      <c r="G18" t="s">
        <v>10193</v>
      </c>
      <c r="T18" s="1" t="s">
        <v>4020</v>
      </c>
      <c r="U18" s="1" t="s">
        <v>3098</v>
      </c>
      <c r="V18" s="1" t="s">
        <v>3104</v>
      </c>
      <c r="W18" s="1" t="s">
        <v>4033</v>
      </c>
      <c r="X18" s="1" t="s">
        <v>4046</v>
      </c>
      <c r="Y18" s="1" t="s">
        <v>224</v>
      </c>
      <c r="Z18" s="1" t="s">
        <v>224</v>
      </c>
      <c r="AA18" s="1"/>
      <c r="AB18" s="1"/>
    </row>
    <row r="19" spans="1:28">
      <c r="A19" s="1" t="s">
        <v>3301</v>
      </c>
      <c r="B19" s="1">
        <v>70</v>
      </c>
      <c r="C19" s="34">
        <f t="shared" si="1"/>
        <v>5.8091286307053944E-2</v>
      </c>
    </row>
    <row r="20" spans="1:28">
      <c r="A20" s="1" t="s">
        <v>3302</v>
      </c>
      <c r="B20" s="1">
        <v>55</v>
      </c>
      <c r="C20" s="34">
        <f t="shared" si="1"/>
        <v>4.5643153526970952E-2</v>
      </c>
    </row>
    <row r="21" spans="1:28">
      <c r="A21" s="1" t="s">
        <v>3303</v>
      </c>
      <c r="B21" s="1">
        <v>110</v>
      </c>
      <c r="C21" s="34">
        <f t="shared" si="1"/>
        <v>9.1286307053941904E-2</v>
      </c>
    </row>
    <row r="22" spans="1:28">
      <c r="A22" s="1" t="s">
        <v>3304</v>
      </c>
      <c r="B22" s="1">
        <v>25</v>
      </c>
      <c r="C22" s="34">
        <f t="shared" si="1"/>
        <v>2.0746887966804978E-2</v>
      </c>
    </row>
    <row r="23" spans="1:28">
      <c r="A23" s="1" t="s">
        <v>3305</v>
      </c>
      <c r="B23" s="1">
        <v>35</v>
      </c>
      <c r="C23" s="34">
        <f t="shared" si="1"/>
        <v>2.9045643153526972E-2</v>
      </c>
    </row>
    <row r="24" spans="1:28">
      <c r="A24" s="1" t="s">
        <v>3306</v>
      </c>
      <c r="B24" s="1">
        <v>10</v>
      </c>
      <c r="C24" s="34">
        <f t="shared" si="1"/>
        <v>8.2987551867219917E-3</v>
      </c>
    </row>
    <row r="25" spans="1:28">
      <c r="A25" s="29" t="s">
        <v>4243</v>
      </c>
      <c r="B25" s="29">
        <f>SUM(B17:B24)</f>
        <v>1205</v>
      </c>
      <c r="C25" s="35">
        <f>SUM(C17:C24)</f>
        <v>1</v>
      </c>
    </row>
    <row r="26" spans="1:28">
      <c r="A26" s="1" t="s">
        <v>3307</v>
      </c>
      <c r="B26" s="1" t="s">
        <v>5473</v>
      </c>
      <c r="C26" s="1">
        <f>1.5*30*B12</f>
        <v>72000</v>
      </c>
    </row>
    <row r="28" spans="1:28">
      <c r="C28" t="s">
        <v>10205</v>
      </c>
    </row>
    <row r="29" spans="1:28" ht="15.75" thickBot="1"/>
    <row r="30" spans="1:28" ht="16.5">
      <c r="B30" s="135" t="s">
        <v>3046</v>
      </c>
      <c r="C30" s="136" t="s">
        <v>5468</v>
      </c>
      <c r="D30" s="136" t="s">
        <v>5442</v>
      </c>
      <c r="E30" s="137" t="s">
        <v>10116</v>
      </c>
      <c r="F30" s="135" t="s">
        <v>5471</v>
      </c>
      <c r="G30" s="137" t="s">
        <v>5442</v>
      </c>
    </row>
    <row r="31" spans="1:28">
      <c r="B31" s="138" t="s">
        <v>5428</v>
      </c>
      <c r="C31" s="7" t="s">
        <v>5432</v>
      </c>
      <c r="D31" s="7"/>
      <c r="E31" s="139" t="s">
        <v>5912</v>
      </c>
      <c r="F31" s="138" t="s">
        <v>3047</v>
      </c>
      <c r="G31" s="143"/>
    </row>
    <row r="32" spans="1:28">
      <c r="B32" s="138" t="s">
        <v>5429</v>
      </c>
      <c r="C32" s="7" t="s">
        <v>5433</v>
      </c>
      <c r="D32" s="7" t="s">
        <v>5921</v>
      </c>
      <c r="E32" s="139" t="s">
        <v>5913</v>
      </c>
      <c r="F32" s="144" t="s">
        <v>2157</v>
      </c>
      <c r="G32" s="143"/>
    </row>
    <row r="33" spans="2:7">
      <c r="B33" s="138" t="s">
        <v>4056</v>
      </c>
      <c r="C33" s="7" t="s">
        <v>5469</v>
      </c>
      <c r="D33" s="7" t="s">
        <v>5436</v>
      </c>
      <c r="E33" s="139" t="s">
        <v>5914</v>
      </c>
      <c r="F33" s="144" t="s">
        <v>3048</v>
      </c>
      <c r="G33" s="143"/>
    </row>
    <row r="34" spans="2:7">
      <c r="B34" s="138" t="s">
        <v>4055</v>
      </c>
      <c r="C34" s="7" t="s">
        <v>5920</v>
      </c>
      <c r="D34" s="7" t="s">
        <v>5926</v>
      </c>
      <c r="E34" s="139" t="s">
        <v>5915</v>
      </c>
      <c r="F34" s="144" t="s">
        <v>3049</v>
      </c>
      <c r="G34" s="143" t="s">
        <v>5441</v>
      </c>
    </row>
    <row r="35" spans="2:7">
      <c r="B35" s="138" t="s">
        <v>4054</v>
      </c>
      <c r="C35" s="7" t="s">
        <v>5470</v>
      </c>
      <c r="D35" s="7" t="s">
        <v>5437</v>
      </c>
      <c r="E35" s="139" t="s">
        <v>5916</v>
      </c>
      <c r="F35" s="144" t="s">
        <v>3050</v>
      </c>
      <c r="G35" s="143"/>
    </row>
    <row r="36" spans="2:7">
      <c r="B36" s="138" t="s">
        <v>3051</v>
      </c>
      <c r="C36" s="7" t="s">
        <v>5434</v>
      </c>
      <c r="D36" s="7" t="s">
        <v>5438</v>
      </c>
      <c r="E36" s="139" t="s">
        <v>5917</v>
      </c>
      <c r="F36" s="144" t="s">
        <v>3052</v>
      </c>
      <c r="G36" s="143"/>
    </row>
    <row r="37" spans="2:7">
      <c r="B37" s="138" t="s">
        <v>5430</v>
      </c>
      <c r="C37" s="7" t="s">
        <v>3055</v>
      </c>
      <c r="D37" s="7" t="s">
        <v>5439</v>
      </c>
      <c r="E37" s="139" t="s">
        <v>5918</v>
      </c>
      <c r="F37" s="144" t="s">
        <v>3053</v>
      </c>
      <c r="G37" s="143" t="s">
        <v>5443</v>
      </c>
    </row>
    <row r="38" spans="2:7">
      <c r="B38" s="138" t="s">
        <v>3054</v>
      </c>
      <c r="C38" s="7" t="s">
        <v>5919</v>
      </c>
      <c r="D38" s="7" t="s">
        <v>5440</v>
      </c>
      <c r="E38" s="139" t="s">
        <v>5918</v>
      </c>
      <c r="F38" s="144" t="s">
        <v>3055</v>
      </c>
      <c r="G38" s="143" t="s">
        <v>5444</v>
      </c>
    </row>
    <row r="39" spans="2:7">
      <c r="B39" s="138" t="s">
        <v>5431</v>
      </c>
      <c r="C39" s="7" t="s">
        <v>5927</v>
      </c>
      <c r="D39" s="7"/>
      <c r="E39" s="139" t="s">
        <v>5918</v>
      </c>
      <c r="F39" s="144" t="s">
        <v>5456</v>
      </c>
      <c r="G39" s="143" t="s">
        <v>10204</v>
      </c>
    </row>
    <row r="40" spans="2:7" ht="15.75" thickBot="1">
      <c r="B40" s="140" t="s">
        <v>2947</v>
      </c>
      <c r="C40" s="141" t="s">
        <v>5435</v>
      </c>
      <c r="D40" s="141"/>
      <c r="E40" s="142" t="s">
        <v>5918</v>
      </c>
      <c r="F40" s="145" t="s">
        <v>3045</v>
      </c>
      <c r="G40" s="146"/>
    </row>
    <row r="42" spans="2:7" ht="30" customHeight="1">
      <c r="B42" s="374" t="s">
        <v>5450</v>
      </c>
      <c r="C42" s="374"/>
      <c r="D42" s="374"/>
      <c r="E42" s="374"/>
      <c r="F42" s="374"/>
    </row>
    <row r="43" spans="2:7">
      <c r="B43" s="50" t="s">
        <v>5446</v>
      </c>
      <c r="C43" s="373" t="s">
        <v>5447</v>
      </c>
      <c r="D43" s="373"/>
      <c r="E43" s="373"/>
      <c r="F43" s="373"/>
    </row>
    <row r="44" spans="2:7" ht="30">
      <c r="B44" s="50" t="s">
        <v>5448</v>
      </c>
      <c r="C44" s="373" t="s">
        <v>5449</v>
      </c>
      <c r="D44" s="373"/>
      <c r="E44" s="373"/>
      <c r="F44" s="373"/>
    </row>
    <row r="45" spans="2:7">
      <c r="B45" s="50" t="s">
        <v>3307</v>
      </c>
      <c r="C45" s="373" t="s">
        <v>5451</v>
      </c>
      <c r="D45" s="373"/>
      <c r="E45" s="373"/>
      <c r="F45" s="373"/>
    </row>
    <row r="46" spans="2:7" ht="30">
      <c r="B46" s="50" t="s">
        <v>5452</v>
      </c>
      <c r="C46" s="373" t="s">
        <v>5453</v>
      </c>
      <c r="D46" s="373"/>
      <c r="E46" s="373"/>
      <c r="F46" s="373"/>
    </row>
    <row r="47" spans="2:7">
      <c r="B47" s="50" t="s">
        <v>5454</v>
      </c>
      <c r="C47" s="373" t="s">
        <v>5455</v>
      </c>
      <c r="D47" s="373"/>
      <c r="E47" s="373"/>
      <c r="F47" s="373"/>
    </row>
    <row r="50" spans="2:12" ht="60" customHeight="1" thickBot="1">
      <c r="B50" s="375" t="s">
        <v>5657</v>
      </c>
      <c r="C50" s="375"/>
    </row>
    <row r="51" spans="2:12" ht="16.5">
      <c r="B51" s="127" t="s">
        <v>5457</v>
      </c>
      <c r="C51" s="89" t="s">
        <v>5458</v>
      </c>
      <c r="E51" s="148" t="s">
        <v>4192</v>
      </c>
      <c r="F51" s="148" t="s">
        <v>5476</v>
      </c>
    </row>
    <row r="52" spans="2:12">
      <c r="B52" s="127" t="s">
        <v>5459</v>
      </c>
      <c r="C52" s="89" t="s">
        <v>5458</v>
      </c>
      <c r="E52" s="1" t="s">
        <v>4328</v>
      </c>
      <c r="F52" s="51" t="s">
        <v>5474</v>
      </c>
      <c r="J52" s="90"/>
      <c r="K52" s="90"/>
      <c r="L52" s="90"/>
    </row>
    <row r="53" spans="2:12">
      <c r="B53" s="127" t="s">
        <v>5460</v>
      </c>
      <c r="C53" s="89" t="s">
        <v>5458</v>
      </c>
      <c r="E53" s="1" t="s">
        <v>4329</v>
      </c>
      <c r="F53" s="1">
        <v>8</v>
      </c>
      <c r="J53" s="90"/>
      <c r="K53" s="90"/>
      <c r="L53" s="90"/>
    </row>
    <row r="54" spans="2:12">
      <c r="B54" s="127" t="s">
        <v>5461</v>
      </c>
      <c r="C54" s="89" t="s">
        <v>5458</v>
      </c>
      <c r="E54" s="1" t="s">
        <v>4330</v>
      </c>
      <c r="F54" s="1">
        <v>8</v>
      </c>
      <c r="J54" s="90"/>
      <c r="K54" s="90"/>
      <c r="L54" s="90"/>
    </row>
    <row r="55" spans="2:12">
      <c r="B55" s="127" t="s">
        <v>5462</v>
      </c>
      <c r="C55" s="89" t="s">
        <v>5463</v>
      </c>
      <c r="E55" s="1" t="s">
        <v>4331</v>
      </c>
      <c r="F55" s="51" t="s">
        <v>5474</v>
      </c>
      <c r="J55" s="90"/>
      <c r="K55" s="90"/>
      <c r="L55" s="90"/>
    </row>
    <row r="56" spans="2:12">
      <c r="B56" s="127" t="s">
        <v>5464</v>
      </c>
      <c r="C56" s="89" t="s">
        <v>5463</v>
      </c>
      <c r="E56" s="1" t="s">
        <v>4332</v>
      </c>
      <c r="F56" s="1">
        <v>12</v>
      </c>
      <c r="J56" s="90"/>
      <c r="K56" s="90"/>
      <c r="L56" s="90"/>
    </row>
    <row r="57" spans="2:12">
      <c r="B57" s="127" t="s">
        <v>5465</v>
      </c>
      <c r="C57" s="89" t="s">
        <v>5463</v>
      </c>
      <c r="E57" s="1" t="s">
        <v>4333</v>
      </c>
      <c r="F57" s="1">
        <v>12</v>
      </c>
      <c r="J57" s="90"/>
      <c r="K57" s="90"/>
      <c r="L57" s="90"/>
    </row>
    <row r="58" spans="2:12">
      <c r="B58" s="127" t="s">
        <v>5466</v>
      </c>
      <c r="C58" s="89" t="s">
        <v>5463</v>
      </c>
      <c r="E58" s="48" t="s">
        <v>5445</v>
      </c>
      <c r="F58" s="51" t="s">
        <v>5475</v>
      </c>
      <c r="J58" s="90"/>
      <c r="K58" s="90"/>
      <c r="L58" s="90"/>
    </row>
    <row r="59" spans="2:12">
      <c r="B59" s="127" t="s">
        <v>5467</v>
      </c>
      <c r="C59" s="89" t="s">
        <v>5463</v>
      </c>
      <c r="J59" s="90"/>
      <c r="K59" s="90"/>
      <c r="L59" s="90"/>
    </row>
    <row r="60" spans="2:12">
      <c r="J60" s="90"/>
      <c r="K60" s="90"/>
      <c r="L60" s="90"/>
    </row>
    <row r="61" spans="2:12">
      <c r="J61" s="90"/>
      <c r="K61" s="90"/>
      <c r="L61" s="90"/>
    </row>
    <row r="62" spans="2:12">
      <c r="J62" s="90"/>
      <c r="K62" s="90"/>
      <c r="L62" s="90"/>
    </row>
    <row r="63" spans="2:12">
      <c r="J63" s="90"/>
      <c r="K63" s="90"/>
      <c r="L63" s="90"/>
    </row>
    <row r="64" spans="2:12">
      <c r="B64" t="s">
        <v>5922</v>
      </c>
      <c r="C64" t="s">
        <v>5922</v>
      </c>
      <c r="D64" t="s">
        <v>5922</v>
      </c>
      <c r="J64" s="90"/>
      <c r="K64" s="90"/>
      <c r="L64" s="90"/>
    </row>
    <row r="65" spans="2:12">
      <c r="B65" t="s">
        <v>5922</v>
      </c>
      <c r="C65" t="s">
        <v>5922</v>
      </c>
      <c r="D65" t="s">
        <v>5922</v>
      </c>
      <c r="E65" s="5" t="s">
        <v>5680</v>
      </c>
      <c r="J65" s="90"/>
      <c r="K65" s="90"/>
      <c r="L65" s="90"/>
    </row>
    <row r="66" spans="2:12">
      <c r="B66" t="s">
        <v>5922</v>
      </c>
      <c r="C66" t="s">
        <v>5922</v>
      </c>
      <c r="D66" t="s">
        <v>5922</v>
      </c>
      <c r="E66" s="1" t="s">
        <v>5665</v>
      </c>
      <c r="J66" s="90"/>
      <c r="K66" s="90"/>
      <c r="L66" s="90"/>
    </row>
    <row r="67" spans="2:12">
      <c r="B67" t="s">
        <v>5922</v>
      </c>
      <c r="C67" t="s">
        <v>5922</v>
      </c>
      <c r="D67" t="s">
        <v>5922</v>
      </c>
      <c r="E67" s="1" t="s">
        <v>5664</v>
      </c>
      <c r="J67" s="90"/>
      <c r="K67" s="90"/>
      <c r="L67" s="90"/>
    </row>
    <row r="68" spans="2:12">
      <c r="B68" t="s">
        <v>5922</v>
      </c>
      <c r="C68" t="s">
        <v>5922</v>
      </c>
      <c r="D68" t="s">
        <v>5922</v>
      </c>
      <c r="E68" s="1" t="s">
        <v>5666</v>
      </c>
      <c r="J68" s="90"/>
      <c r="K68" s="90"/>
      <c r="L68" s="90"/>
    </row>
    <row r="69" spans="2:12">
      <c r="B69" t="s">
        <v>5922</v>
      </c>
      <c r="C69" t="s">
        <v>5922</v>
      </c>
      <c r="D69" t="s">
        <v>5922</v>
      </c>
      <c r="E69" s="1" t="s">
        <v>5666</v>
      </c>
      <c r="J69" s="90"/>
      <c r="K69" s="90"/>
      <c r="L69" s="90"/>
    </row>
    <row r="70" spans="2:12">
      <c r="B70" t="s">
        <v>5922</v>
      </c>
      <c r="C70" t="s">
        <v>5922</v>
      </c>
      <c r="D70" t="s">
        <v>5922</v>
      </c>
      <c r="E70" s="1" t="s">
        <v>5666</v>
      </c>
      <c r="J70" s="90"/>
      <c r="K70" s="90"/>
      <c r="L70" s="90"/>
    </row>
    <row r="71" spans="2:12">
      <c r="B71" t="s">
        <v>5922</v>
      </c>
      <c r="C71" t="s">
        <v>5922</v>
      </c>
      <c r="D71" t="s">
        <v>5922</v>
      </c>
      <c r="E71" s="1" t="s">
        <v>5673</v>
      </c>
      <c r="J71" s="90"/>
      <c r="K71" s="90"/>
      <c r="L71" s="90"/>
    </row>
    <row r="72" spans="2:12">
      <c r="B72" t="s">
        <v>5922</v>
      </c>
      <c r="C72" t="s">
        <v>5922</v>
      </c>
      <c r="D72" t="s">
        <v>5922</v>
      </c>
      <c r="E72" s="1" t="s">
        <v>5672</v>
      </c>
      <c r="J72" s="90"/>
      <c r="K72" s="90"/>
      <c r="L72" s="90"/>
    </row>
    <row r="73" spans="2:12">
      <c r="B73" t="s">
        <v>5922</v>
      </c>
      <c r="C73" t="s">
        <v>5922</v>
      </c>
      <c r="D73" t="s">
        <v>5922</v>
      </c>
      <c r="E73" s="1" t="s">
        <v>5672</v>
      </c>
      <c r="J73" s="90"/>
      <c r="K73" s="90"/>
      <c r="L73" s="90"/>
    </row>
    <row r="74" spans="2:12">
      <c r="B74" t="s">
        <v>5922</v>
      </c>
      <c r="C74" t="s">
        <v>5922</v>
      </c>
      <c r="D74" t="s">
        <v>5922</v>
      </c>
      <c r="E74" s="1"/>
      <c r="J74" s="90"/>
      <c r="K74" s="90"/>
      <c r="L74" s="90"/>
    </row>
    <row r="75" spans="2:12">
      <c r="B75" t="s">
        <v>5922</v>
      </c>
      <c r="C75" t="s">
        <v>5922</v>
      </c>
      <c r="D75" t="s">
        <v>5922</v>
      </c>
      <c r="E75" s="1"/>
      <c r="J75" s="90"/>
      <c r="K75" s="90"/>
      <c r="L75" s="90"/>
    </row>
    <row r="76" spans="2:12">
      <c r="B76" t="s">
        <v>5922</v>
      </c>
      <c r="C76" t="s">
        <v>5922</v>
      </c>
      <c r="D76" t="s">
        <v>5922</v>
      </c>
      <c r="E76" s="1"/>
      <c r="J76" s="90"/>
      <c r="K76" s="90"/>
      <c r="L76" s="90"/>
    </row>
    <row r="77" spans="2:12">
      <c r="B77" t="s">
        <v>5922</v>
      </c>
      <c r="C77" t="s">
        <v>5922</v>
      </c>
      <c r="D77" t="s">
        <v>5922</v>
      </c>
      <c r="E77" s="1" t="s">
        <v>5677</v>
      </c>
      <c r="J77" s="90"/>
      <c r="K77" s="90"/>
      <c r="L77" s="90"/>
    </row>
    <row r="78" spans="2:12">
      <c r="B78" t="s">
        <v>5922</v>
      </c>
      <c r="C78" t="s">
        <v>5922</v>
      </c>
      <c r="D78" t="s">
        <v>5922</v>
      </c>
      <c r="E78" s="1"/>
      <c r="J78" s="90"/>
      <c r="K78" s="90"/>
      <c r="L78" s="90"/>
    </row>
    <row r="79" spans="2:12">
      <c r="B79" t="s">
        <v>5922</v>
      </c>
      <c r="C79" t="s">
        <v>5922</v>
      </c>
      <c r="D79" t="s">
        <v>5922</v>
      </c>
      <c r="E79" s="1"/>
      <c r="J79" s="90"/>
      <c r="K79" s="90"/>
      <c r="L79" s="90"/>
    </row>
    <row r="80" spans="2:12">
      <c r="B80" t="s">
        <v>5922</v>
      </c>
      <c r="C80" t="s">
        <v>5922</v>
      </c>
      <c r="D80" t="s">
        <v>5922</v>
      </c>
      <c r="J80" s="90"/>
      <c r="K80" s="90"/>
      <c r="L80" s="90"/>
    </row>
    <row r="81" spans="2:12">
      <c r="B81" t="s">
        <v>5922</v>
      </c>
      <c r="C81" t="s">
        <v>5922</v>
      </c>
      <c r="D81" t="s">
        <v>5922</v>
      </c>
      <c r="J81" s="90"/>
      <c r="K81" s="90"/>
      <c r="L81" s="90"/>
    </row>
    <row r="82" spans="2:12">
      <c r="B82" t="s">
        <v>5922</v>
      </c>
      <c r="C82" t="s">
        <v>5922</v>
      </c>
      <c r="D82" t="s">
        <v>5922</v>
      </c>
      <c r="J82" s="90"/>
      <c r="K82" s="90"/>
      <c r="L82" s="90"/>
    </row>
    <row r="83" spans="2:12">
      <c r="B83" t="s">
        <v>5923</v>
      </c>
      <c r="C83" t="s">
        <v>5924</v>
      </c>
      <c r="D83">
        <f>7*6</f>
        <v>42</v>
      </c>
      <c r="J83" s="90"/>
      <c r="K83" s="90"/>
      <c r="L83" s="90"/>
    </row>
    <row r="84" spans="2:12">
      <c r="B84" t="s">
        <v>5925</v>
      </c>
      <c r="C84" t="s">
        <v>5911</v>
      </c>
      <c r="D84">
        <f>D83*6</f>
        <v>252</v>
      </c>
      <c r="J84" s="90"/>
      <c r="K84" s="90"/>
      <c r="L84" s="90"/>
    </row>
    <row r="85" spans="2:12">
      <c r="J85" s="90"/>
      <c r="K85" s="90"/>
      <c r="L85" s="90"/>
    </row>
    <row r="86" spans="2:12">
      <c r="J86" s="90"/>
      <c r="K86" s="90"/>
      <c r="L86" s="90"/>
    </row>
    <row r="87" spans="2:12">
      <c r="B87" s="376" t="s">
        <v>5932</v>
      </c>
      <c r="C87" s="376"/>
      <c r="J87" s="90"/>
      <c r="K87" s="90"/>
      <c r="L87" s="90"/>
    </row>
    <row r="88" spans="2:12">
      <c r="B88" s="65">
        <v>0.6</v>
      </c>
      <c r="C88" s="8" t="s">
        <v>5928</v>
      </c>
      <c r="J88" s="90"/>
      <c r="K88" s="90"/>
      <c r="L88" s="90"/>
    </row>
    <row r="89" spans="2:12">
      <c r="B89" s="65">
        <v>0.2</v>
      </c>
      <c r="C89" s="8" t="s">
        <v>5929</v>
      </c>
      <c r="J89" s="90"/>
      <c r="K89" s="90"/>
      <c r="L89" s="90"/>
    </row>
    <row r="90" spans="2:12">
      <c r="B90" s="65">
        <v>0.1</v>
      </c>
      <c r="C90" s="8" t="s">
        <v>5930</v>
      </c>
      <c r="J90" s="90"/>
      <c r="K90" s="90"/>
      <c r="L90" s="90"/>
    </row>
    <row r="91" spans="2:12">
      <c r="B91" s="65">
        <v>0.1</v>
      </c>
      <c r="C91" s="8" t="s">
        <v>5931</v>
      </c>
      <c r="J91" s="90"/>
      <c r="K91" s="90"/>
      <c r="L91" s="90"/>
    </row>
    <row r="92" spans="2:12">
      <c r="C92" t="s">
        <v>7261</v>
      </c>
      <c r="J92" s="90"/>
      <c r="K92" s="90"/>
      <c r="L92" s="90"/>
    </row>
    <row r="93" spans="2:12">
      <c r="J93" s="90"/>
      <c r="K93" s="90"/>
      <c r="L93" s="90"/>
    </row>
    <row r="94" spans="2:12">
      <c r="J94" s="90"/>
      <c r="K94" s="90"/>
      <c r="L94" s="90"/>
    </row>
    <row r="96" spans="2:12">
      <c r="B96" s="67" t="s">
        <v>6278</v>
      </c>
      <c r="C96" s="67" t="s">
        <v>6289</v>
      </c>
      <c r="D96" s="67" t="s">
        <v>6296</v>
      </c>
      <c r="E96" s="67" t="s">
        <v>6309</v>
      </c>
      <c r="F96" s="67" t="s">
        <v>6320</v>
      </c>
      <c r="G96" s="67" t="s">
        <v>6333</v>
      </c>
      <c r="H96" s="67" t="s">
        <v>6340</v>
      </c>
    </row>
    <row r="97" spans="2:14">
      <c r="B97" s="68" t="s">
        <v>6279</v>
      </c>
      <c r="C97" s="68" t="s">
        <v>6290</v>
      </c>
      <c r="D97" s="68" t="s">
        <v>6297</v>
      </c>
      <c r="E97" s="68" t="s">
        <v>6310</v>
      </c>
      <c r="F97" s="68" t="s">
        <v>6321</v>
      </c>
      <c r="G97" s="68" t="s">
        <v>6334</v>
      </c>
      <c r="H97" s="68" t="s">
        <v>6341</v>
      </c>
    </row>
    <row r="98" spans="2:14">
      <c r="B98" s="68" t="s">
        <v>6280</v>
      </c>
      <c r="C98" s="68" t="s">
        <v>6291</v>
      </c>
      <c r="D98" s="68" t="s">
        <v>6298</v>
      </c>
      <c r="E98" s="68" t="s">
        <v>6311</v>
      </c>
      <c r="F98" s="68" t="s">
        <v>6322</v>
      </c>
      <c r="G98" s="68" t="s">
        <v>6335</v>
      </c>
      <c r="H98" s="68" t="s">
        <v>6342</v>
      </c>
    </row>
    <row r="99" spans="2:14">
      <c r="B99" s="68" t="s">
        <v>6281</v>
      </c>
      <c r="C99" s="68" t="s">
        <v>6292</v>
      </c>
      <c r="D99" s="68" t="s">
        <v>6299</v>
      </c>
      <c r="E99" s="68" t="s">
        <v>6312</v>
      </c>
      <c r="F99" s="68" t="s">
        <v>6323</v>
      </c>
      <c r="G99" s="68" t="s">
        <v>6336</v>
      </c>
      <c r="H99" s="68" t="s">
        <v>6343</v>
      </c>
    </row>
    <row r="100" spans="2:14">
      <c r="B100" s="68" t="s">
        <v>6282</v>
      </c>
      <c r="C100" s="68" t="s">
        <v>6293</v>
      </c>
      <c r="D100" s="68" t="s">
        <v>6300</v>
      </c>
      <c r="E100" s="68" t="s">
        <v>6313</v>
      </c>
      <c r="F100" s="68" t="s">
        <v>6324</v>
      </c>
      <c r="G100" s="68" t="s">
        <v>6337</v>
      </c>
      <c r="H100" s="68" t="s">
        <v>6344</v>
      </c>
    </row>
    <row r="101" spans="2:14">
      <c r="B101" s="68" t="s">
        <v>6283</v>
      </c>
      <c r="C101" s="68" t="s">
        <v>6294</v>
      </c>
      <c r="D101" s="68" t="s">
        <v>6301</v>
      </c>
      <c r="E101" s="68" t="s">
        <v>6314</v>
      </c>
      <c r="F101" s="68" t="s">
        <v>6325</v>
      </c>
      <c r="G101" s="68" t="s">
        <v>6338</v>
      </c>
      <c r="H101" s="68" t="s">
        <v>6345</v>
      </c>
    </row>
    <row r="102" spans="2:14">
      <c r="B102" s="68" t="s">
        <v>6284</v>
      </c>
      <c r="C102" s="68" t="s">
        <v>6295</v>
      </c>
      <c r="D102" s="68" t="s">
        <v>6302</v>
      </c>
      <c r="E102" s="68" t="s">
        <v>6315</v>
      </c>
      <c r="F102" s="68" t="s">
        <v>6326</v>
      </c>
      <c r="G102" s="68" t="s">
        <v>6339</v>
      </c>
      <c r="H102" s="68" t="s">
        <v>6346</v>
      </c>
    </row>
    <row r="103" spans="2:14">
      <c r="B103" s="68" t="s">
        <v>6285</v>
      </c>
      <c r="D103" s="68" t="s">
        <v>6303</v>
      </c>
      <c r="E103" s="68" t="s">
        <v>6316</v>
      </c>
      <c r="F103" s="68" t="s">
        <v>6327</v>
      </c>
      <c r="H103" s="68" t="s">
        <v>6347</v>
      </c>
    </row>
    <row r="104" spans="2:14">
      <c r="B104" s="68" t="s">
        <v>6286</v>
      </c>
      <c r="D104" s="68" t="s">
        <v>6304</v>
      </c>
      <c r="E104" s="68" t="s">
        <v>6317</v>
      </c>
      <c r="F104" s="68" t="s">
        <v>6328</v>
      </c>
      <c r="H104" s="68" t="s">
        <v>6348</v>
      </c>
    </row>
    <row r="105" spans="2:14">
      <c r="B105" s="68" t="s">
        <v>6287</v>
      </c>
      <c r="D105" s="68" t="s">
        <v>6305</v>
      </c>
      <c r="E105" s="68" t="s">
        <v>6318</v>
      </c>
      <c r="F105" s="68" t="s">
        <v>6329</v>
      </c>
      <c r="H105" s="68" t="s">
        <v>6349</v>
      </c>
    </row>
    <row r="106" spans="2:14">
      <c r="B106" s="68" t="s">
        <v>6288</v>
      </c>
      <c r="D106" s="68" t="s">
        <v>6306</v>
      </c>
      <c r="E106" s="68" t="s">
        <v>6319</v>
      </c>
      <c r="F106" s="68" t="s">
        <v>6330</v>
      </c>
      <c r="H106" s="68" t="s">
        <v>6350</v>
      </c>
    </row>
    <row r="107" spans="2:14">
      <c r="D107" s="68" t="s">
        <v>6307</v>
      </c>
      <c r="F107" s="68" t="s">
        <v>6331</v>
      </c>
    </row>
    <row r="108" spans="2:14">
      <c r="D108" s="68" t="s">
        <v>6308</v>
      </c>
      <c r="F108" s="68" t="s">
        <v>6332</v>
      </c>
    </row>
    <row r="111" spans="2:14" ht="16.5">
      <c r="H111" s="165" t="s">
        <v>3290</v>
      </c>
      <c r="I111" s="166" t="s">
        <v>3293</v>
      </c>
      <c r="J111" s="166" t="s">
        <v>3294</v>
      </c>
      <c r="K111" s="166" t="s">
        <v>3295</v>
      </c>
      <c r="L111" s="166" t="s">
        <v>3291</v>
      </c>
      <c r="M111" s="166" t="s">
        <v>4007</v>
      </c>
      <c r="N111" s="166" t="s">
        <v>10148</v>
      </c>
    </row>
    <row r="112" spans="2:14">
      <c r="C112" t="s">
        <v>6894</v>
      </c>
      <c r="H112" s="167" t="s">
        <v>6841</v>
      </c>
      <c r="I112" s="167" t="s">
        <v>10117</v>
      </c>
      <c r="J112" s="167" t="s">
        <v>10125</v>
      </c>
      <c r="K112" s="167" t="s">
        <v>10131</v>
      </c>
      <c r="L112" s="167" t="s">
        <v>10135</v>
      </c>
      <c r="M112" s="167" t="s">
        <v>10144</v>
      </c>
      <c r="N112" s="167" t="s">
        <v>10141</v>
      </c>
    </row>
    <row r="113" spans="3:14">
      <c r="C113" t="s">
        <v>6895</v>
      </c>
      <c r="H113" s="168" t="s">
        <v>6842</v>
      </c>
      <c r="I113" s="168" t="s">
        <v>10118</v>
      </c>
      <c r="J113" s="168" t="s">
        <v>10126</v>
      </c>
      <c r="K113" s="168" t="s">
        <v>10132</v>
      </c>
      <c r="L113" s="168" t="s">
        <v>10136</v>
      </c>
      <c r="M113" s="168" t="s">
        <v>10145</v>
      </c>
      <c r="N113" s="168" t="s">
        <v>10142</v>
      </c>
    </row>
    <row r="114" spans="3:14">
      <c r="H114" s="168" t="s">
        <v>6843</v>
      </c>
      <c r="I114" s="168" t="s">
        <v>10119</v>
      </c>
      <c r="J114" s="168" t="s">
        <v>10127</v>
      </c>
      <c r="K114" s="168" t="s">
        <v>10133</v>
      </c>
      <c r="L114" s="168" t="s">
        <v>10137</v>
      </c>
      <c r="M114" s="168" t="s">
        <v>10146</v>
      </c>
      <c r="N114" s="168" t="s">
        <v>10143</v>
      </c>
    </row>
    <row r="115" spans="3:14">
      <c r="H115" s="168" t="s">
        <v>6844</v>
      </c>
      <c r="I115" s="168" t="s">
        <v>10120</v>
      </c>
      <c r="J115" s="168" t="s">
        <v>10128</v>
      </c>
      <c r="K115" s="168" t="s">
        <v>10134</v>
      </c>
      <c r="L115" s="168" t="s">
        <v>10138</v>
      </c>
      <c r="M115" s="168" t="s">
        <v>10147</v>
      </c>
      <c r="N115" s="168"/>
    </row>
    <row r="116" spans="3:14">
      <c r="H116" s="168" t="s">
        <v>6845</v>
      </c>
      <c r="I116" s="168" t="s">
        <v>10121</v>
      </c>
      <c r="J116" s="168" t="s">
        <v>10129</v>
      </c>
      <c r="K116" s="168"/>
      <c r="L116" s="168" t="s">
        <v>10139</v>
      </c>
      <c r="M116" s="168"/>
      <c r="N116" s="168"/>
    </row>
    <row r="117" spans="3:14">
      <c r="H117" s="168" t="s">
        <v>6846</v>
      </c>
      <c r="I117" s="168" t="s">
        <v>10122</v>
      </c>
      <c r="J117" s="168" t="s">
        <v>10130</v>
      </c>
      <c r="K117" s="168"/>
      <c r="L117" s="168" t="s">
        <v>10140</v>
      </c>
      <c r="M117" s="168"/>
      <c r="N117" s="168"/>
    </row>
    <row r="118" spans="3:14">
      <c r="H118" s="168" t="s">
        <v>6847</v>
      </c>
      <c r="I118" s="168" t="s">
        <v>10123</v>
      </c>
      <c r="J118" s="168"/>
      <c r="K118" s="168"/>
      <c r="L118" s="168"/>
      <c r="M118" s="168"/>
      <c r="N118" s="168"/>
    </row>
    <row r="119" spans="3:14">
      <c r="H119" s="168" t="s">
        <v>6848</v>
      </c>
      <c r="I119" s="168" t="s">
        <v>10124</v>
      </c>
      <c r="J119" s="168"/>
      <c r="K119" s="168"/>
      <c r="L119" s="168"/>
      <c r="M119" s="168"/>
      <c r="N119" s="168"/>
    </row>
  </sheetData>
  <mergeCells count="10">
    <mergeCell ref="A15:C15"/>
    <mergeCell ref="A2:C2"/>
    <mergeCell ref="C43:F43"/>
    <mergeCell ref="C44:F44"/>
    <mergeCell ref="C46:F46"/>
    <mergeCell ref="C47:F47"/>
    <mergeCell ref="C45:F45"/>
    <mergeCell ref="B42:F42"/>
    <mergeCell ref="B50:C50"/>
    <mergeCell ref="B87:C87"/>
  </mergeCells>
  <conditionalFormatting sqref="B26:C26">
    <cfRule type="colorScale" priority="2">
      <colorScale>
        <cfvo type="min"/>
        <cfvo type="percentile" val="50"/>
        <cfvo type="max"/>
        <color rgb="FFF8696B"/>
        <color rgb="FFFCFCFF"/>
        <color rgb="FF63BE7B"/>
      </colorScale>
    </cfRule>
  </conditionalFormatting>
  <conditionalFormatting sqref="I77:I82">
    <cfRule type="duplicateValues" dxfId="0" priority="1"/>
  </conditionalFormatting>
  <pageMargins left="0.7" right="0.7" top="0.75" bottom="0.75" header="0.3" footer="0.3"/>
  <pageSetup paperSize="9" orientation="portrait" r:id="rId1"/>
  <drawing r:id="rId2"/>
  <legacy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3"/>
  <dimension ref="A1:AS333"/>
  <sheetViews>
    <sheetView topLeftCell="A139" zoomScale="130" zoomScaleNormal="130" workbookViewId="0">
      <selection activeCell="C140" sqref="C140"/>
    </sheetView>
  </sheetViews>
  <sheetFormatPr defaultRowHeight="15"/>
  <cols>
    <col min="1" max="1" width="9.28515625" style="90" customWidth="1"/>
    <col min="2" max="9" width="9.140625" style="90"/>
    <col min="10" max="21" width="9.140625" style="8"/>
    <col min="22" max="23" width="25" style="8" customWidth="1"/>
    <col min="24" max="16384" width="9.140625" style="8"/>
  </cols>
  <sheetData>
    <row r="1" spans="1:15">
      <c r="A1" s="114" t="s">
        <v>4516</v>
      </c>
      <c r="B1" s="112" t="s">
        <v>3290</v>
      </c>
      <c r="C1" s="112" t="s">
        <v>3293</v>
      </c>
      <c r="D1" s="112" t="s">
        <v>3294</v>
      </c>
      <c r="E1" s="112" t="s">
        <v>3295</v>
      </c>
      <c r="F1" s="112" t="s">
        <v>3296</v>
      </c>
      <c r="G1" s="112" t="s">
        <v>3291</v>
      </c>
      <c r="H1" s="112" t="s">
        <v>3292</v>
      </c>
      <c r="I1" s="114" t="s">
        <v>4516</v>
      </c>
      <c r="K1" s="8" t="s">
        <v>5972</v>
      </c>
      <c r="L1" s="8" t="s">
        <v>3841</v>
      </c>
      <c r="N1" s="8" t="s">
        <v>5972</v>
      </c>
      <c r="O1" s="8" t="s">
        <v>3841</v>
      </c>
    </row>
    <row r="2" spans="1:15">
      <c r="A2" s="89">
        <v>1</v>
      </c>
      <c r="B2" s="89" t="s">
        <v>3320</v>
      </c>
      <c r="C2" s="89" t="s">
        <v>3320</v>
      </c>
      <c r="D2" s="89" t="s">
        <v>3514</v>
      </c>
      <c r="E2" s="89" t="s">
        <v>3320</v>
      </c>
      <c r="F2" s="89" t="s">
        <v>3320</v>
      </c>
      <c r="G2" s="89" t="s">
        <v>3683</v>
      </c>
      <c r="H2" s="89" t="s">
        <v>3739</v>
      </c>
      <c r="I2" s="89">
        <v>1</v>
      </c>
      <c r="K2" s="8">
        <v>1</v>
      </c>
      <c r="L2" s="8" t="s">
        <v>5973</v>
      </c>
      <c r="N2" s="66">
        <v>43102</v>
      </c>
      <c r="O2" s="8" t="s">
        <v>6059</v>
      </c>
    </row>
    <row r="3" spans="1:15">
      <c r="A3" s="89">
        <v>2</v>
      </c>
      <c r="B3" s="89" t="s">
        <v>3321</v>
      </c>
      <c r="C3" s="89" t="s">
        <v>3432</v>
      </c>
      <c r="D3" s="89" t="s">
        <v>3515</v>
      </c>
      <c r="E3" s="89" t="s">
        <v>3618</v>
      </c>
      <c r="F3" s="89" t="s">
        <v>3677</v>
      </c>
      <c r="G3" s="89" t="s">
        <v>3684</v>
      </c>
      <c r="H3" s="89" t="s">
        <v>3740</v>
      </c>
      <c r="I3" s="89">
        <v>2</v>
      </c>
      <c r="K3" s="66">
        <v>43134</v>
      </c>
      <c r="L3" s="8" t="s">
        <v>5974</v>
      </c>
      <c r="N3" s="66">
        <v>43163</v>
      </c>
      <c r="O3" s="8" t="s">
        <v>6060</v>
      </c>
    </row>
    <row r="4" spans="1:15">
      <c r="A4" s="89">
        <v>3</v>
      </c>
      <c r="B4" s="89" t="s">
        <v>3322</v>
      </c>
      <c r="C4" s="89" t="s">
        <v>3433</v>
      </c>
      <c r="D4" s="89" t="s">
        <v>3516</v>
      </c>
      <c r="E4" s="89" t="s">
        <v>3619</v>
      </c>
      <c r="F4" s="89" t="s">
        <v>3322</v>
      </c>
      <c r="G4" s="89" t="s">
        <v>3685</v>
      </c>
      <c r="H4" s="89" t="s">
        <v>3741</v>
      </c>
      <c r="I4" s="89">
        <v>3</v>
      </c>
      <c r="K4" s="66">
        <v>43195</v>
      </c>
      <c r="L4" s="8" t="s">
        <v>5975</v>
      </c>
      <c r="N4" s="66">
        <v>43226</v>
      </c>
      <c r="O4" s="8" t="s">
        <v>6061</v>
      </c>
    </row>
    <row r="5" spans="1:15">
      <c r="A5" s="89">
        <v>4</v>
      </c>
      <c r="B5" s="89" t="s">
        <v>3323</v>
      </c>
      <c r="C5" s="89" t="s">
        <v>3434</v>
      </c>
      <c r="D5" s="89" t="s">
        <v>3517</v>
      </c>
      <c r="E5" s="89" t="s">
        <v>3620</v>
      </c>
      <c r="F5" s="89" t="s">
        <v>3323</v>
      </c>
      <c r="G5" s="89" t="s">
        <v>3434</v>
      </c>
      <c r="H5" s="89" t="s">
        <v>3742</v>
      </c>
      <c r="I5" s="89">
        <v>4</v>
      </c>
      <c r="K5" s="8">
        <v>6</v>
      </c>
      <c r="L5" s="8" t="s">
        <v>5976</v>
      </c>
      <c r="N5" s="66">
        <v>43289</v>
      </c>
      <c r="O5" s="8" t="s">
        <v>6062</v>
      </c>
    </row>
    <row r="6" spans="1:15">
      <c r="A6" s="89">
        <v>5</v>
      </c>
      <c r="B6" s="89" t="s">
        <v>3324</v>
      </c>
      <c r="C6" s="89" t="s">
        <v>3324</v>
      </c>
      <c r="D6" s="89" t="s">
        <v>3518</v>
      </c>
      <c r="E6" s="89" t="s">
        <v>3324</v>
      </c>
      <c r="F6" s="89" t="s">
        <v>3324</v>
      </c>
      <c r="G6" s="89" t="s">
        <v>3324</v>
      </c>
      <c r="H6" s="89" t="s">
        <v>3743</v>
      </c>
      <c r="I6" s="89">
        <v>5</v>
      </c>
      <c r="K6" s="8">
        <v>7</v>
      </c>
      <c r="L6" s="8" t="s">
        <v>5977</v>
      </c>
      <c r="N6" s="66">
        <v>43353</v>
      </c>
      <c r="O6" s="8" t="s">
        <v>6063</v>
      </c>
    </row>
    <row r="7" spans="1:15">
      <c r="A7" s="89">
        <v>6</v>
      </c>
      <c r="B7" s="89" t="s">
        <v>3325</v>
      </c>
      <c r="C7" s="89" t="s">
        <v>3435</v>
      </c>
      <c r="D7" s="89" t="s">
        <v>3519</v>
      </c>
      <c r="E7" s="89" t="s">
        <v>3621</v>
      </c>
      <c r="F7" s="89" t="s">
        <v>3325</v>
      </c>
      <c r="G7" s="89" t="s">
        <v>3744</v>
      </c>
      <c r="H7" s="89" t="s">
        <v>3744</v>
      </c>
      <c r="I7" s="89">
        <v>6</v>
      </c>
      <c r="K7" s="8">
        <v>8</v>
      </c>
      <c r="L7" s="8" t="s">
        <v>5978</v>
      </c>
      <c r="N7" s="66">
        <v>43417</v>
      </c>
      <c r="O7" s="8" t="s">
        <v>6064</v>
      </c>
    </row>
    <row r="8" spans="1:15">
      <c r="A8" s="89">
        <v>7</v>
      </c>
      <c r="B8" s="89" t="s">
        <v>3326</v>
      </c>
      <c r="C8" s="89" t="s">
        <v>3436</v>
      </c>
      <c r="D8" s="89" t="s">
        <v>3520</v>
      </c>
      <c r="E8" s="89" t="s">
        <v>3622</v>
      </c>
      <c r="F8" s="89" t="s">
        <v>3678</v>
      </c>
      <c r="G8" s="89" t="s">
        <v>3686</v>
      </c>
      <c r="H8" s="89" t="s">
        <v>3745</v>
      </c>
      <c r="I8" s="89">
        <v>7</v>
      </c>
      <c r="K8" s="8">
        <v>9</v>
      </c>
      <c r="L8" s="8" t="s">
        <v>5979</v>
      </c>
      <c r="N8" s="8" t="s">
        <v>6065</v>
      </c>
      <c r="O8" s="8" t="s">
        <v>6066</v>
      </c>
    </row>
    <row r="9" spans="1:15">
      <c r="A9" s="89">
        <v>8</v>
      </c>
      <c r="B9" s="89" t="s">
        <v>3327</v>
      </c>
      <c r="C9" s="89" t="s">
        <v>3327</v>
      </c>
      <c r="D9" s="89" t="s">
        <v>3490</v>
      </c>
      <c r="E9" s="89" t="s">
        <v>3327</v>
      </c>
      <c r="F9" s="89" t="s">
        <v>3327</v>
      </c>
      <c r="G9" s="89" t="s">
        <v>3327</v>
      </c>
      <c r="H9" s="89" t="s">
        <v>3327</v>
      </c>
      <c r="I9" s="89">
        <v>8</v>
      </c>
      <c r="K9" s="8">
        <v>10</v>
      </c>
      <c r="L9" s="8" t="s">
        <v>5980</v>
      </c>
      <c r="N9" s="8" t="s">
        <v>6067</v>
      </c>
      <c r="O9" s="8" t="s">
        <v>6068</v>
      </c>
    </row>
    <row r="10" spans="1:15">
      <c r="A10" s="89">
        <v>9</v>
      </c>
      <c r="B10" s="89" t="s">
        <v>3328</v>
      </c>
      <c r="C10" s="89" t="s">
        <v>3437</v>
      </c>
      <c r="D10" s="89" t="s">
        <v>3521</v>
      </c>
      <c r="E10" s="89" t="s">
        <v>3623</v>
      </c>
      <c r="F10" s="89" t="s">
        <v>3679</v>
      </c>
      <c r="G10" s="89" t="s">
        <v>3746</v>
      </c>
      <c r="H10" s="89" t="s">
        <v>3746</v>
      </c>
      <c r="I10" s="89">
        <v>9</v>
      </c>
      <c r="K10" s="8">
        <v>11</v>
      </c>
      <c r="L10" s="8" t="s">
        <v>5981</v>
      </c>
      <c r="N10" s="8" t="s">
        <v>6069</v>
      </c>
      <c r="O10" s="8" t="s">
        <v>6070</v>
      </c>
    </row>
    <row r="11" spans="1:15">
      <c r="A11" s="89">
        <v>10</v>
      </c>
      <c r="B11" s="89" t="s">
        <v>3329</v>
      </c>
      <c r="C11" s="89" t="s">
        <v>3329</v>
      </c>
      <c r="D11" s="89" t="s">
        <v>3468</v>
      </c>
      <c r="E11" s="89" t="s">
        <v>3329</v>
      </c>
      <c r="F11" s="89" t="s">
        <v>3329</v>
      </c>
      <c r="G11" s="89" t="s">
        <v>3329</v>
      </c>
      <c r="H11" s="89" t="s">
        <v>3329</v>
      </c>
      <c r="I11" s="89">
        <v>10</v>
      </c>
      <c r="K11" s="66">
        <v>43447</v>
      </c>
      <c r="L11" s="8" t="s">
        <v>5982</v>
      </c>
      <c r="N11" s="8" t="s">
        <v>6071</v>
      </c>
      <c r="O11" s="8" t="s">
        <v>6072</v>
      </c>
    </row>
    <row r="12" spans="1:15">
      <c r="A12" s="89">
        <v>11</v>
      </c>
      <c r="B12" s="89" t="s">
        <v>3330</v>
      </c>
      <c r="C12" s="89" t="s">
        <v>3438</v>
      </c>
      <c r="D12" s="89" t="s">
        <v>3522</v>
      </c>
      <c r="E12" s="89" t="s">
        <v>3438</v>
      </c>
      <c r="F12" s="89" t="s">
        <v>3330</v>
      </c>
      <c r="G12" s="89" t="s">
        <v>3687</v>
      </c>
      <c r="H12" s="89" t="s">
        <v>3747</v>
      </c>
      <c r="I12" s="89">
        <v>11</v>
      </c>
      <c r="K12" s="8">
        <v>14</v>
      </c>
      <c r="L12" s="8" t="s">
        <v>5983</v>
      </c>
      <c r="N12" s="8" t="s">
        <v>6073</v>
      </c>
      <c r="O12" s="8" t="s">
        <v>6074</v>
      </c>
    </row>
    <row r="13" spans="1:15">
      <c r="A13" s="89">
        <v>12</v>
      </c>
      <c r="B13" s="89" t="s">
        <v>3331</v>
      </c>
      <c r="C13" s="89" t="s">
        <v>3331</v>
      </c>
      <c r="D13" s="89" t="s">
        <v>3523</v>
      </c>
      <c r="E13" s="89" t="s">
        <v>3331</v>
      </c>
      <c r="F13" s="89" t="s">
        <v>3680</v>
      </c>
      <c r="G13" s="89" t="s">
        <v>3748</v>
      </c>
      <c r="H13" s="89" t="s">
        <v>3748</v>
      </c>
      <c r="I13" s="89">
        <v>12</v>
      </c>
      <c r="K13" s="8">
        <v>15</v>
      </c>
      <c r="L13" s="8" t="s">
        <v>5984</v>
      </c>
      <c r="N13" s="8" t="s">
        <v>6075</v>
      </c>
      <c r="O13" s="8" t="s">
        <v>6076</v>
      </c>
    </row>
    <row r="14" spans="1:15">
      <c r="A14" s="89">
        <v>13</v>
      </c>
      <c r="B14" s="89" t="s">
        <v>3332</v>
      </c>
      <c r="C14" s="89" t="s">
        <v>3332</v>
      </c>
      <c r="D14" s="89" t="s">
        <v>3490</v>
      </c>
      <c r="E14" s="89" t="s">
        <v>3332</v>
      </c>
      <c r="F14" s="89" t="s">
        <v>3332</v>
      </c>
      <c r="G14" s="89" t="s">
        <v>3332</v>
      </c>
      <c r="H14" s="89" t="s">
        <v>3332</v>
      </c>
      <c r="I14" s="89">
        <v>13</v>
      </c>
      <c r="K14" s="8">
        <v>16</v>
      </c>
      <c r="L14" s="8" t="s">
        <v>5985</v>
      </c>
      <c r="N14" s="8" t="s">
        <v>6077</v>
      </c>
      <c r="O14" s="8" t="s">
        <v>6078</v>
      </c>
    </row>
    <row r="15" spans="1:15">
      <c r="A15" s="89">
        <v>14</v>
      </c>
      <c r="B15" s="89" t="s">
        <v>3333</v>
      </c>
      <c r="C15" s="89" t="s">
        <v>3333</v>
      </c>
      <c r="D15" s="89" t="s">
        <v>3524</v>
      </c>
      <c r="E15" s="89" t="s">
        <v>3333</v>
      </c>
      <c r="F15" s="89" t="s">
        <v>3681</v>
      </c>
      <c r="G15" s="89" t="s">
        <v>3333</v>
      </c>
      <c r="H15" s="89" t="s">
        <v>3749</v>
      </c>
      <c r="I15" s="89">
        <v>14</v>
      </c>
      <c r="K15" s="8">
        <v>17</v>
      </c>
      <c r="L15" s="8" t="s">
        <v>5986</v>
      </c>
      <c r="N15" s="8" t="s">
        <v>3979</v>
      </c>
      <c r="O15" s="8" t="s">
        <v>6079</v>
      </c>
    </row>
    <row r="16" spans="1:15">
      <c r="A16" s="89">
        <v>15</v>
      </c>
      <c r="B16" s="89" t="s">
        <v>3334</v>
      </c>
      <c r="C16" s="89" t="s">
        <v>3439</v>
      </c>
      <c r="D16" s="89" t="s">
        <v>3517</v>
      </c>
      <c r="E16" s="89" t="s">
        <v>3439</v>
      </c>
      <c r="F16" s="89" t="s">
        <v>3334</v>
      </c>
      <c r="G16" s="89" t="s">
        <v>3688</v>
      </c>
      <c r="H16" s="89" t="s">
        <v>3750</v>
      </c>
      <c r="I16" s="89">
        <v>15</v>
      </c>
      <c r="K16" s="8" t="s">
        <v>5987</v>
      </c>
      <c r="L16" s="8" t="s">
        <v>5988</v>
      </c>
      <c r="N16" s="8" t="s">
        <v>6080</v>
      </c>
      <c r="O16" s="8" t="s">
        <v>6081</v>
      </c>
    </row>
    <row r="17" spans="1:45">
      <c r="A17" s="89">
        <v>16</v>
      </c>
      <c r="B17" s="89" t="s">
        <v>3335</v>
      </c>
      <c r="C17" s="89" t="s">
        <v>3440</v>
      </c>
      <c r="D17" s="89" t="s">
        <v>3525</v>
      </c>
      <c r="E17" s="89" t="s">
        <v>3624</v>
      </c>
      <c r="F17" s="89">
        <v>16</v>
      </c>
      <c r="G17" s="89" t="s">
        <v>3689</v>
      </c>
      <c r="H17" s="89" t="s">
        <v>3751</v>
      </c>
      <c r="I17" s="89">
        <v>16</v>
      </c>
      <c r="K17" s="8">
        <v>20</v>
      </c>
      <c r="L17" s="8" t="s">
        <v>5989</v>
      </c>
      <c r="N17" s="8" t="s">
        <v>6082</v>
      </c>
      <c r="O17" s="8" t="s">
        <v>6043</v>
      </c>
    </row>
    <row r="18" spans="1:45">
      <c r="A18" s="89">
        <v>17</v>
      </c>
      <c r="B18" s="89" t="s">
        <v>3336</v>
      </c>
      <c r="C18" s="89" t="s">
        <v>3336</v>
      </c>
      <c r="D18" s="89" t="s">
        <v>3454</v>
      </c>
      <c r="E18" s="89" t="s">
        <v>3336</v>
      </c>
      <c r="F18" s="89">
        <v>17</v>
      </c>
      <c r="G18" s="89" t="s">
        <v>3336</v>
      </c>
      <c r="H18" s="89" t="s">
        <v>3336</v>
      </c>
      <c r="I18" s="89">
        <v>17</v>
      </c>
      <c r="K18" s="8" t="s">
        <v>5990</v>
      </c>
      <c r="L18" s="8" t="s">
        <v>5991</v>
      </c>
      <c r="N18" s="8" t="s">
        <v>6083</v>
      </c>
      <c r="O18" s="8" t="s">
        <v>6084</v>
      </c>
    </row>
    <row r="19" spans="1:45">
      <c r="A19" s="89">
        <v>18</v>
      </c>
      <c r="B19" s="89" t="s">
        <v>3337</v>
      </c>
      <c r="C19" s="89" t="s">
        <v>3337</v>
      </c>
      <c r="D19" s="89" t="s">
        <v>3467</v>
      </c>
      <c r="E19" s="89" t="s">
        <v>3337</v>
      </c>
      <c r="F19" s="89">
        <v>18</v>
      </c>
      <c r="G19" s="89" t="s">
        <v>3337</v>
      </c>
      <c r="H19" s="89" t="s">
        <v>3337</v>
      </c>
      <c r="I19" s="89">
        <v>18</v>
      </c>
      <c r="K19" s="8">
        <v>26</v>
      </c>
      <c r="L19" s="8" t="s">
        <v>5992</v>
      </c>
      <c r="N19" s="8" t="s">
        <v>6085</v>
      </c>
      <c r="O19" s="8" t="s">
        <v>6086</v>
      </c>
    </row>
    <row r="20" spans="1:45">
      <c r="A20" s="89">
        <v>19</v>
      </c>
      <c r="B20" s="89" t="s">
        <v>3338</v>
      </c>
      <c r="C20" s="89" t="s">
        <v>3441</v>
      </c>
      <c r="D20" s="89" t="s">
        <v>3526</v>
      </c>
      <c r="E20" s="89" t="s">
        <v>3441</v>
      </c>
      <c r="F20" s="89">
        <v>19</v>
      </c>
      <c r="G20" s="89" t="s">
        <v>3441</v>
      </c>
      <c r="H20" s="89" t="s">
        <v>3752</v>
      </c>
      <c r="I20" s="89">
        <v>19</v>
      </c>
      <c r="K20" s="8" t="s">
        <v>5993</v>
      </c>
      <c r="L20" s="8" t="s">
        <v>5994</v>
      </c>
      <c r="N20" s="8" t="s">
        <v>6087</v>
      </c>
      <c r="O20" s="8" t="s">
        <v>6088</v>
      </c>
    </row>
    <row r="21" spans="1:45">
      <c r="A21" s="89">
        <v>20</v>
      </c>
      <c r="B21" s="89" t="s">
        <v>3339</v>
      </c>
      <c r="C21" s="89" t="s">
        <v>3442</v>
      </c>
      <c r="D21" s="89" t="s">
        <v>3527</v>
      </c>
      <c r="E21" s="89" t="s">
        <v>3625</v>
      </c>
      <c r="F21" s="89">
        <v>20</v>
      </c>
      <c r="G21" s="89" t="s">
        <v>3690</v>
      </c>
      <c r="H21" s="89" t="s">
        <v>3753</v>
      </c>
      <c r="I21" s="89">
        <v>20</v>
      </c>
      <c r="K21" s="8">
        <v>29</v>
      </c>
      <c r="L21" s="8" t="s">
        <v>5995</v>
      </c>
      <c r="N21" s="8" t="s">
        <v>6089</v>
      </c>
      <c r="O21" s="8" t="s">
        <v>6090</v>
      </c>
    </row>
    <row r="22" spans="1:45">
      <c r="A22" s="89">
        <v>21</v>
      </c>
      <c r="B22" s="89" t="s">
        <v>3340</v>
      </c>
      <c r="C22" s="89" t="s">
        <v>3340</v>
      </c>
      <c r="D22" s="89" t="s">
        <v>3528</v>
      </c>
      <c r="E22" s="89" t="s">
        <v>3340</v>
      </c>
      <c r="F22" s="89">
        <v>21</v>
      </c>
      <c r="G22" s="89" t="s">
        <v>3340</v>
      </c>
      <c r="H22" s="89" t="s">
        <v>3754</v>
      </c>
      <c r="I22" s="89">
        <v>21</v>
      </c>
      <c r="K22" s="8" t="s">
        <v>5996</v>
      </c>
      <c r="L22" s="8" t="s">
        <v>5997</v>
      </c>
      <c r="N22" s="8" t="s">
        <v>6091</v>
      </c>
      <c r="O22" s="8" t="s">
        <v>6092</v>
      </c>
    </row>
    <row r="23" spans="1:45">
      <c r="A23" s="89">
        <v>22</v>
      </c>
      <c r="B23" s="89" t="s">
        <v>3341</v>
      </c>
      <c r="C23" s="89" t="s">
        <v>3443</v>
      </c>
      <c r="D23" s="89" t="s">
        <v>3529</v>
      </c>
      <c r="E23" s="89" t="s">
        <v>3626</v>
      </c>
      <c r="F23" s="89">
        <v>22</v>
      </c>
      <c r="G23" s="89" t="s">
        <v>3443</v>
      </c>
      <c r="H23" s="89" t="s">
        <v>3443</v>
      </c>
      <c r="I23" s="89">
        <v>22</v>
      </c>
      <c r="K23" s="8">
        <v>32</v>
      </c>
      <c r="L23" s="8" t="s">
        <v>5998</v>
      </c>
      <c r="N23" s="8" t="s">
        <v>6093</v>
      </c>
      <c r="O23" s="8" t="s">
        <v>6094</v>
      </c>
    </row>
    <row r="24" spans="1:45">
      <c r="A24" s="89">
        <v>23</v>
      </c>
      <c r="B24" s="89" t="s">
        <v>3342</v>
      </c>
      <c r="C24" s="89" t="s">
        <v>3342</v>
      </c>
      <c r="D24" s="89" t="s">
        <v>3530</v>
      </c>
      <c r="E24" s="89" t="s">
        <v>3342</v>
      </c>
      <c r="F24" s="89">
        <v>23</v>
      </c>
      <c r="G24" s="89" t="s">
        <v>3691</v>
      </c>
      <c r="H24" s="89" t="s">
        <v>3755</v>
      </c>
      <c r="I24" s="89">
        <v>23</v>
      </c>
      <c r="K24" s="8">
        <v>33</v>
      </c>
      <c r="L24" s="8" t="s">
        <v>5999</v>
      </c>
      <c r="N24" s="8" t="s">
        <v>6095</v>
      </c>
      <c r="O24" s="8" t="s">
        <v>6096</v>
      </c>
    </row>
    <row r="25" spans="1:45" ht="15.75" thickBot="1">
      <c r="A25" s="89">
        <v>24</v>
      </c>
      <c r="B25" s="89" t="s">
        <v>3343</v>
      </c>
      <c r="C25" s="89" t="s">
        <v>3343</v>
      </c>
      <c r="D25" s="89" t="s">
        <v>3531</v>
      </c>
      <c r="E25" s="89" t="s">
        <v>3627</v>
      </c>
      <c r="F25" s="89">
        <v>24</v>
      </c>
      <c r="G25" s="89" t="s">
        <v>3692</v>
      </c>
      <c r="H25" s="89" t="s">
        <v>3692</v>
      </c>
      <c r="I25" s="89">
        <v>24</v>
      </c>
      <c r="K25" s="8">
        <v>34</v>
      </c>
      <c r="L25" s="8" t="s">
        <v>6000</v>
      </c>
      <c r="N25" s="8" t="s">
        <v>6097</v>
      </c>
      <c r="O25" s="8" t="s">
        <v>6098</v>
      </c>
      <c r="AK25" s="8" t="s">
        <v>3004</v>
      </c>
      <c r="AP25" s="382" t="s">
        <v>3254</v>
      </c>
      <c r="AQ25" s="382"/>
      <c r="AR25" s="382"/>
      <c r="AS25" s="382"/>
    </row>
    <row r="26" spans="1:45" ht="15.75" thickBot="1">
      <c r="A26" s="89">
        <v>25</v>
      </c>
      <c r="B26" s="89" t="s">
        <v>3344</v>
      </c>
      <c r="C26" s="89" t="s">
        <v>3444</v>
      </c>
      <c r="D26" s="89" t="s">
        <v>3532</v>
      </c>
      <c r="E26" s="89" t="s">
        <v>3628</v>
      </c>
      <c r="F26" s="89">
        <v>25</v>
      </c>
      <c r="G26" s="89" t="s">
        <v>3693</v>
      </c>
      <c r="H26" s="89" t="s">
        <v>3444</v>
      </c>
      <c r="I26" s="89">
        <v>25</v>
      </c>
      <c r="K26" s="8">
        <v>35</v>
      </c>
      <c r="L26" s="8" t="s">
        <v>6001</v>
      </c>
      <c r="N26" s="8" t="s">
        <v>6099</v>
      </c>
      <c r="O26" s="8" t="s">
        <v>6100</v>
      </c>
      <c r="AI26" s="386" t="s">
        <v>3297</v>
      </c>
      <c r="AJ26" s="387"/>
      <c r="AK26" s="388" t="s">
        <v>3003</v>
      </c>
      <c r="AL26" s="388"/>
      <c r="AM26" s="384" t="s">
        <v>3920</v>
      </c>
      <c r="AN26" s="385"/>
      <c r="AP26" s="7" t="s">
        <v>3255</v>
      </c>
      <c r="AQ26" s="7"/>
      <c r="AR26" s="7"/>
      <c r="AS26" s="7"/>
    </row>
    <row r="27" spans="1:45">
      <c r="A27" s="89">
        <v>26</v>
      </c>
      <c r="B27" s="89" t="s">
        <v>3345</v>
      </c>
      <c r="C27" s="89" t="s">
        <v>3345</v>
      </c>
      <c r="D27" s="89" t="s">
        <v>3490</v>
      </c>
      <c r="E27" s="89" t="s">
        <v>3345</v>
      </c>
      <c r="F27" s="89">
        <v>26</v>
      </c>
      <c r="G27" s="89" t="s">
        <v>3345</v>
      </c>
      <c r="H27" s="89" t="s">
        <v>3345</v>
      </c>
      <c r="I27" s="89">
        <v>26</v>
      </c>
      <c r="K27" s="8" t="s">
        <v>6002</v>
      </c>
      <c r="L27" s="8" t="s">
        <v>6003</v>
      </c>
      <c r="N27" s="8" t="s">
        <v>6025</v>
      </c>
      <c r="O27" s="8" t="s">
        <v>6101</v>
      </c>
      <c r="AI27" s="27">
        <v>1</v>
      </c>
      <c r="AJ27" s="7" t="s">
        <v>3057</v>
      </c>
      <c r="AK27" s="27">
        <v>1</v>
      </c>
      <c r="AL27" s="7" t="s">
        <v>3005</v>
      </c>
      <c r="AM27" s="24">
        <v>29221</v>
      </c>
      <c r="AN27" s="7" t="s">
        <v>3921</v>
      </c>
      <c r="AP27" s="7" t="s">
        <v>3256</v>
      </c>
      <c r="AQ27" s="7"/>
      <c r="AR27" s="7"/>
      <c r="AS27" s="7"/>
    </row>
    <row r="28" spans="1:45">
      <c r="A28" s="89">
        <v>27</v>
      </c>
      <c r="B28" s="89" t="s">
        <v>3346</v>
      </c>
      <c r="C28" s="89" t="s">
        <v>3346</v>
      </c>
      <c r="D28" s="89" t="s">
        <v>3533</v>
      </c>
      <c r="E28" s="89" t="s">
        <v>3466</v>
      </c>
      <c r="F28" s="89">
        <v>27</v>
      </c>
      <c r="G28" s="89" t="s">
        <v>3346</v>
      </c>
      <c r="H28" s="89" t="s">
        <v>3346</v>
      </c>
      <c r="I28" s="89">
        <v>27</v>
      </c>
      <c r="K28" s="8">
        <v>41</v>
      </c>
      <c r="L28" s="8" t="s">
        <v>6004</v>
      </c>
      <c r="N28" s="8" t="s">
        <v>6027</v>
      </c>
      <c r="O28" s="8" t="s">
        <v>6102</v>
      </c>
      <c r="AI28" s="27">
        <v>2</v>
      </c>
      <c r="AJ28" s="7" t="s">
        <v>3058</v>
      </c>
      <c r="AK28" s="27">
        <v>2</v>
      </c>
      <c r="AL28" s="7" t="s">
        <v>3006</v>
      </c>
      <c r="AM28" s="7" t="s">
        <v>3922</v>
      </c>
      <c r="AN28" s="7" t="s">
        <v>3923</v>
      </c>
      <c r="AP28" s="7" t="s">
        <v>3257</v>
      </c>
      <c r="AQ28" s="7"/>
      <c r="AR28" s="7"/>
      <c r="AS28" s="7"/>
    </row>
    <row r="29" spans="1:45">
      <c r="A29" s="89">
        <v>28</v>
      </c>
      <c r="B29" s="89" t="s">
        <v>3347</v>
      </c>
      <c r="C29" s="89" t="s">
        <v>3347</v>
      </c>
      <c r="D29" s="89" t="s">
        <v>3534</v>
      </c>
      <c r="E29" s="89" t="s">
        <v>3347</v>
      </c>
      <c r="F29" s="89">
        <v>28</v>
      </c>
      <c r="G29" s="89" t="s">
        <v>3347</v>
      </c>
      <c r="H29" s="89" t="s">
        <v>3347</v>
      </c>
      <c r="I29" s="89">
        <v>28</v>
      </c>
      <c r="K29" s="8" t="s">
        <v>6005</v>
      </c>
      <c r="L29" s="8" t="s">
        <v>6006</v>
      </c>
      <c r="N29" s="8" t="s">
        <v>6029</v>
      </c>
      <c r="O29" s="8" t="s">
        <v>6103</v>
      </c>
      <c r="AI29" s="27">
        <v>3</v>
      </c>
      <c r="AJ29" s="7" t="s">
        <v>3059</v>
      </c>
      <c r="AK29" s="27">
        <v>3</v>
      </c>
      <c r="AL29" s="7" t="s">
        <v>3007</v>
      </c>
      <c r="AM29" s="7" t="s">
        <v>3924</v>
      </c>
      <c r="AN29" s="7" t="s">
        <v>3925</v>
      </c>
      <c r="AP29" s="7" t="s">
        <v>3258</v>
      </c>
      <c r="AQ29" s="7"/>
      <c r="AR29" s="7"/>
      <c r="AS29" s="7"/>
    </row>
    <row r="30" spans="1:45">
      <c r="A30" s="89">
        <v>29</v>
      </c>
      <c r="B30" s="89" t="s">
        <v>3348</v>
      </c>
      <c r="C30" s="89" t="s">
        <v>3348</v>
      </c>
      <c r="D30" s="89" t="s">
        <v>3535</v>
      </c>
      <c r="E30" s="89" t="s">
        <v>3629</v>
      </c>
      <c r="F30" s="89">
        <v>29</v>
      </c>
      <c r="G30" s="89" t="s">
        <v>3694</v>
      </c>
      <c r="H30" s="89" t="s">
        <v>3756</v>
      </c>
      <c r="I30" s="89">
        <v>29</v>
      </c>
      <c r="K30" s="8" t="s">
        <v>6007</v>
      </c>
      <c r="L30" s="8" t="s">
        <v>6008</v>
      </c>
      <c r="N30" s="8" t="s">
        <v>6104</v>
      </c>
      <c r="O30" s="8" t="s">
        <v>6105</v>
      </c>
      <c r="AI30" s="27">
        <v>4</v>
      </c>
      <c r="AJ30" s="7" t="s">
        <v>3060</v>
      </c>
      <c r="AK30" s="27">
        <v>4</v>
      </c>
      <c r="AL30" s="7" t="s">
        <v>3008</v>
      </c>
      <c r="AM30" s="7" t="s">
        <v>3926</v>
      </c>
      <c r="AN30" s="7"/>
      <c r="AP30" s="7" t="s">
        <v>3259</v>
      </c>
      <c r="AQ30" s="7"/>
      <c r="AR30" s="7"/>
      <c r="AS30" s="7"/>
    </row>
    <row r="31" spans="1:45">
      <c r="A31" s="89">
        <v>30</v>
      </c>
      <c r="B31" s="89" t="s">
        <v>3349</v>
      </c>
      <c r="C31" s="89" t="s">
        <v>3445</v>
      </c>
      <c r="D31" s="89" t="s">
        <v>3536</v>
      </c>
      <c r="E31" s="89" t="s">
        <v>3630</v>
      </c>
      <c r="F31" s="89">
        <v>30</v>
      </c>
      <c r="G31" s="89" t="s">
        <v>3445</v>
      </c>
      <c r="H31" s="89" t="s">
        <v>3757</v>
      </c>
      <c r="I31" s="89">
        <v>30</v>
      </c>
      <c r="K31" s="8" t="s">
        <v>6009</v>
      </c>
      <c r="L31" s="8" t="s">
        <v>6010</v>
      </c>
      <c r="N31" s="8" t="s">
        <v>6106</v>
      </c>
      <c r="O31" s="8" t="s">
        <v>6107</v>
      </c>
      <c r="AI31" s="27">
        <v>5</v>
      </c>
      <c r="AJ31" s="7" t="s">
        <v>3061</v>
      </c>
      <c r="AK31" s="27">
        <v>5</v>
      </c>
      <c r="AL31" s="7" t="s">
        <v>3009</v>
      </c>
      <c r="AM31" s="25">
        <v>43221</v>
      </c>
      <c r="AN31" s="7" t="s">
        <v>2887</v>
      </c>
      <c r="AP31" s="7" t="s">
        <v>3260</v>
      </c>
      <c r="AQ31" s="7"/>
      <c r="AR31" s="7"/>
      <c r="AS31" s="7"/>
    </row>
    <row r="32" spans="1:45">
      <c r="A32" s="89">
        <v>31</v>
      </c>
      <c r="B32" s="89" t="s">
        <v>3350</v>
      </c>
      <c r="C32" s="89" t="s">
        <v>3446</v>
      </c>
      <c r="D32" s="89" t="s">
        <v>3537</v>
      </c>
      <c r="E32" s="89" t="s">
        <v>3631</v>
      </c>
      <c r="F32" s="89">
        <v>31</v>
      </c>
      <c r="G32" s="89" t="s">
        <v>3695</v>
      </c>
      <c r="H32" s="89" t="s">
        <v>3758</v>
      </c>
      <c r="I32" s="89">
        <v>31</v>
      </c>
      <c r="K32" s="8">
        <v>48</v>
      </c>
      <c r="L32" s="8" t="s">
        <v>6011</v>
      </c>
      <c r="N32" s="8" t="s">
        <v>6108</v>
      </c>
      <c r="O32" s="8" t="s">
        <v>6109</v>
      </c>
      <c r="AI32" s="27">
        <v>6</v>
      </c>
      <c r="AJ32" s="7" t="s">
        <v>3062</v>
      </c>
      <c r="AK32" s="27">
        <v>6</v>
      </c>
      <c r="AL32" s="7" t="s">
        <v>3010</v>
      </c>
      <c r="AM32" s="25">
        <v>43318</v>
      </c>
      <c r="AN32" s="7" t="s">
        <v>3927</v>
      </c>
      <c r="AP32" s="7" t="s">
        <v>3261</v>
      </c>
      <c r="AQ32" s="7"/>
      <c r="AR32" s="7"/>
      <c r="AS32" s="7"/>
    </row>
    <row r="33" spans="1:45">
      <c r="A33" s="89">
        <v>32</v>
      </c>
      <c r="B33" s="89" t="s">
        <v>3351</v>
      </c>
      <c r="C33" s="89" t="s">
        <v>3351</v>
      </c>
      <c r="D33" s="89" t="s">
        <v>3454</v>
      </c>
      <c r="E33" s="89" t="s">
        <v>3632</v>
      </c>
      <c r="F33" s="89">
        <v>32</v>
      </c>
      <c r="G33" s="89" t="s">
        <v>3351</v>
      </c>
      <c r="H33" s="89" t="s">
        <v>3351</v>
      </c>
      <c r="I33" s="89">
        <v>32</v>
      </c>
      <c r="K33" s="8">
        <v>49</v>
      </c>
      <c r="L33" s="8" t="s">
        <v>6012</v>
      </c>
      <c r="N33" s="8">
        <v>81</v>
      </c>
      <c r="O33" s="8" t="s">
        <v>6110</v>
      </c>
      <c r="AI33" s="27">
        <v>7</v>
      </c>
      <c r="AJ33" s="7" t="s">
        <v>3063</v>
      </c>
      <c r="AK33" s="27">
        <v>7</v>
      </c>
      <c r="AL33" s="7" t="s">
        <v>3011</v>
      </c>
      <c r="AM33" s="25">
        <v>43413</v>
      </c>
      <c r="AN33" s="7" t="s">
        <v>3928</v>
      </c>
      <c r="AP33" s="7" t="s">
        <v>3262</v>
      </c>
      <c r="AQ33" s="7"/>
      <c r="AR33" s="7"/>
      <c r="AS33" s="7"/>
    </row>
    <row r="34" spans="1:45">
      <c r="A34" s="89">
        <v>33</v>
      </c>
      <c r="B34" s="89" t="s">
        <v>3352</v>
      </c>
      <c r="C34" s="89" t="s">
        <v>3447</v>
      </c>
      <c r="D34" s="89" t="s">
        <v>3538</v>
      </c>
      <c r="E34" s="89" t="s">
        <v>3633</v>
      </c>
      <c r="F34" s="89">
        <v>33</v>
      </c>
      <c r="G34" s="89" t="s">
        <v>3447</v>
      </c>
      <c r="H34" s="89" t="s">
        <v>3759</v>
      </c>
      <c r="I34" s="89">
        <v>33</v>
      </c>
      <c r="K34" s="8">
        <v>50</v>
      </c>
      <c r="L34" s="8" t="s">
        <v>6013</v>
      </c>
      <c r="N34" s="8">
        <v>82</v>
      </c>
      <c r="O34" s="8" t="s">
        <v>6111</v>
      </c>
      <c r="AI34" s="27">
        <v>8</v>
      </c>
      <c r="AJ34" s="7" t="s">
        <v>3064</v>
      </c>
      <c r="AK34" s="27">
        <v>8</v>
      </c>
      <c r="AL34" s="7" t="s">
        <v>3012</v>
      </c>
      <c r="AM34" s="24">
        <v>41609</v>
      </c>
      <c r="AN34" s="7" t="s">
        <v>3929</v>
      </c>
      <c r="AP34" s="7" t="s">
        <v>3263</v>
      </c>
      <c r="AQ34" s="7"/>
      <c r="AR34" s="7"/>
      <c r="AS34" s="7"/>
    </row>
    <row r="35" spans="1:45">
      <c r="A35" s="89">
        <v>34</v>
      </c>
      <c r="B35" s="89" t="s">
        <v>3353</v>
      </c>
      <c r="C35" s="89" t="s">
        <v>3448</v>
      </c>
      <c r="D35" s="89" t="s">
        <v>3539</v>
      </c>
      <c r="E35" s="89" t="s">
        <v>3634</v>
      </c>
      <c r="F35" s="89">
        <v>34</v>
      </c>
      <c r="G35" s="89" t="s">
        <v>3448</v>
      </c>
      <c r="H35" s="89" t="s">
        <v>3448</v>
      </c>
      <c r="I35" s="89">
        <v>34</v>
      </c>
      <c r="K35" s="8" t="s">
        <v>3986</v>
      </c>
      <c r="L35" s="8" t="s">
        <v>6014</v>
      </c>
      <c r="N35" s="8">
        <v>83</v>
      </c>
      <c r="O35" s="8" t="s">
        <v>6112</v>
      </c>
      <c r="AI35" s="27">
        <v>9</v>
      </c>
      <c r="AJ35" s="7" t="s">
        <v>3065</v>
      </c>
      <c r="AK35" s="27">
        <v>9</v>
      </c>
      <c r="AL35" s="7" t="s">
        <v>3013</v>
      </c>
      <c r="AM35" s="7" t="s">
        <v>3930</v>
      </c>
      <c r="AN35" s="7" t="s">
        <v>3931</v>
      </c>
      <c r="AP35" s="7" t="s">
        <v>3264</v>
      </c>
      <c r="AQ35" s="7"/>
      <c r="AR35" s="7"/>
      <c r="AS35" s="7"/>
    </row>
    <row r="36" spans="1:45">
      <c r="A36" s="89">
        <v>35</v>
      </c>
      <c r="B36" s="89" t="s">
        <v>3354</v>
      </c>
      <c r="C36" s="89" t="s">
        <v>3449</v>
      </c>
      <c r="D36" s="89" t="s">
        <v>3540</v>
      </c>
      <c r="E36" s="89" t="s">
        <v>3635</v>
      </c>
      <c r="F36" s="89"/>
      <c r="G36" s="89" t="s">
        <v>3696</v>
      </c>
      <c r="H36" s="89" t="s">
        <v>3760</v>
      </c>
      <c r="I36" s="89">
        <v>35</v>
      </c>
      <c r="K36" s="8" t="s">
        <v>6015</v>
      </c>
      <c r="L36" s="8" t="s">
        <v>6016</v>
      </c>
      <c r="N36" s="8">
        <v>84</v>
      </c>
      <c r="O36" s="8" t="s">
        <v>6113</v>
      </c>
      <c r="AI36" s="27">
        <v>10</v>
      </c>
      <c r="AJ36" s="7" t="s">
        <v>3066</v>
      </c>
      <c r="AK36" s="27">
        <v>10</v>
      </c>
      <c r="AL36" s="7" t="s">
        <v>3014</v>
      </c>
      <c r="AM36" s="7" t="s">
        <v>3932</v>
      </c>
      <c r="AN36" s="7" t="s">
        <v>3933</v>
      </c>
      <c r="AP36" s="7" t="s">
        <v>3265</v>
      </c>
      <c r="AQ36" s="7"/>
      <c r="AR36" s="7"/>
      <c r="AS36" s="7"/>
    </row>
    <row r="37" spans="1:45">
      <c r="A37" s="89">
        <v>36</v>
      </c>
      <c r="B37" s="89" t="s">
        <v>3355</v>
      </c>
      <c r="C37" s="89" t="s">
        <v>3355</v>
      </c>
      <c r="D37" s="89" t="s">
        <v>3467</v>
      </c>
      <c r="E37" s="89" t="s">
        <v>3355</v>
      </c>
      <c r="F37" s="89">
        <v>35</v>
      </c>
      <c r="G37" s="89" t="s">
        <v>3355</v>
      </c>
      <c r="H37" s="89" t="s">
        <v>3355</v>
      </c>
      <c r="I37" s="89">
        <v>36</v>
      </c>
      <c r="K37" s="8" t="s">
        <v>6017</v>
      </c>
      <c r="L37" s="8" t="s">
        <v>6018</v>
      </c>
      <c r="N37" s="8">
        <v>85</v>
      </c>
      <c r="O37" s="8" t="s">
        <v>6114</v>
      </c>
      <c r="AI37" s="27">
        <v>11</v>
      </c>
      <c r="AJ37" s="7" t="s">
        <v>3067</v>
      </c>
      <c r="AK37" s="27">
        <v>11</v>
      </c>
      <c r="AL37" s="7" t="s">
        <v>3015</v>
      </c>
      <c r="AM37" s="7" t="s">
        <v>3934</v>
      </c>
      <c r="AN37" s="7" t="s">
        <v>3935</v>
      </c>
      <c r="AP37" s="7" t="s">
        <v>3266</v>
      </c>
      <c r="AQ37" s="7"/>
      <c r="AR37" s="7"/>
      <c r="AS37" s="7"/>
    </row>
    <row r="38" spans="1:45">
      <c r="A38" s="89">
        <v>37</v>
      </c>
      <c r="B38" s="89" t="s">
        <v>3356</v>
      </c>
      <c r="C38" s="89" t="s">
        <v>3356</v>
      </c>
      <c r="D38" s="89" t="s">
        <v>3541</v>
      </c>
      <c r="E38" s="89" t="s">
        <v>3356</v>
      </c>
      <c r="F38" s="89">
        <v>36</v>
      </c>
      <c r="G38" s="89" t="s">
        <v>3356</v>
      </c>
      <c r="H38" s="89" t="s">
        <v>3356</v>
      </c>
      <c r="I38" s="89">
        <v>37</v>
      </c>
      <c r="K38" s="8" t="s">
        <v>3947</v>
      </c>
      <c r="L38" s="8" t="s">
        <v>6019</v>
      </c>
      <c r="N38" s="8">
        <v>86</v>
      </c>
      <c r="O38" s="8" t="s">
        <v>6115</v>
      </c>
      <c r="AI38" s="27">
        <v>12</v>
      </c>
      <c r="AJ38" s="7" t="s">
        <v>3068</v>
      </c>
      <c r="AK38" s="27">
        <v>12</v>
      </c>
      <c r="AL38" s="7" t="s">
        <v>3016</v>
      </c>
      <c r="AM38" s="7" t="s">
        <v>3936</v>
      </c>
      <c r="AN38" s="7" t="s">
        <v>2940</v>
      </c>
      <c r="AP38" s="7" t="s">
        <v>3267</v>
      </c>
      <c r="AQ38" s="7"/>
      <c r="AR38" s="7"/>
      <c r="AS38" s="7"/>
    </row>
    <row r="39" spans="1:45">
      <c r="A39" s="89">
        <v>38</v>
      </c>
      <c r="B39" s="89" t="s">
        <v>3357</v>
      </c>
      <c r="C39" s="89" t="s">
        <v>3357</v>
      </c>
      <c r="D39" s="113" t="s">
        <v>3542</v>
      </c>
      <c r="E39" s="89" t="s">
        <v>3357</v>
      </c>
      <c r="F39" s="89">
        <v>37</v>
      </c>
      <c r="G39" s="89" t="s">
        <v>3357</v>
      </c>
      <c r="H39" s="89" t="s">
        <v>3357</v>
      </c>
      <c r="I39" s="89">
        <v>38</v>
      </c>
      <c r="K39" s="8" t="s">
        <v>3949</v>
      </c>
      <c r="L39" s="8" t="s">
        <v>6020</v>
      </c>
      <c r="N39" s="8">
        <v>87</v>
      </c>
      <c r="O39" s="8" t="s">
        <v>6116</v>
      </c>
      <c r="AI39" s="27">
        <v>13</v>
      </c>
      <c r="AJ39" s="7" t="s">
        <v>3069</v>
      </c>
      <c r="AK39" s="27">
        <v>13</v>
      </c>
      <c r="AL39" s="7" t="s">
        <v>3017</v>
      </c>
      <c r="AM39" s="7" t="s">
        <v>3937</v>
      </c>
      <c r="AN39" s="7" t="s">
        <v>3938</v>
      </c>
      <c r="AP39" s="7" t="s">
        <v>3268</v>
      </c>
      <c r="AQ39" s="7"/>
      <c r="AR39" s="7"/>
      <c r="AS39" s="7"/>
    </row>
    <row r="40" spans="1:45">
      <c r="A40" s="89">
        <v>39</v>
      </c>
      <c r="B40" s="89" t="s">
        <v>3358</v>
      </c>
      <c r="C40" s="89" t="s">
        <v>3358</v>
      </c>
      <c r="D40" s="113" t="s">
        <v>3543</v>
      </c>
      <c r="E40" s="89" t="s">
        <v>3358</v>
      </c>
      <c r="F40" s="89">
        <v>38</v>
      </c>
      <c r="G40" s="89" t="s">
        <v>3358</v>
      </c>
      <c r="H40" s="89" t="s">
        <v>3358</v>
      </c>
      <c r="I40" s="89">
        <v>39</v>
      </c>
      <c r="K40" s="8" t="s">
        <v>6021</v>
      </c>
      <c r="L40" s="8" t="s">
        <v>6022</v>
      </c>
      <c r="N40" s="8">
        <v>88</v>
      </c>
      <c r="O40" s="8" t="s">
        <v>6117</v>
      </c>
      <c r="AI40" s="27">
        <v>14</v>
      </c>
      <c r="AJ40" s="7" t="s">
        <v>3070</v>
      </c>
      <c r="AK40" s="27">
        <v>14</v>
      </c>
      <c r="AL40" s="7" t="s">
        <v>3018</v>
      </c>
      <c r="AM40" s="7" t="s">
        <v>3939</v>
      </c>
      <c r="AN40" s="7" t="s">
        <v>3940</v>
      </c>
      <c r="AP40" s="7" t="s">
        <v>3269</v>
      </c>
      <c r="AQ40" s="7"/>
      <c r="AR40" s="7"/>
      <c r="AS40" s="7"/>
    </row>
    <row r="41" spans="1:45">
      <c r="A41" s="89">
        <v>40</v>
      </c>
      <c r="B41" s="89" t="s">
        <v>3359</v>
      </c>
      <c r="C41" s="89" t="s">
        <v>3359</v>
      </c>
      <c r="D41" s="113" t="s">
        <v>3544</v>
      </c>
      <c r="E41" s="89" t="s">
        <v>3359</v>
      </c>
      <c r="F41" s="89">
        <v>39</v>
      </c>
      <c r="G41" s="89" t="s">
        <v>3359</v>
      </c>
      <c r="H41" s="89" t="s">
        <v>3359</v>
      </c>
      <c r="I41" s="89">
        <v>40</v>
      </c>
      <c r="K41" s="8" t="s">
        <v>6023</v>
      </c>
      <c r="L41" s="8" t="s">
        <v>6024</v>
      </c>
      <c r="N41" s="8">
        <v>89</v>
      </c>
      <c r="O41" s="8" t="s">
        <v>6118</v>
      </c>
      <c r="AI41" s="27">
        <v>15</v>
      </c>
      <c r="AJ41" s="7" t="s">
        <v>3071</v>
      </c>
      <c r="AK41" s="27">
        <v>15</v>
      </c>
      <c r="AL41" s="7" t="s">
        <v>3019</v>
      </c>
      <c r="AM41" s="7" t="s">
        <v>3941</v>
      </c>
      <c r="AN41" s="7" t="s">
        <v>3942</v>
      </c>
      <c r="AP41" s="7" t="s">
        <v>3270</v>
      </c>
      <c r="AQ41" s="7"/>
      <c r="AR41" s="7"/>
      <c r="AS41" s="7"/>
    </row>
    <row r="42" spans="1:45">
      <c r="A42" s="89">
        <v>41</v>
      </c>
      <c r="B42" s="89" t="s">
        <v>3360</v>
      </c>
      <c r="C42" s="89" t="s">
        <v>3360</v>
      </c>
      <c r="D42" s="113" t="s">
        <v>3545</v>
      </c>
      <c r="E42" s="89" t="s">
        <v>3360</v>
      </c>
      <c r="F42" s="89">
        <v>40</v>
      </c>
      <c r="G42" s="89" t="s">
        <v>3360</v>
      </c>
      <c r="H42" s="89" t="s">
        <v>3360</v>
      </c>
      <c r="I42" s="89">
        <v>41</v>
      </c>
      <c r="K42" s="8" t="s">
        <v>6025</v>
      </c>
      <c r="L42" s="8" t="s">
        <v>6026</v>
      </c>
      <c r="N42" s="8">
        <v>90</v>
      </c>
      <c r="O42" s="8" t="s">
        <v>6119</v>
      </c>
      <c r="AI42" s="27">
        <v>16</v>
      </c>
      <c r="AJ42" s="7" t="s">
        <v>3072</v>
      </c>
      <c r="AK42" s="27">
        <v>16</v>
      </c>
      <c r="AL42" s="7" t="s">
        <v>3020</v>
      </c>
      <c r="AM42" s="7" t="s">
        <v>3943</v>
      </c>
      <c r="AN42" s="7" t="s">
        <v>3944</v>
      </c>
      <c r="AP42" s="7" t="s">
        <v>3271</v>
      </c>
      <c r="AQ42" s="7"/>
      <c r="AR42" s="7"/>
      <c r="AS42" s="7"/>
    </row>
    <row r="43" spans="1:45" ht="17.25" customHeight="1">
      <c r="A43" s="89">
        <v>42</v>
      </c>
      <c r="B43" s="89" t="s">
        <v>3361</v>
      </c>
      <c r="C43" s="89" t="s">
        <v>3361</v>
      </c>
      <c r="D43" s="113" t="s">
        <v>3546</v>
      </c>
      <c r="E43" s="89" t="s">
        <v>3636</v>
      </c>
      <c r="F43" s="89">
        <v>41</v>
      </c>
      <c r="G43" s="89" t="s">
        <v>3361</v>
      </c>
      <c r="H43" s="89" t="s">
        <v>3761</v>
      </c>
      <c r="I43" s="89">
        <v>42</v>
      </c>
      <c r="K43" s="8" t="s">
        <v>6027</v>
      </c>
      <c r="L43" s="8" t="s">
        <v>6028</v>
      </c>
      <c r="N43" s="8">
        <v>91</v>
      </c>
      <c r="O43" s="8" t="s">
        <v>6058</v>
      </c>
      <c r="AI43" s="27">
        <v>17</v>
      </c>
      <c r="AJ43" s="7" t="s">
        <v>3073</v>
      </c>
      <c r="AK43" s="27">
        <v>17</v>
      </c>
      <c r="AL43" s="7" t="s">
        <v>3021</v>
      </c>
      <c r="AM43" s="7" t="s">
        <v>3945</v>
      </c>
      <c r="AN43" s="7" t="s">
        <v>3946</v>
      </c>
      <c r="AP43" s="7" t="s">
        <v>3272</v>
      </c>
      <c r="AQ43" s="7"/>
      <c r="AR43" s="7"/>
      <c r="AS43" s="7"/>
    </row>
    <row r="44" spans="1:45" ht="15.75">
      <c r="A44" s="89">
        <v>43</v>
      </c>
      <c r="B44" s="89" t="s">
        <v>3362</v>
      </c>
      <c r="C44" s="89" t="s">
        <v>3450</v>
      </c>
      <c r="D44" s="113" t="s">
        <v>3547</v>
      </c>
      <c r="E44" s="89" t="s">
        <v>3637</v>
      </c>
      <c r="F44" s="89">
        <v>42</v>
      </c>
      <c r="G44" s="89" t="s">
        <v>3697</v>
      </c>
      <c r="H44" s="89"/>
      <c r="I44" s="89">
        <v>43</v>
      </c>
      <c r="K44" s="8" t="s">
        <v>6029</v>
      </c>
      <c r="L44" s="8" t="s">
        <v>6030</v>
      </c>
      <c r="N44" s="8">
        <v>92</v>
      </c>
      <c r="O44" s="8" t="s">
        <v>6120</v>
      </c>
      <c r="AI44" s="27">
        <v>18</v>
      </c>
      <c r="AJ44" s="7" t="s">
        <v>3074</v>
      </c>
      <c r="AK44" s="27">
        <v>18</v>
      </c>
      <c r="AL44" s="7" t="s">
        <v>3022</v>
      </c>
      <c r="AM44" s="7" t="s">
        <v>3947</v>
      </c>
      <c r="AN44" s="7" t="s">
        <v>3948</v>
      </c>
      <c r="AP44" s="7" t="s">
        <v>3273</v>
      </c>
      <c r="AQ44" s="7"/>
      <c r="AR44" s="7"/>
      <c r="AS44" s="7"/>
    </row>
    <row r="45" spans="1:45">
      <c r="A45" s="89">
        <v>44</v>
      </c>
      <c r="B45" s="89" t="s">
        <v>3363</v>
      </c>
      <c r="C45" s="89" t="s">
        <v>3451</v>
      </c>
      <c r="D45" s="113" t="s">
        <v>3548</v>
      </c>
      <c r="E45" s="89" t="s">
        <v>3451</v>
      </c>
      <c r="F45" s="89">
        <v>43</v>
      </c>
      <c r="G45" s="89" t="s">
        <v>3363</v>
      </c>
      <c r="H45" s="89" t="s">
        <v>3762</v>
      </c>
      <c r="I45" s="89">
        <v>44</v>
      </c>
      <c r="K45" s="8" t="s">
        <v>6031</v>
      </c>
      <c r="L45" s="8" t="s">
        <v>6032</v>
      </c>
      <c r="N45" s="8">
        <v>93</v>
      </c>
      <c r="O45" s="8" t="s">
        <v>6121</v>
      </c>
      <c r="AI45" s="27">
        <v>19</v>
      </c>
      <c r="AJ45" s="7" t="s">
        <v>3075</v>
      </c>
      <c r="AK45" s="27">
        <v>19</v>
      </c>
      <c r="AL45" s="7" t="s">
        <v>3023</v>
      </c>
      <c r="AM45" s="7" t="s">
        <v>3949</v>
      </c>
      <c r="AN45" s="7" t="s">
        <v>3950</v>
      </c>
      <c r="AP45" s="7" t="s">
        <v>3274</v>
      </c>
      <c r="AQ45" s="7"/>
      <c r="AR45" s="7"/>
      <c r="AS45" s="7"/>
    </row>
    <row r="46" spans="1:45">
      <c r="A46" s="89">
        <v>45</v>
      </c>
      <c r="B46" s="89" t="s">
        <v>3364</v>
      </c>
      <c r="C46" s="89" t="s">
        <v>3452</v>
      </c>
      <c r="D46" s="113" t="s">
        <v>3549</v>
      </c>
      <c r="E46" s="89" t="s">
        <v>3638</v>
      </c>
      <c r="F46" s="89">
        <v>44</v>
      </c>
      <c r="G46" s="89" t="s">
        <v>3638</v>
      </c>
      <c r="H46" s="89" t="s">
        <v>3763</v>
      </c>
      <c r="I46" s="89">
        <v>45</v>
      </c>
      <c r="K46" s="8" t="s">
        <v>6033</v>
      </c>
      <c r="L46" s="8" t="s">
        <v>6034</v>
      </c>
      <c r="N46" s="8">
        <v>94</v>
      </c>
      <c r="O46" s="8" t="s">
        <v>6122</v>
      </c>
      <c r="AI46" s="27">
        <v>20</v>
      </c>
      <c r="AJ46" s="7" t="s">
        <v>3076</v>
      </c>
      <c r="AK46" s="27">
        <v>20</v>
      </c>
      <c r="AL46" s="7" t="s">
        <v>3024</v>
      </c>
      <c r="AM46" s="7" t="s">
        <v>3951</v>
      </c>
      <c r="AN46" s="7" t="s">
        <v>3952</v>
      </c>
      <c r="AP46" s="7" t="s">
        <v>3275</v>
      </c>
      <c r="AQ46" s="7"/>
      <c r="AR46" s="7"/>
      <c r="AS46" s="7"/>
    </row>
    <row r="47" spans="1:45">
      <c r="A47" s="89">
        <v>46</v>
      </c>
      <c r="B47" s="89" t="s">
        <v>3365</v>
      </c>
      <c r="C47" s="89" t="s">
        <v>3365</v>
      </c>
      <c r="D47" s="113" t="s">
        <v>6780</v>
      </c>
      <c r="E47" s="89" t="s">
        <v>3365</v>
      </c>
      <c r="F47" s="89">
        <v>45</v>
      </c>
      <c r="G47" s="89" t="s">
        <v>3698</v>
      </c>
      <c r="H47" s="89" t="s">
        <v>3764</v>
      </c>
      <c r="I47" s="89">
        <v>46</v>
      </c>
      <c r="K47" s="8" t="s">
        <v>6035</v>
      </c>
      <c r="L47" s="8" t="s">
        <v>6036</v>
      </c>
      <c r="N47" s="8">
        <v>95</v>
      </c>
      <c r="O47" s="8" t="s">
        <v>6123</v>
      </c>
      <c r="AK47" s="27">
        <v>21</v>
      </c>
      <c r="AL47" s="7" t="s">
        <v>3025</v>
      </c>
      <c r="AM47" s="7" t="s">
        <v>3953</v>
      </c>
      <c r="AN47" s="7" t="s">
        <v>3954</v>
      </c>
      <c r="AP47" s="7" t="s">
        <v>3276</v>
      </c>
      <c r="AQ47" s="7"/>
      <c r="AR47" s="7"/>
      <c r="AS47" s="7"/>
    </row>
    <row r="48" spans="1:45">
      <c r="A48" s="89">
        <v>47</v>
      </c>
      <c r="B48" s="89" t="s">
        <v>3366</v>
      </c>
      <c r="C48" s="89" t="s">
        <v>3453</v>
      </c>
      <c r="D48" s="113" t="s">
        <v>3550</v>
      </c>
      <c r="E48" s="89" t="s">
        <v>3639</v>
      </c>
      <c r="F48" s="89">
        <v>46</v>
      </c>
      <c r="G48" s="89" t="s">
        <v>3699</v>
      </c>
      <c r="H48" s="89" t="s">
        <v>3765</v>
      </c>
      <c r="I48" s="89">
        <v>47</v>
      </c>
      <c r="K48" s="8" t="s">
        <v>6037</v>
      </c>
      <c r="L48" s="8" t="s">
        <v>6038</v>
      </c>
      <c r="N48" s="8">
        <v>96</v>
      </c>
      <c r="O48" s="8" t="s">
        <v>6124</v>
      </c>
      <c r="AK48" s="27">
        <v>22</v>
      </c>
      <c r="AL48" s="7" t="s">
        <v>3026</v>
      </c>
      <c r="AM48" s="7" t="s">
        <v>3955</v>
      </c>
      <c r="AN48" s="7" t="s">
        <v>3956</v>
      </c>
      <c r="AP48" s="7" t="s">
        <v>3277</v>
      </c>
      <c r="AQ48" s="7"/>
      <c r="AR48" s="7"/>
      <c r="AS48" s="7"/>
    </row>
    <row r="49" spans="1:45">
      <c r="A49" s="89">
        <v>48</v>
      </c>
      <c r="B49" s="89" t="s">
        <v>3367</v>
      </c>
      <c r="C49" s="89" t="s">
        <v>3454</v>
      </c>
      <c r="D49" s="113" t="s">
        <v>3551</v>
      </c>
      <c r="E49" s="89" t="s">
        <v>3367</v>
      </c>
      <c r="F49" s="89">
        <v>47</v>
      </c>
      <c r="G49" s="89" t="s">
        <v>3367</v>
      </c>
      <c r="H49" s="89" t="s">
        <v>3766</v>
      </c>
      <c r="I49" s="89">
        <v>48</v>
      </c>
      <c r="K49" s="8">
        <v>81</v>
      </c>
      <c r="L49" s="8" t="s">
        <v>6039</v>
      </c>
      <c r="N49" s="8">
        <v>97</v>
      </c>
      <c r="O49" s="8" t="s">
        <v>6125</v>
      </c>
      <c r="AK49" s="27">
        <v>23</v>
      </c>
      <c r="AL49" s="7" t="s">
        <v>3027</v>
      </c>
      <c r="AM49" s="7" t="s">
        <v>3957</v>
      </c>
      <c r="AN49" s="7" t="s">
        <v>3958</v>
      </c>
      <c r="AP49" s="7" t="s">
        <v>3278</v>
      </c>
      <c r="AQ49" s="7"/>
      <c r="AR49" s="7"/>
      <c r="AS49" s="7"/>
    </row>
    <row r="50" spans="1:45">
      <c r="A50" s="89">
        <v>49</v>
      </c>
      <c r="B50" s="89" t="s">
        <v>3368</v>
      </c>
      <c r="C50" s="89" t="s">
        <v>3455</v>
      </c>
      <c r="D50" s="113" t="s">
        <v>3552</v>
      </c>
      <c r="E50" s="89" t="s">
        <v>3368</v>
      </c>
      <c r="F50" s="89">
        <v>48</v>
      </c>
      <c r="G50" s="89" t="s">
        <v>3700</v>
      </c>
      <c r="H50" s="89" t="s">
        <v>3767</v>
      </c>
      <c r="I50" s="89">
        <v>49</v>
      </c>
      <c r="K50" s="8">
        <v>82</v>
      </c>
      <c r="L50" s="8" t="s">
        <v>6040</v>
      </c>
      <c r="N50" s="8">
        <v>98</v>
      </c>
      <c r="O50" s="8" t="s">
        <v>6126</v>
      </c>
      <c r="AK50" s="27">
        <v>24</v>
      </c>
      <c r="AL50" s="7" t="s">
        <v>3028</v>
      </c>
      <c r="AM50" s="7" t="s">
        <v>3959</v>
      </c>
      <c r="AN50" s="7" t="s">
        <v>3960</v>
      </c>
      <c r="AP50" s="7" t="s">
        <v>3279</v>
      </c>
      <c r="AQ50" s="7"/>
      <c r="AR50" s="7"/>
      <c r="AS50" s="7"/>
    </row>
    <row r="51" spans="1:45">
      <c r="A51" s="89">
        <v>50</v>
      </c>
      <c r="B51" s="89" t="s">
        <v>3369</v>
      </c>
      <c r="C51" s="89" t="s">
        <v>3456</v>
      </c>
      <c r="D51" s="113" t="s">
        <v>3553</v>
      </c>
      <c r="E51" s="89" t="s">
        <v>3640</v>
      </c>
      <c r="F51" s="89">
        <v>49</v>
      </c>
      <c r="G51" s="89" t="s">
        <v>3701</v>
      </c>
      <c r="H51" s="89" t="s">
        <v>3768</v>
      </c>
      <c r="I51" s="89">
        <v>50</v>
      </c>
      <c r="K51" s="8">
        <v>83</v>
      </c>
      <c r="L51" s="8" t="s">
        <v>6041</v>
      </c>
      <c r="N51" s="8">
        <v>99</v>
      </c>
      <c r="O51" s="8" t="s">
        <v>6127</v>
      </c>
      <c r="AK51" s="27">
        <v>25</v>
      </c>
      <c r="AL51" s="7" t="s">
        <v>3029</v>
      </c>
      <c r="AM51" s="7" t="s">
        <v>3961</v>
      </c>
      <c r="AN51" s="7" t="s">
        <v>3962</v>
      </c>
      <c r="AP51" s="7" t="s">
        <v>3280</v>
      </c>
      <c r="AQ51" s="7"/>
      <c r="AR51" s="7"/>
      <c r="AS51" s="7"/>
    </row>
    <row r="52" spans="1:45">
      <c r="A52" s="89">
        <v>51</v>
      </c>
      <c r="B52" s="89" t="s">
        <v>3370</v>
      </c>
      <c r="C52" s="89" t="s">
        <v>3457</v>
      </c>
      <c r="D52" s="113" t="s">
        <v>3554</v>
      </c>
      <c r="E52" s="89" t="s">
        <v>3641</v>
      </c>
      <c r="F52" s="89">
        <v>50</v>
      </c>
      <c r="G52" s="89" t="s">
        <v>3702</v>
      </c>
      <c r="H52" s="89" t="s">
        <v>3769</v>
      </c>
      <c r="I52" s="89">
        <v>51</v>
      </c>
      <c r="K52" s="8">
        <v>84</v>
      </c>
      <c r="L52" s="8" t="s">
        <v>6042</v>
      </c>
      <c r="N52" s="8">
        <v>0</v>
      </c>
      <c r="O52" s="8" t="s">
        <v>6128</v>
      </c>
      <c r="AK52" s="27">
        <v>26</v>
      </c>
      <c r="AL52" s="7" t="s">
        <v>3030</v>
      </c>
      <c r="AM52" s="7" t="s">
        <v>3963</v>
      </c>
      <c r="AN52" s="7" t="s">
        <v>3964</v>
      </c>
      <c r="AP52" s="7" t="s">
        <v>3281</v>
      </c>
      <c r="AQ52" s="7"/>
      <c r="AR52" s="7"/>
      <c r="AS52" s="7"/>
    </row>
    <row r="53" spans="1:45">
      <c r="A53" s="89">
        <v>52</v>
      </c>
      <c r="B53" s="89" t="s">
        <v>3371</v>
      </c>
      <c r="C53" s="89" t="s">
        <v>3458</v>
      </c>
      <c r="D53" s="113" t="s">
        <v>3555</v>
      </c>
      <c r="E53" s="89" t="s">
        <v>3642</v>
      </c>
      <c r="F53" s="89">
        <v>51</v>
      </c>
      <c r="G53" s="89" t="s">
        <v>3642</v>
      </c>
      <c r="H53" s="89" t="s">
        <v>3770</v>
      </c>
      <c r="I53" s="89">
        <v>52</v>
      </c>
      <c r="K53" s="8">
        <v>85</v>
      </c>
      <c r="L53" s="8" t="s">
        <v>6043</v>
      </c>
      <c r="AK53" s="27">
        <v>27</v>
      </c>
      <c r="AL53" s="7" t="s">
        <v>3031</v>
      </c>
      <c r="AM53" s="7" t="s">
        <v>3965</v>
      </c>
      <c r="AN53" s="7" t="s">
        <v>3966</v>
      </c>
      <c r="AP53" s="7" t="s">
        <v>3282</v>
      </c>
      <c r="AQ53" s="7"/>
      <c r="AR53" s="7"/>
      <c r="AS53" s="7"/>
    </row>
    <row r="54" spans="1:45">
      <c r="A54" s="89">
        <v>53</v>
      </c>
      <c r="B54" s="89" t="s">
        <v>3372</v>
      </c>
      <c r="C54" s="89" t="s">
        <v>3459</v>
      </c>
      <c r="D54" s="113" t="s">
        <v>3556</v>
      </c>
      <c r="E54" s="89" t="s">
        <v>3372</v>
      </c>
      <c r="F54" s="89">
        <v>52</v>
      </c>
      <c r="G54" s="89" t="s">
        <v>3703</v>
      </c>
      <c r="H54" s="89" t="s">
        <v>3771</v>
      </c>
      <c r="I54" s="89">
        <v>53</v>
      </c>
      <c r="K54" s="8">
        <v>86</v>
      </c>
      <c r="L54" s="8" t="s">
        <v>6044</v>
      </c>
      <c r="AK54" s="27">
        <v>28</v>
      </c>
      <c r="AL54" s="7" t="s">
        <v>3032</v>
      </c>
      <c r="AM54" s="7" t="s">
        <v>3967</v>
      </c>
      <c r="AN54" s="7" t="s">
        <v>3968</v>
      </c>
      <c r="AP54" s="7" t="s">
        <v>3283</v>
      </c>
      <c r="AQ54" s="7"/>
      <c r="AR54" s="7"/>
      <c r="AS54" s="7"/>
    </row>
    <row r="55" spans="1:45">
      <c r="A55" s="89">
        <v>54</v>
      </c>
      <c r="B55" s="89" t="s">
        <v>3373</v>
      </c>
      <c r="C55" s="89" t="s">
        <v>3460</v>
      </c>
      <c r="D55" s="113" t="s">
        <v>3557</v>
      </c>
      <c r="E55" s="89" t="s">
        <v>3373</v>
      </c>
      <c r="F55" s="89">
        <v>53</v>
      </c>
      <c r="G55" s="89" t="s">
        <v>3373</v>
      </c>
      <c r="H55" s="89" t="s">
        <v>3772</v>
      </c>
      <c r="I55" s="89">
        <v>54</v>
      </c>
      <c r="K55" s="8">
        <v>87</v>
      </c>
      <c r="L55" s="8" t="s">
        <v>6045</v>
      </c>
      <c r="AK55" s="27">
        <v>29</v>
      </c>
      <c r="AL55" s="7" t="s">
        <v>3044</v>
      </c>
      <c r="AM55" s="7" t="s">
        <v>3969</v>
      </c>
      <c r="AN55" s="7"/>
      <c r="AP55" s="7" t="s">
        <v>3284</v>
      </c>
      <c r="AQ55" s="7"/>
      <c r="AR55" s="7"/>
      <c r="AS55" s="7"/>
    </row>
    <row r="56" spans="1:45">
      <c r="A56" s="89">
        <v>55</v>
      </c>
      <c r="B56" s="89" t="s">
        <v>3374</v>
      </c>
      <c r="C56" s="89" t="s">
        <v>3461</v>
      </c>
      <c r="D56" s="113" t="s">
        <v>3558</v>
      </c>
      <c r="E56" s="89" t="s">
        <v>3374</v>
      </c>
      <c r="F56" s="89">
        <v>54</v>
      </c>
      <c r="G56" s="89" t="s">
        <v>3374</v>
      </c>
      <c r="H56" s="89" t="s">
        <v>3773</v>
      </c>
      <c r="I56" s="89">
        <v>55</v>
      </c>
      <c r="K56" s="8">
        <v>88</v>
      </c>
      <c r="L56" s="8" t="s">
        <v>6046</v>
      </c>
      <c r="AK56" s="27">
        <v>30</v>
      </c>
      <c r="AL56" s="7" t="s">
        <v>3033</v>
      </c>
      <c r="AM56" s="7" t="s">
        <v>3970</v>
      </c>
      <c r="AN56" s="7" t="s">
        <v>3971</v>
      </c>
      <c r="AP56" s="7" t="s">
        <v>3285</v>
      </c>
      <c r="AQ56" s="7"/>
      <c r="AR56" s="7"/>
      <c r="AS56" s="7"/>
    </row>
    <row r="57" spans="1:45">
      <c r="A57" s="89">
        <v>56</v>
      </c>
      <c r="B57" s="89" t="s">
        <v>3375</v>
      </c>
      <c r="C57" s="89" t="s">
        <v>3462</v>
      </c>
      <c r="D57" s="113" t="s">
        <v>3559</v>
      </c>
      <c r="E57" s="89" t="s">
        <v>3643</v>
      </c>
      <c r="F57" s="89">
        <v>55</v>
      </c>
      <c r="G57" s="89"/>
      <c r="H57" s="89" t="s">
        <v>3774</v>
      </c>
      <c r="I57" s="89">
        <v>56</v>
      </c>
      <c r="K57" s="8">
        <v>89</v>
      </c>
      <c r="L57" s="8" t="s">
        <v>6047</v>
      </c>
      <c r="AK57" s="27">
        <v>31</v>
      </c>
      <c r="AL57" s="7" t="s">
        <v>3034</v>
      </c>
      <c r="AM57" s="7" t="s">
        <v>3972</v>
      </c>
      <c r="AN57" s="7"/>
      <c r="AP57" s="7" t="s">
        <v>3286</v>
      </c>
      <c r="AQ57" s="7"/>
      <c r="AR57" s="7"/>
      <c r="AS57" s="7"/>
    </row>
    <row r="58" spans="1:45">
      <c r="A58" s="89">
        <v>57</v>
      </c>
      <c r="B58" s="89" t="s">
        <v>3376</v>
      </c>
      <c r="C58" s="89" t="s">
        <v>3463</v>
      </c>
      <c r="D58" s="113" t="s">
        <v>3560</v>
      </c>
      <c r="E58" s="89" t="s">
        <v>3644</v>
      </c>
      <c r="F58" s="89">
        <v>56</v>
      </c>
      <c r="G58" s="89" t="s">
        <v>3375</v>
      </c>
      <c r="H58" s="89" t="s">
        <v>3775</v>
      </c>
      <c r="I58" s="89">
        <v>57</v>
      </c>
      <c r="K58" s="8">
        <v>90</v>
      </c>
      <c r="L58" s="8" t="s">
        <v>6048</v>
      </c>
      <c r="AK58" s="27">
        <v>32</v>
      </c>
      <c r="AL58" s="7" t="s">
        <v>3035</v>
      </c>
      <c r="AM58" s="7" t="s">
        <v>3973</v>
      </c>
      <c r="AN58" s="7"/>
      <c r="AP58" s="7" t="s">
        <v>3287</v>
      </c>
      <c r="AQ58" s="7"/>
      <c r="AR58" s="7"/>
      <c r="AS58" s="7"/>
    </row>
    <row r="59" spans="1:45">
      <c r="A59" s="89">
        <v>58</v>
      </c>
      <c r="B59" s="89" t="s">
        <v>3377</v>
      </c>
      <c r="C59" s="89" t="s">
        <v>3464</v>
      </c>
      <c r="D59" s="113" t="s">
        <v>3561</v>
      </c>
      <c r="E59" s="89" t="s">
        <v>3645</v>
      </c>
      <c r="F59" s="89">
        <v>57</v>
      </c>
      <c r="G59" s="89" t="s">
        <v>3704</v>
      </c>
      <c r="H59" s="89" t="s">
        <v>3776</v>
      </c>
      <c r="I59" s="89">
        <v>58</v>
      </c>
      <c r="K59" s="8">
        <v>91</v>
      </c>
      <c r="L59" s="8" t="s">
        <v>6049</v>
      </c>
      <c r="AK59" s="27">
        <v>33</v>
      </c>
      <c r="AL59" s="7" t="s">
        <v>3036</v>
      </c>
      <c r="AM59" s="25">
        <v>43313</v>
      </c>
      <c r="AN59" s="7" t="s">
        <v>3974</v>
      </c>
      <c r="AP59" s="7" t="s">
        <v>3288</v>
      </c>
      <c r="AQ59" s="7"/>
      <c r="AR59" s="7"/>
      <c r="AS59" s="7"/>
    </row>
    <row r="60" spans="1:45">
      <c r="A60" s="89">
        <v>59</v>
      </c>
      <c r="B60" s="89" t="s">
        <v>3378</v>
      </c>
      <c r="C60" s="89" t="s">
        <v>3465</v>
      </c>
      <c r="D60" s="113" t="s">
        <v>3562</v>
      </c>
      <c r="E60" s="89" t="s">
        <v>3646</v>
      </c>
      <c r="F60" s="89">
        <v>58</v>
      </c>
      <c r="G60" s="89" t="s">
        <v>3705</v>
      </c>
      <c r="H60" s="89" t="s">
        <v>3777</v>
      </c>
      <c r="I60" s="89">
        <v>59</v>
      </c>
      <c r="K60" s="8">
        <v>92</v>
      </c>
      <c r="L60" s="8" t="s">
        <v>6050</v>
      </c>
      <c r="AK60" s="27">
        <v>34</v>
      </c>
      <c r="AL60" s="7" t="s">
        <v>3037</v>
      </c>
      <c r="AM60" s="24">
        <v>42583</v>
      </c>
      <c r="AN60" s="7" t="s">
        <v>3975</v>
      </c>
      <c r="AP60" s="7" t="s">
        <v>3289</v>
      </c>
      <c r="AQ60" s="7"/>
      <c r="AR60" s="7"/>
      <c r="AS60" s="7"/>
    </row>
    <row r="61" spans="1:45">
      <c r="A61" s="89">
        <v>60</v>
      </c>
      <c r="B61" s="89" t="s">
        <v>3379</v>
      </c>
      <c r="C61" s="89" t="s">
        <v>3466</v>
      </c>
      <c r="D61" s="113" t="s">
        <v>3563</v>
      </c>
      <c r="E61" s="89" t="s">
        <v>3379</v>
      </c>
      <c r="F61" s="89">
        <v>59</v>
      </c>
      <c r="G61" s="89" t="s">
        <v>3646</v>
      </c>
      <c r="H61" s="89" t="s">
        <v>3778</v>
      </c>
      <c r="I61" s="89">
        <v>60</v>
      </c>
      <c r="K61" s="8">
        <v>93</v>
      </c>
      <c r="L61" s="8" t="s">
        <v>6051</v>
      </c>
      <c r="AK61" s="27">
        <v>35</v>
      </c>
      <c r="AL61" s="7" t="s">
        <v>3038</v>
      </c>
      <c r="AM61" s="7" t="s">
        <v>3976</v>
      </c>
      <c r="AN61" s="7" t="s">
        <v>3975</v>
      </c>
    </row>
    <row r="62" spans="1:45">
      <c r="A62" s="89">
        <v>61</v>
      </c>
      <c r="B62" s="89" t="s">
        <v>3380</v>
      </c>
      <c r="C62" s="89" t="s">
        <v>3467</v>
      </c>
      <c r="D62" s="113" t="s">
        <v>3564</v>
      </c>
      <c r="E62" s="89" t="s">
        <v>3380</v>
      </c>
      <c r="F62" s="89">
        <v>60</v>
      </c>
      <c r="G62" s="89" t="s">
        <v>3379</v>
      </c>
      <c r="H62" s="89" t="s">
        <v>3779</v>
      </c>
      <c r="I62" s="89">
        <v>61</v>
      </c>
      <c r="K62" s="8">
        <v>94</v>
      </c>
      <c r="L62" s="8" t="s">
        <v>6052</v>
      </c>
      <c r="AK62" s="27">
        <v>36</v>
      </c>
      <c r="AL62" s="7" t="s">
        <v>3039</v>
      </c>
      <c r="AM62" s="7" t="s">
        <v>3977</v>
      </c>
      <c r="AN62" s="7" t="s">
        <v>3975</v>
      </c>
    </row>
    <row r="63" spans="1:45">
      <c r="A63" s="89">
        <v>62</v>
      </c>
      <c r="B63" s="89" t="s">
        <v>3381</v>
      </c>
      <c r="C63" s="89" t="s">
        <v>3468</v>
      </c>
      <c r="D63" s="113" t="s">
        <v>3565</v>
      </c>
      <c r="E63" s="89" t="s">
        <v>3647</v>
      </c>
      <c r="F63" s="89">
        <v>61</v>
      </c>
      <c r="G63" s="89" t="s">
        <v>3380</v>
      </c>
      <c r="H63" s="89" t="s">
        <v>3780</v>
      </c>
      <c r="I63" s="89">
        <v>62</v>
      </c>
      <c r="K63" s="8">
        <v>95</v>
      </c>
      <c r="L63" s="8" t="s">
        <v>6053</v>
      </c>
      <c r="AK63" s="27">
        <v>37</v>
      </c>
      <c r="AL63" s="7" t="s">
        <v>3040</v>
      </c>
      <c r="AM63" s="7" t="s">
        <v>3978</v>
      </c>
      <c r="AN63" s="7" t="s">
        <v>3975</v>
      </c>
    </row>
    <row r="64" spans="1:45">
      <c r="A64" s="89">
        <v>63</v>
      </c>
      <c r="B64" s="89" t="s">
        <v>3382</v>
      </c>
      <c r="C64" s="89" t="s">
        <v>3469</v>
      </c>
      <c r="D64" s="113" t="s">
        <v>3566</v>
      </c>
      <c r="E64" s="89" t="s">
        <v>3382</v>
      </c>
      <c r="F64" s="89">
        <v>62</v>
      </c>
      <c r="G64" s="89" t="s">
        <v>3706</v>
      </c>
      <c r="H64" s="89" t="s">
        <v>3781</v>
      </c>
      <c r="I64" s="89">
        <v>63</v>
      </c>
      <c r="K64" s="8">
        <v>96</v>
      </c>
      <c r="L64" s="8" t="s">
        <v>6054</v>
      </c>
      <c r="AK64" s="27">
        <v>38</v>
      </c>
      <c r="AL64" s="7" t="s">
        <v>3041</v>
      </c>
      <c r="AM64" s="7" t="s">
        <v>3979</v>
      </c>
      <c r="AN64" s="7" t="s">
        <v>3980</v>
      </c>
    </row>
    <row r="65" spans="1:40">
      <c r="A65" s="89">
        <v>64</v>
      </c>
      <c r="B65" s="89" t="s">
        <v>3383</v>
      </c>
      <c r="C65" s="89" t="s">
        <v>3470</v>
      </c>
      <c r="D65" s="113" t="s">
        <v>3567</v>
      </c>
      <c r="E65" s="89" t="s">
        <v>3383</v>
      </c>
      <c r="F65" s="89">
        <v>63</v>
      </c>
      <c r="G65" s="89" t="s">
        <v>3707</v>
      </c>
      <c r="H65" s="89" t="s">
        <v>3782</v>
      </c>
      <c r="I65" s="89">
        <v>64</v>
      </c>
      <c r="K65" s="8">
        <v>97</v>
      </c>
      <c r="L65" s="8" t="s">
        <v>6055</v>
      </c>
      <c r="AK65" s="27">
        <v>39</v>
      </c>
      <c r="AL65" s="7" t="s">
        <v>3042</v>
      </c>
      <c r="AM65" s="7" t="s">
        <v>3981</v>
      </c>
      <c r="AN65" s="7" t="s">
        <v>3982</v>
      </c>
    </row>
    <row r="66" spans="1:40">
      <c r="A66" s="89">
        <v>65</v>
      </c>
      <c r="B66" s="89" t="s">
        <v>3384</v>
      </c>
      <c r="C66" s="89" t="s">
        <v>3471</v>
      </c>
      <c r="D66" s="113" t="s">
        <v>3568</v>
      </c>
      <c r="E66" s="89" t="s">
        <v>3648</v>
      </c>
      <c r="F66" s="89">
        <v>64</v>
      </c>
      <c r="G66" s="89" t="s">
        <v>3708</v>
      </c>
      <c r="H66" s="89" t="s">
        <v>3783</v>
      </c>
      <c r="I66" s="89">
        <v>65</v>
      </c>
      <c r="K66" s="8">
        <v>98</v>
      </c>
      <c r="L66" s="8" t="s">
        <v>6056</v>
      </c>
      <c r="AK66" s="27">
        <v>40</v>
      </c>
      <c r="AL66" s="7" t="s">
        <v>3043</v>
      </c>
      <c r="AM66" s="7" t="s">
        <v>3983</v>
      </c>
      <c r="AN66" s="7"/>
    </row>
    <row r="67" spans="1:40">
      <c r="A67" s="89">
        <v>66</v>
      </c>
      <c r="B67" s="89" t="s">
        <v>3385</v>
      </c>
      <c r="C67" s="89" t="s">
        <v>3472</v>
      </c>
      <c r="D67" s="113" t="s">
        <v>3569</v>
      </c>
      <c r="E67" s="89" t="s">
        <v>3385</v>
      </c>
      <c r="F67" s="89">
        <v>65</v>
      </c>
      <c r="G67" s="89" t="s">
        <v>3709</v>
      </c>
      <c r="H67" s="89" t="s">
        <v>3784</v>
      </c>
      <c r="I67" s="89">
        <v>66</v>
      </c>
      <c r="K67" s="8">
        <v>99</v>
      </c>
      <c r="L67" s="8" t="s">
        <v>6057</v>
      </c>
      <c r="AM67" s="7" t="s">
        <v>3984</v>
      </c>
      <c r="AN67" s="7" t="s">
        <v>3985</v>
      </c>
    </row>
    <row r="68" spans="1:40">
      <c r="A68" s="89">
        <v>67</v>
      </c>
      <c r="B68" s="89" t="s">
        <v>3386</v>
      </c>
      <c r="C68" s="89" t="s">
        <v>3473</v>
      </c>
      <c r="D68" s="113" t="s">
        <v>3570</v>
      </c>
      <c r="E68" s="89" t="s">
        <v>3649</v>
      </c>
      <c r="F68" s="89">
        <v>66</v>
      </c>
      <c r="G68" s="89" t="s">
        <v>3385</v>
      </c>
      <c r="H68" s="89" t="s">
        <v>3785</v>
      </c>
      <c r="I68" s="89">
        <v>67</v>
      </c>
      <c r="K68" s="8">
        <v>0</v>
      </c>
      <c r="L68" s="8" t="s">
        <v>6058</v>
      </c>
      <c r="AM68" s="7" t="s">
        <v>3986</v>
      </c>
      <c r="AN68" s="7" t="s">
        <v>3987</v>
      </c>
    </row>
    <row r="69" spans="1:40">
      <c r="A69" s="89">
        <v>68</v>
      </c>
      <c r="B69" s="89" t="s">
        <v>3387</v>
      </c>
      <c r="C69" s="89" t="s">
        <v>3474</v>
      </c>
      <c r="D69" s="113" t="s">
        <v>3571</v>
      </c>
      <c r="E69" s="89" t="s">
        <v>3650</v>
      </c>
      <c r="F69" s="89">
        <v>67</v>
      </c>
      <c r="G69" s="89" t="s">
        <v>3710</v>
      </c>
      <c r="H69" s="89" t="s">
        <v>3786</v>
      </c>
      <c r="I69" s="89">
        <v>68</v>
      </c>
      <c r="AM69" s="7" t="s">
        <v>3988</v>
      </c>
      <c r="AN69" s="7" t="s">
        <v>3989</v>
      </c>
    </row>
    <row r="70" spans="1:40">
      <c r="A70" s="89">
        <v>69</v>
      </c>
      <c r="B70" s="89" t="s">
        <v>3388</v>
      </c>
      <c r="C70" s="89" t="s">
        <v>3475</v>
      </c>
      <c r="D70" s="113" t="s">
        <v>3572</v>
      </c>
      <c r="E70" s="89" t="s">
        <v>3388</v>
      </c>
      <c r="F70" s="89">
        <v>68</v>
      </c>
      <c r="G70" s="89" t="s">
        <v>3711</v>
      </c>
      <c r="H70" s="89" t="s">
        <v>3787</v>
      </c>
      <c r="I70" s="89">
        <v>69</v>
      </c>
      <c r="AM70" s="7" t="s">
        <v>3990</v>
      </c>
      <c r="AN70" s="7" t="s">
        <v>3991</v>
      </c>
    </row>
    <row r="71" spans="1:40">
      <c r="A71" s="89">
        <v>70</v>
      </c>
      <c r="B71" s="89" t="s">
        <v>3389</v>
      </c>
      <c r="C71" s="89" t="s">
        <v>3476</v>
      </c>
      <c r="D71" s="113" t="s">
        <v>3573</v>
      </c>
      <c r="E71" s="89" t="s">
        <v>3389</v>
      </c>
      <c r="F71" s="89">
        <v>69</v>
      </c>
      <c r="G71" s="89" t="s">
        <v>3712</v>
      </c>
      <c r="H71" s="89" t="s">
        <v>3788</v>
      </c>
      <c r="I71" s="89">
        <v>70</v>
      </c>
      <c r="AM71" s="7" t="s">
        <v>3992</v>
      </c>
      <c r="AN71" s="7" t="s">
        <v>3993</v>
      </c>
    </row>
    <row r="72" spans="1:40">
      <c r="A72" s="89">
        <v>71</v>
      </c>
      <c r="B72" s="89" t="s">
        <v>3390</v>
      </c>
      <c r="C72" s="89" t="s">
        <v>3477</v>
      </c>
      <c r="D72" s="113" t="s">
        <v>3574</v>
      </c>
      <c r="E72" s="89" t="s">
        <v>3651</v>
      </c>
      <c r="F72" s="89">
        <v>70</v>
      </c>
      <c r="G72" s="89" t="s">
        <v>3389</v>
      </c>
      <c r="H72" s="89" t="s">
        <v>3789</v>
      </c>
      <c r="I72" s="89">
        <v>71</v>
      </c>
      <c r="AM72" s="7" t="s">
        <v>3994</v>
      </c>
      <c r="AN72" s="7" t="s">
        <v>3995</v>
      </c>
    </row>
    <row r="73" spans="1:40">
      <c r="A73" s="89">
        <v>72</v>
      </c>
      <c r="B73" s="89" t="s">
        <v>3391</v>
      </c>
      <c r="C73" s="89" t="s">
        <v>3478</v>
      </c>
      <c r="D73" s="113" t="s">
        <v>3575</v>
      </c>
      <c r="E73" s="89" t="s">
        <v>3652</v>
      </c>
      <c r="F73" s="89">
        <v>71</v>
      </c>
      <c r="G73" s="89" t="s">
        <v>3713</v>
      </c>
      <c r="H73" s="89" t="s">
        <v>3790</v>
      </c>
      <c r="I73" s="89">
        <v>72</v>
      </c>
      <c r="AM73" s="7" t="s">
        <v>3996</v>
      </c>
      <c r="AN73" s="7" t="s">
        <v>3997</v>
      </c>
    </row>
    <row r="74" spans="1:40">
      <c r="A74" s="89">
        <v>73</v>
      </c>
      <c r="B74" s="89" t="s">
        <v>3392</v>
      </c>
      <c r="C74" s="89" t="s">
        <v>3479</v>
      </c>
      <c r="D74" s="113" t="s">
        <v>3576</v>
      </c>
      <c r="E74" s="89" t="s">
        <v>3392</v>
      </c>
      <c r="F74" s="89">
        <v>72</v>
      </c>
      <c r="G74" s="89" t="s">
        <v>3714</v>
      </c>
      <c r="H74" s="89" t="s">
        <v>3791</v>
      </c>
      <c r="I74" s="89">
        <v>73</v>
      </c>
      <c r="AM74" s="7" t="s">
        <v>3998</v>
      </c>
      <c r="AN74" s="7" t="s">
        <v>3999</v>
      </c>
    </row>
    <row r="75" spans="1:40">
      <c r="A75" s="89">
        <v>74</v>
      </c>
      <c r="B75" s="89" t="s">
        <v>3393</v>
      </c>
      <c r="C75" s="89" t="s">
        <v>3468</v>
      </c>
      <c r="D75" s="113" t="s">
        <v>3577</v>
      </c>
      <c r="E75" s="89" t="s">
        <v>3653</v>
      </c>
      <c r="F75" s="89">
        <v>73</v>
      </c>
      <c r="G75" s="89" t="s">
        <v>3392</v>
      </c>
      <c r="H75" s="89" t="s">
        <v>3792</v>
      </c>
      <c r="I75" s="89">
        <v>74</v>
      </c>
      <c r="AM75" s="7" t="s">
        <v>3967</v>
      </c>
      <c r="AN75" s="7" t="s">
        <v>4000</v>
      </c>
    </row>
    <row r="76" spans="1:40">
      <c r="A76" s="89">
        <v>75</v>
      </c>
      <c r="B76" s="89" t="s">
        <v>3394</v>
      </c>
      <c r="C76" s="89" t="s">
        <v>3462</v>
      </c>
      <c r="D76" s="113" t="s">
        <v>3578</v>
      </c>
      <c r="E76" s="89" t="s">
        <v>3394</v>
      </c>
      <c r="F76" s="89">
        <v>74</v>
      </c>
      <c r="G76" s="89" t="s">
        <v>3393</v>
      </c>
      <c r="H76" s="89" t="s">
        <v>3793</v>
      </c>
      <c r="I76" s="89">
        <v>75</v>
      </c>
      <c r="AM76" s="7" t="s">
        <v>4001</v>
      </c>
      <c r="AN76" s="7" t="s">
        <v>4002</v>
      </c>
    </row>
    <row r="77" spans="1:40">
      <c r="A77" s="89">
        <v>76</v>
      </c>
      <c r="B77" s="89" t="s">
        <v>3395</v>
      </c>
      <c r="C77" s="89" t="s">
        <v>3480</v>
      </c>
      <c r="D77" s="113" t="s">
        <v>3579</v>
      </c>
      <c r="E77" s="89" t="s">
        <v>3395</v>
      </c>
      <c r="F77" s="89">
        <v>75</v>
      </c>
      <c r="G77" s="89" t="s">
        <v>3715</v>
      </c>
      <c r="H77" s="89" t="s">
        <v>3794</v>
      </c>
      <c r="I77" s="89">
        <v>76</v>
      </c>
      <c r="AM77" s="7" t="s">
        <v>4003</v>
      </c>
      <c r="AN77" s="7" t="s">
        <v>4004</v>
      </c>
    </row>
    <row r="78" spans="1:40">
      <c r="A78" s="89">
        <v>77</v>
      </c>
      <c r="B78" s="89" t="s">
        <v>3396</v>
      </c>
      <c r="C78" s="89" t="s">
        <v>3481</v>
      </c>
      <c r="D78" s="113" t="s">
        <v>3580</v>
      </c>
      <c r="E78" s="89" t="s">
        <v>3396</v>
      </c>
      <c r="F78" s="89">
        <v>76</v>
      </c>
      <c r="G78" s="89" t="s">
        <v>3395</v>
      </c>
      <c r="H78" s="89" t="s">
        <v>3795</v>
      </c>
      <c r="I78" s="89">
        <v>77</v>
      </c>
    </row>
    <row r="79" spans="1:40">
      <c r="A79" s="89">
        <v>78</v>
      </c>
      <c r="B79" s="89" t="s">
        <v>3397</v>
      </c>
      <c r="C79" s="89" t="s">
        <v>3482</v>
      </c>
      <c r="D79" s="113" t="s">
        <v>3581</v>
      </c>
      <c r="E79" s="89" t="s">
        <v>3654</v>
      </c>
      <c r="F79" s="89">
        <v>77</v>
      </c>
      <c r="G79" s="89" t="s">
        <v>3396</v>
      </c>
      <c r="H79" s="89" t="s">
        <v>3796</v>
      </c>
      <c r="I79" s="89">
        <v>78</v>
      </c>
    </row>
    <row r="80" spans="1:40">
      <c r="A80" s="89">
        <v>79</v>
      </c>
      <c r="B80" s="89" t="s">
        <v>3398</v>
      </c>
      <c r="C80" s="89" t="s">
        <v>3483</v>
      </c>
      <c r="D80" s="113" t="s">
        <v>3582</v>
      </c>
      <c r="E80" s="89" t="s">
        <v>3655</v>
      </c>
      <c r="F80" s="89">
        <v>78</v>
      </c>
      <c r="G80" s="89" t="s">
        <v>3716</v>
      </c>
      <c r="H80" s="89" t="s">
        <v>3797</v>
      </c>
      <c r="I80" s="89">
        <v>79</v>
      </c>
    </row>
    <row r="81" spans="1:9">
      <c r="A81" s="89">
        <v>80</v>
      </c>
      <c r="B81" s="89" t="s">
        <v>3399</v>
      </c>
      <c r="C81" s="89" t="s">
        <v>3484</v>
      </c>
      <c r="D81" s="113" t="s">
        <v>3583</v>
      </c>
      <c r="E81" s="89" t="s">
        <v>3656</v>
      </c>
      <c r="F81" s="89"/>
      <c r="G81" s="89" t="s">
        <v>3717</v>
      </c>
      <c r="H81" s="89" t="s">
        <v>3798</v>
      </c>
      <c r="I81" s="89">
        <v>80</v>
      </c>
    </row>
    <row r="82" spans="1:9">
      <c r="A82" s="89">
        <v>81</v>
      </c>
      <c r="B82" s="89" t="s">
        <v>3400</v>
      </c>
      <c r="C82" s="89" t="s">
        <v>3485</v>
      </c>
      <c r="D82" s="113" t="s">
        <v>3584</v>
      </c>
      <c r="E82" s="89"/>
      <c r="F82" s="89">
        <v>79</v>
      </c>
      <c r="G82" s="89" t="s">
        <v>3718</v>
      </c>
      <c r="H82" s="89" t="s">
        <v>3799</v>
      </c>
      <c r="I82" s="89">
        <v>81</v>
      </c>
    </row>
    <row r="83" spans="1:9">
      <c r="A83" s="89">
        <v>82</v>
      </c>
      <c r="B83" s="89"/>
      <c r="C83" s="89" t="s">
        <v>3486</v>
      </c>
      <c r="D83" s="113" t="s">
        <v>3585</v>
      </c>
      <c r="E83" s="89" t="s">
        <v>3657</v>
      </c>
      <c r="F83" s="89">
        <v>80</v>
      </c>
      <c r="G83" s="89" t="s">
        <v>3400</v>
      </c>
      <c r="H83" s="89" t="s">
        <v>3800</v>
      </c>
      <c r="I83" s="89">
        <v>82</v>
      </c>
    </row>
    <row r="84" spans="1:9">
      <c r="A84" s="89">
        <v>83</v>
      </c>
      <c r="B84" s="89"/>
      <c r="C84" s="89" t="s">
        <v>3487</v>
      </c>
      <c r="D84" s="113" t="s">
        <v>3586</v>
      </c>
      <c r="E84" s="89" t="s">
        <v>3400</v>
      </c>
      <c r="F84" s="89">
        <v>89</v>
      </c>
      <c r="G84" s="89" t="s">
        <v>3658</v>
      </c>
      <c r="H84" s="89" t="s">
        <v>3801</v>
      </c>
      <c r="I84" s="89">
        <v>83</v>
      </c>
    </row>
    <row r="85" spans="1:9">
      <c r="A85" s="89">
        <v>84</v>
      </c>
      <c r="B85" s="89"/>
      <c r="C85" s="89" t="s">
        <v>3488</v>
      </c>
      <c r="D85" s="113" t="s">
        <v>3587</v>
      </c>
      <c r="E85" s="89" t="s">
        <v>3658</v>
      </c>
      <c r="F85" s="89">
        <v>90</v>
      </c>
      <c r="G85" s="89" t="s">
        <v>3402</v>
      </c>
      <c r="H85" s="89" t="s">
        <v>3802</v>
      </c>
      <c r="I85" s="89">
        <v>84</v>
      </c>
    </row>
    <row r="86" spans="1:9">
      <c r="A86" s="89">
        <v>85</v>
      </c>
      <c r="B86" s="89"/>
      <c r="C86" s="89" t="s">
        <v>3489</v>
      </c>
      <c r="D86" s="113" t="s">
        <v>3588</v>
      </c>
      <c r="E86" s="89" t="s">
        <v>3402</v>
      </c>
      <c r="F86" s="89">
        <v>91</v>
      </c>
      <c r="G86" s="89" t="s">
        <v>3719</v>
      </c>
      <c r="H86" s="89" t="s">
        <v>3803</v>
      </c>
      <c r="I86" s="89">
        <v>85</v>
      </c>
    </row>
    <row r="87" spans="1:9">
      <c r="A87" s="89">
        <v>86</v>
      </c>
      <c r="B87" s="89"/>
      <c r="C87" s="89" t="s">
        <v>3490</v>
      </c>
      <c r="D87" s="113" t="s">
        <v>3589</v>
      </c>
      <c r="E87" s="89" t="s">
        <v>3659</v>
      </c>
      <c r="F87" s="89">
        <v>92</v>
      </c>
      <c r="G87" s="89" t="s">
        <v>3720</v>
      </c>
      <c r="H87" s="89" t="s">
        <v>3804</v>
      </c>
      <c r="I87" s="89">
        <v>86</v>
      </c>
    </row>
    <row r="88" spans="1:9">
      <c r="A88" s="89">
        <v>87</v>
      </c>
      <c r="B88" s="89"/>
      <c r="C88" s="89" t="s">
        <v>3491</v>
      </c>
      <c r="D88" s="113" t="s">
        <v>3590</v>
      </c>
      <c r="E88" s="89" t="s">
        <v>3660</v>
      </c>
      <c r="F88" s="89">
        <v>93</v>
      </c>
      <c r="G88" s="89" t="s">
        <v>3405</v>
      </c>
      <c r="H88" s="89" t="s">
        <v>3805</v>
      </c>
      <c r="I88" s="89">
        <v>87</v>
      </c>
    </row>
    <row r="89" spans="1:9">
      <c r="A89" s="89">
        <v>88</v>
      </c>
      <c r="B89" s="89"/>
      <c r="C89" s="89" t="s">
        <v>3492</v>
      </c>
      <c r="D89" s="113" t="s">
        <v>3591</v>
      </c>
      <c r="E89" s="89"/>
      <c r="F89" s="89">
        <v>94</v>
      </c>
      <c r="G89" s="89" t="s">
        <v>3721</v>
      </c>
      <c r="H89" s="89" t="s">
        <v>3806</v>
      </c>
      <c r="I89" s="89">
        <v>88</v>
      </c>
    </row>
    <row r="90" spans="1:9">
      <c r="A90" s="89">
        <v>89</v>
      </c>
      <c r="B90" s="89"/>
      <c r="C90" s="89" t="s">
        <v>3493</v>
      </c>
      <c r="D90" s="113" t="s">
        <v>3592</v>
      </c>
      <c r="E90" s="89"/>
      <c r="F90" s="89">
        <v>95</v>
      </c>
      <c r="G90" s="89" t="s">
        <v>3722</v>
      </c>
      <c r="H90" s="89" t="s">
        <v>3807</v>
      </c>
      <c r="I90" s="89">
        <v>89</v>
      </c>
    </row>
    <row r="91" spans="1:9">
      <c r="A91" s="89">
        <v>90</v>
      </c>
      <c r="B91" s="89" t="s">
        <v>3401</v>
      </c>
      <c r="C91" s="89" t="s">
        <v>3494</v>
      </c>
      <c r="D91" s="113" t="s">
        <v>3593</v>
      </c>
      <c r="E91" s="89"/>
      <c r="F91" s="89">
        <v>96</v>
      </c>
      <c r="G91" s="89" t="s">
        <v>3723</v>
      </c>
      <c r="H91" s="89" t="s">
        <v>3808</v>
      </c>
      <c r="I91" s="89">
        <v>90</v>
      </c>
    </row>
    <row r="92" spans="1:9">
      <c r="A92" s="89">
        <v>91</v>
      </c>
      <c r="B92" s="89" t="s">
        <v>3402</v>
      </c>
      <c r="C92" s="89" t="s">
        <v>3495</v>
      </c>
      <c r="D92" s="89"/>
      <c r="E92" s="89"/>
      <c r="F92" s="89">
        <v>97</v>
      </c>
      <c r="G92" s="89" t="s">
        <v>3665</v>
      </c>
      <c r="H92" s="89" t="s">
        <v>3809</v>
      </c>
      <c r="I92" s="89">
        <v>91</v>
      </c>
    </row>
    <row r="93" spans="1:9">
      <c r="A93" s="89">
        <v>92</v>
      </c>
      <c r="B93" s="89" t="s">
        <v>3403</v>
      </c>
      <c r="C93" s="89" t="s">
        <v>3468</v>
      </c>
      <c r="D93" s="113" t="s">
        <v>3594</v>
      </c>
      <c r="E93" s="89"/>
      <c r="F93" s="89">
        <v>98</v>
      </c>
      <c r="G93" s="89" t="s">
        <v>3724</v>
      </c>
      <c r="H93" s="89" t="s">
        <v>3810</v>
      </c>
      <c r="I93" s="89">
        <v>92</v>
      </c>
    </row>
    <row r="94" spans="1:9">
      <c r="A94" s="89">
        <v>93</v>
      </c>
      <c r="B94" s="89" t="s">
        <v>3404</v>
      </c>
      <c r="C94" s="89" t="s">
        <v>3496</v>
      </c>
      <c r="D94" s="113" t="s">
        <v>3595</v>
      </c>
      <c r="E94" s="89"/>
      <c r="F94" s="89">
        <v>99</v>
      </c>
      <c r="G94" s="89" t="s">
        <v>3725</v>
      </c>
      <c r="H94" s="89" t="s">
        <v>3811</v>
      </c>
      <c r="I94" s="89">
        <v>93</v>
      </c>
    </row>
    <row r="95" spans="1:9">
      <c r="A95" s="89">
        <v>94</v>
      </c>
      <c r="B95" s="89" t="s">
        <v>3405</v>
      </c>
      <c r="C95" s="89" t="s">
        <v>3497</v>
      </c>
      <c r="D95" s="113" t="s">
        <v>3596</v>
      </c>
      <c r="E95" s="89" t="s">
        <v>3661</v>
      </c>
      <c r="F95" s="89"/>
      <c r="G95" s="89" t="s">
        <v>3726</v>
      </c>
      <c r="H95" s="89"/>
      <c r="I95" s="89">
        <v>94</v>
      </c>
    </row>
    <row r="96" spans="1:9">
      <c r="A96" s="89">
        <v>95</v>
      </c>
      <c r="B96" s="89" t="s">
        <v>3406</v>
      </c>
      <c r="C96" s="89" t="s">
        <v>3498</v>
      </c>
      <c r="D96" s="113" t="s">
        <v>3597</v>
      </c>
      <c r="E96" s="89" t="s">
        <v>3662</v>
      </c>
      <c r="F96" s="89">
        <v>100</v>
      </c>
      <c r="G96" s="89" t="s">
        <v>3413</v>
      </c>
      <c r="H96" s="89" t="s">
        <v>3497</v>
      </c>
      <c r="I96" s="89">
        <v>95</v>
      </c>
    </row>
    <row r="97" spans="1:9">
      <c r="A97" s="89">
        <v>96</v>
      </c>
      <c r="B97" s="89" t="s">
        <v>3407</v>
      </c>
      <c r="C97" s="89" t="s">
        <v>3499</v>
      </c>
      <c r="D97" s="113" t="s">
        <v>3598</v>
      </c>
      <c r="E97" s="89" t="s">
        <v>3663</v>
      </c>
      <c r="F97" s="89"/>
      <c r="G97" s="89" t="s">
        <v>3667</v>
      </c>
      <c r="H97" s="89" t="s">
        <v>3812</v>
      </c>
      <c r="I97" s="89">
        <v>96</v>
      </c>
    </row>
    <row r="98" spans="1:9">
      <c r="A98" s="89">
        <v>97</v>
      </c>
      <c r="B98" s="89" t="s">
        <v>3408</v>
      </c>
      <c r="C98" s="89" t="s">
        <v>3500</v>
      </c>
      <c r="D98" s="113" t="s">
        <v>3599</v>
      </c>
      <c r="E98" s="89" t="s">
        <v>3664</v>
      </c>
      <c r="F98" s="89" t="s">
        <v>3682</v>
      </c>
      <c r="G98" s="89" t="s">
        <v>3727</v>
      </c>
      <c r="H98" s="89" t="s">
        <v>3813</v>
      </c>
      <c r="I98" s="89">
        <v>97</v>
      </c>
    </row>
    <row r="99" spans="1:9">
      <c r="A99" s="89">
        <v>98</v>
      </c>
      <c r="B99" s="89" t="s">
        <v>3409</v>
      </c>
      <c r="C99" s="89" t="s">
        <v>3501</v>
      </c>
      <c r="D99" s="113" t="s">
        <v>3600</v>
      </c>
      <c r="E99" s="89" t="s">
        <v>3665</v>
      </c>
      <c r="F99" s="89">
        <v>102</v>
      </c>
      <c r="G99" s="89" t="s">
        <v>3728</v>
      </c>
      <c r="H99" s="89" t="s">
        <v>3667</v>
      </c>
      <c r="I99" s="89">
        <v>98</v>
      </c>
    </row>
    <row r="100" spans="1:9">
      <c r="A100" s="89">
        <v>99</v>
      </c>
      <c r="B100" s="89" t="s">
        <v>3410</v>
      </c>
      <c r="C100" s="89" t="s">
        <v>3502</v>
      </c>
      <c r="D100" s="113" t="s">
        <v>3601</v>
      </c>
      <c r="E100" s="89" t="s">
        <v>3410</v>
      </c>
      <c r="F100" s="89">
        <v>103</v>
      </c>
      <c r="G100" s="89" t="s">
        <v>3729</v>
      </c>
      <c r="H100" s="89" t="s">
        <v>3727</v>
      </c>
      <c r="I100" s="89">
        <v>99</v>
      </c>
    </row>
    <row r="101" spans="1:9">
      <c r="A101" s="89">
        <v>100</v>
      </c>
      <c r="B101" s="89" t="s">
        <v>3411</v>
      </c>
      <c r="C101" s="89" t="s">
        <v>3503</v>
      </c>
      <c r="D101" s="113" t="s">
        <v>3602</v>
      </c>
      <c r="E101" s="89" t="s">
        <v>3666</v>
      </c>
      <c r="F101" s="89">
        <v>104</v>
      </c>
      <c r="G101" s="89" t="s">
        <v>3671</v>
      </c>
      <c r="H101" s="89" t="s">
        <v>3728</v>
      </c>
      <c r="I101" s="89">
        <v>100</v>
      </c>
    </row>
    <row r="102" spans="1:9">
      <c r="A102" s="89">
        <v>101</v>
      </c>
      <c r="B102" s="89" t="s">
        <v>3412</v>
      </c>
      <c r="C102" s="89" t="s">
        <v>3504</v>
      </c>
      <c r="D102" s="113" t="s">
        <v>3603</v>
      </c>
      <c r="E102" s="89" t="s">
        <v>3412</v>
      </c>
      <c r="F102" s="89">
        <v>105</v>
      </c>
      <c r="G102" s="89" t="s">
        <v>3672</v>
      </c>
      <c r="H102" s="89" t="s">
        <v>3814</v>
      </c>
      <c r="I102" s="89">
        <v>101</v>
      </c>
    </row>
    <row r="103" spans="1:9">
      <c r="A103" s="89">
        <v>102</v>
      </c>
      <c r="B103" s="89" t="s">
        <v>3413</v>
      </c>
      <c r="C103" s="89" t="s">
        <v>3505</v>
      </c>
      <c r="D103" s="113" t="s">
        <v>3604</v>
      </c>
      <c r="E103" s="89" t="s">
        <v>3413</v>
      </c>
      <c r="F103" s="89">
        <v>105</v>
      </c>
      <c r="G103" s="89" t="s">
        <v>3419</v>
      </c>
      <c r="H103" s="89" t="s">
        <v>3815</v>
      </c>
      <c r="I103" s="89">
        <v>102</v>
      </c>
    </row>
    <row r="104" spans="1:9">
      <c r="A104" s="89">
        <v>103</v>
      </c>
      <c r="B104" s="89" t="s">
        <v>3414</v>
      </c>
      <c r="C104" s="89" t="s">
        <v>3506</v>
      </c>
      <c r="D104" s="113" t="s">
        <v>3605</v>
      </c>
      <c r="E104" s="89" t="s">
        <v>3667</v>
      </c>
      <c r="F104" s="89">
        <v>106</v>
      </c>
      <c r="G104" s="89" t="s">
        <v>3420</v>
      </c>
      <c r="H104" s="89" t="s">
        <v>3816</v>
      </c>
      <c r="I104" s="89">
        <v>103</v>
      </c>
    </row>
    <row r="105" spans="1:9">
      <c r="A105" s="89">
        <v>104</v>
      </c>
      <c r="B105" s="89" t="s">
        <v>3415</v>
      </c>
      <c r="C105" s="89" t="s">
        <v>3507</v>
      </c>
      <c r="D105" s="113" t="s">
        <v>3606</v>
      </c>
      <c r="E105" s="89" t="s">
        <v>3668</v>
      </c>
      <c r="F105" s="89">
        <v>107</v>
      </c>
      <c r="G105" s="89" t="s">
        <v>3421</v>
      </c>
      <c r="H105" s="89" t="s">
        <v>3817</v>
      </c>
      <c r="I105" s="89">
        <v>104</v>
      </c>
    </row>
    <row r="106" spans="1:9">
      <c r="A106" s="89">
        <v>105</v>
      </c>
      <c r="B106" s="89" t="s">
        <v>3416</v>
      </c>
      <c r="C106" s="89" t="s">
        <v>3508</v>
      </c>
      <c r="D106" s="113" t="s">
        <v>3607</v>
      </c>
      <c r="E106" s="89" t="s">
        <v>3669</v>
      </c>
      <c r="F106" s="89">
        <v>108</v>
      </c>
      <c r="G106" s="89" t="s">
        <v>3730</v>
      </c>
      <c r="H106" s="89" t="s">
        <v>3818</v>
      </c>
      <c r="I106" s="89">
        <v>105</v>
      </c>
    </row>
    <row r="107" spans="1:9">
      <c r="A107" s="89">
        <v>106</v>
      </c>
      <c r="B107" s="89" t="s">
        <v>3417</v>
      </c>
      <c r="C107" s="89" t="s">
        <v>3498</v>
      </c>
      <c r="D107" s="113" t="s">
        <v>3608</v>
      </c>
      <c r="E107" s="89" t="s">
        <v>3670</v>
      </c>
      <c r="F107" s="89">
        <v>109</v>
      </c>
      <c r="G107" s="89" t="s">
        <v>3731</v>
      </c>
      <c r="H107" s="89" t="s">
        <v>3819</v>
      </c>
      <c r="I107" s="89">
        <v>106</v>
      </c>
    </row>
    <row r="108" spans="1:9">
      <c r="A108" s="89">
        <v>107</v>
      </c>
      <c r="B108" s="89" t="s">
        <v>3418</v>
      </c>
      <c r="C108" s="89" t="s">
        <v>3468</v>
      </c>
      <c r="D108" s="113" t="s">
        <v>3609</v>
      </c>
      <c r="E108" s="89" t="s">
        <v>3671</v>
      </c>
      <c r="F108" s="89">
        <v>110</v>
      </c>
      <c r="G108" s="89" t="s">
        <v>3732</v>
      </c>
      <c r="H108" s="89" t="s">
        <v>3820</v>
      </c>
      <c r="I108" s="89">
        <v>107</v>
      </c>
    </row>
    <row r="109" spans="1:9">
      <c r="A109" s="89">
        <v>108</v>
      </c>
      <c r="B109" s="89" t="s">
        <v>3419</v>
      </c>
      <c r="C109" s="89" t="s">
        <v>3509</v>
      </c>
      <c r="D109" s="113" t="s">
        <v>3610</v>
      </c>
      <c r="E109" s="89" t="s">
        <v>3672</v>
      </c>
      <c r="F109" s="89">
        <v>111</v>
      </c>
      <c r="G109" s="89"/>
      <c r="H109" s="89" t="s">
        <v>3821</v>
      </c>
      <c r="I109" s="89">
        <v>108</v>
      </c>
    </row>
    <row r="110" spans="1:9">
      <c r="A110" s="89">
        <v>109</v>
      </c>
      <c r="B110" s="89" t="s">
        <v>3420</v>
      </c>
      <c r="C110" s="89" t="s">
        <v>3510</v>
      </c>
      <c r="D110" s="113" t="s">
        <v>3611</v>
      </c>
      <c r="E110" s="89" t="s">
        <v>3419</v>
      </c>
      <c r="F110" s="89">
        <v>112</v>
      </c>
      <c r="G110" s="89" t="s">
        <v>3733</v>
      </c>
      <c r="H110" s="89" t="s">
        <v>3822</v>
      </c>
      <c r="I110" s="89">
        <v>109</v>
      </c>
    </row>
    <row r="111" spans="1:9">
      <c r="A111" s="89">
        <v>110</v>
      </c>
      <c r="B111" s="89" t="s">
        <v>3421</v>
      </c>
      <c r="C111" s="89" t="s">
        <v>3511</v>
      </c>
      <c r="D111" s="113" t="s">
        <v>3612</v>
      </c>
      <c r="E111" s="89" t="s">
        <v>3673</v>
      </c>
      <c r="F111" s="89">
        <v>113</v>
      </c>
      <c r="G111" s="89" t="s">
        <v>3734</v>
      </c>
      <c r="H111" s="89" t="s">
        <v>3823</v>
      </c>
      <c r="I111" s="89">
        <v>110</v>
      </c>
    </row>
    <row r="112" spans="1:9">
      <c r="A112" s="89">
        <v>111</v>
      </c>
      <c r="B112" s="89" t="s">
        <v>3422</v>
      </c>
      <c r="C112" s="89" t="s">
        <v>3512</v>
      </c>
      <c r="D112" s="113" t="s">
        <v>3613</v>
      </c>
      <c r="E112" s="89" t="s">
        <v>3421</v>
      </c>
      <c r="F112" s="89">
        <v>114</v>
      </c>
      <c r="G112" s="89" t="s">
        <v>3735</v>
      </c>
      <c r="H112" s="89" t="s">
        <v>3735</v>
      </c>
      <c r="I112" s="89">
        <v>111</v>
      </c>
    </row>
    <row r="113" spans="1:29">
      <c r="A113" s="89">
        <v>112</v>
      </c>
      <c r="B113" s="89" t="s">
        <v>3423</v>
      </c>
      <c r="C113" s="89" t="s">
        <v>3498</v>
      </c>
      <c r="D113" s="113" t="s">
        <v>3614</v>
      </c>
      <c r="E113" s="89" t="s">
        <v>3423</v>
      </c>
      <c r="F113" s="89">
        <v>115</v>
      </c>
      <c r="G113" s="89" t="s">
        <v>3736</v>
      </c>
      <c r="H113" s="89" t="s">
        <v>3736</v>
      </c>
      <c r="I113" s="89">
        <v>112</v>
      </c>
    </row>
    <row r="114" spans="1:29">
      <c r="A114" s="89">
        <v>113</v>
      </c>
      <c r="B114" s="89" t="s">
        <v>3424</v>
      </c>
      <c r="C114" s="89" t="s">
        <v>3511</v>
      </c>
      <c r="D114" s="113" t="s">
        <v>3615</v>
      </c>
      <c r="E114" s="89" t="s">
        <v>3674</v>
      </c>
      <c r="F114" s="89">
        <v>116</v>
      </c>
      <c r="G114" s="89" t="s">
        <v>3737</v>
      </c>
      <c r="H114" s="89" t="s">
        <v>3737</v>
      </c>
      <c r="I114" s="89">
        <v>113</v>
      </c>
    </row>
    <row r="115" spans="1:29">
      <c r="A115" s="89">
        <v>114</v>
      </c>
      <c r="B115" s="89" t="s">
        <v>3425</v>
      </c>
      <c r="C115" s="89" t="s">
        <v>3513</v>
      </c>
      <c r="D115" s="113" t="s">
        <v>3616</v>
      </c>
      <c r="E115" s="89" t="s">
        <v>3425</v>
      </c>
      <c r="F115" s="89">
        <v>117</v>
      </c>
      <c r="G115" s="89" t="s">
        <v>3738</v>
      </c>
      <c r="H115" s="89" t="s">
        <v>3824</v>
      </c>
      <c r="I115" s="89">
        <v>114</v>
      </c>
    </row>
    <row r="116" spans="1:29">
      <c r="A116" s="89">
        <v>115</v>
      </c>
      <c r="B116" s="89" t="s">
        <v>3426</v>
      </c>
      <c r="C116" s="89" t="s">
        <v>3508</v>
      </c>
      <c r="D116" s="113" t="s">
        <v>3617</v>
      </c>
      <c r="E116" s="89" t="s">
        <v>3426</v>
      </c>
      <c r="F116" s="89">
        <v>118</v>
      </c>
      <c r="G116" s="89" t="s">
        <v>3430</v>
      </c>
      <c r="H116" s="89" t="s">
        <v>3430</v>
      </c>
      <c r="I116" s="89">
        <v>115</v>
      </c>
    </row>
    <row r="117" spans="1:29">
      <c r="A117" s="89">
        <v>116</v>
      </c>
      <c r="B117" s="89" t="s">
        <v>3427</v>
      </c>
      <c r="C117" s="89"/>
      <c r="D117" s="89"/>
      <c r="E117" s="89" t="s">
        <v>3675</v>
      </c>
      <c r="F117" s="89">
        <v>119</v>
      </c>
      <c r="G117" s="89" t="s">
        <v>3431</v>
      </c>
      <c r="H117" s="89" t="s">
        <v>3431</v>
      </c>
      <c r="I117" s="89">
        <v>116</v>
      </c>
    </row>
    <row r="118" spans="1:29">
      <c r="A118" s="89">
        <v>117</v>
      </c>
      <c r="B118" s="89" t="s">
        <v>3428</v>
      </c>
      <c r="C118" s="89"/>
      <c r="D118" s="89"/>
      <c r="E118" s="89" t="s">
        <v>3428</v>
      </c>
      <c r="F118" s="89">
        <v>120</v>
      </c>
      <c r="G118" s="89"/>
      <c r="H118" s="89"/>
      <c r="I118" s="89">
        <v>117</v>
      </c>
    </row>
    <row r="119" spans="1:29">
      <c r="A119" s="89">
        <v>118</v>
      </c>
      <c r="B119" s="89"/>
      <c r="C119" s="89"/>
      <c r="D119" s="89"/>
      <c r="E119" s="89" t="s">
        <v>3429</v>
      </c>
      <c r="F119" s="89"/>
      <c r="G119" s="89"/>
      <c r="H119" s="89"/>
      <c r="I119" s="89">
        <v>118</v>
      </c>
    </row>
    <row r="120" spans="1:29">
      <c r="A120" s="89">
        <v>119</v>
      </c>
      <c r="B120" s="89"/>
      <c r="C120" s="89"/>
      <c r="D120" s="89"/>
      <c r="E120" s="89" t="s">
        <v>3676</v>
      </c>
      <c r="F120" s="89"/>
      <c r="G120" s="89"/>
      <c r="H120" s="89"/>
      <c r="I120" s="89">
        <v>119</v>
      </c>
    </row>
    <row r="121" spans="1:29">
      <c r="A121" s="89">
        <v>120</v>
      </c>
      <c r="B121" s="89"/>
      <c r="C121" s="89"/>
      <c r="D121" s="89"/>
      <c r="E121" s="89" t="s">
        <v>3430</v>
      </c>
      <c r="F121" s="89"/>
      <c r="G121" s="89"/>
      <c r="H121" s="89"/>
      <c r="I121" s="89">
        <v>120</v>
      </c>
    </row>
    <row r="123" spans="1:29">
      <c r="A123" s="90" t="s">
        <v>3825</v>
      </c>
    </row>
    <row r="124" spans="1:29">
      <c r="A124" s="90" t="s">
        <v>3826</v>
      </c>
      <c r="AB124" s="8" t="s">
        <v>3897</v>
      </c>
    </row>
    <row r="125" spans="1:29">
      <c r="A125" s="90" t="s">
        <v>4517</v>
      </c>
      <c r="AB125" s="8" t="s">
        <v>3878</v>
      </c>
      <c r="AC125" s="8" t="s">
        <v>3898</v>
      </c>
    </row>
    <row r="126" spans="1:29">
      <c r="A126" s="90" t="s">
        <v>4518</v>
      </c>
      <c r="AB126" s="8" t="s">
        <v>3876</v>
      </c>
      <c r="AC126" s="8" t="s">
        <v>3899</v>
      </c>
    </row>
    <row r="127" spans="1:29">
      <c r="A127" s="90" t="s">
        <v>3827</v>
      </c>
      <c r="AB127" s="8" t="s">
        <v>3886</v>
      </c>
      <c r="AC127" s="8" t="s">
        <v>3900</v>
      </c>
    </row>
    <row r="128" spans="1:29">
      <c r="A128" s="90" t="s">
        <v>3828</v>
      </c>
      <c r="AB128" s="8" t="s">
        <v>3888</v>
      </c>
      <c r="AC128" s="8" t="s">
        <v>3901</v>
      </c>
    </row>
    <row r="129" spans="1:29">
      <c r="A129" s="90" t="s">
        <v>3829</v>
      </c>
      <c r="AB129" s="8" t="s">
        <v>3902</v>
      </c>
      <c r="AC129" s="8" t="s">
        <v>3903</v>
      </c>
    </row>
    <row r="130" spans="1:29">
      <c r="A130" s="90" t="s">
        <v>3830</v>
      </c>
      <c r="AB130" s="8" t="s">
        <v>3904</v>
      </c>
      <c r="AC130" s="8" t="s">
        <v>3905</v>
      </c>
    </row>
    <row r="131" spans="1:29">
      <c r="A131" s="90" t="s">
        <v>3831</v>
      </c>
      <c r="AB131" s="8" t="s">
        <v>3906</v>
      </c>
      <c r="AC131" s="8" t="s">
        <v>3907</v>
      </c>
    </row>
    <row r="132" spans="1:29">
      <c r="A132" s="90" t="s">
        <v>3832</v>
      </c>
      <c r="AB132" s="8" t="s">
        <v>3908</v>
      </c>
      <c r="AC132" s="8" t="s">
        <v>3909</v>
      </c>
    </row>
    <row r="133" spans="1:29">
      <c r="A133" s="90" t="s">
        <v>3833</v>
      </c>
      <c r="AB133" s="8" t="s">
        <v>3910</v>
      </c>
    </row>
    <row r="134" spans="1:29">
      <c r="A134" s="90" t="s">
        <v>3834</v>
      </c>
      <c r="AB134" s="8" t="s">
        <v>3911</v>
      </c>
      <c r="AC134" s="8" t="s">
        <v>3912</v>
      </c>
    </row>
    <row r="135" spans="1:29">
      <c r="A135" s="90" t="s">
        <v>3835</v>
      </c>
      <c r="AB135" s="8" t="s">
        <v>3913</v>
      </c>
      <c r="AC135" s="8" t="s">
        <v>3914</v>
      </c>
    </row>
    <row r="136" spans="1:29">
      <c r="A136" s="90" t="s">
        <v>3836</v>
      </c>
      <c r="AB136" s="8" t="s">
        <v>3874</v>
      </c>
      <c r="AC136" s="8" t="s">
        <v>3915</v>
      </c>
    </row>
    <row r="137" spans="1:29">
      <c r="A137" s="90" t="s">
        <v>3837</v>
      </c>
      <c r="AB137" s="8" t="s">
        <v>3916</v>
      </c>
      <c r="AC137" s="8" t="s">
        <v>3917</v>
      </c>
    </row>
    <row r="138" spans="1:29">
      <c r="AB138" s="8" t="s">
        <v>3918</v>
      </c>
      <c r="AC138" s="8" t="s">
        <v>3919</v>
      </c>
    </row>
    <row r="140" spans="1:29" ht="15.75">
      <c r="A140" s="191" t="s">
        <v>12627</v>
      </c>
      <c r="C140" s="191" t="s">
        <v>12649</v>
      </c>
      <c r="E140" s="379"/>
      <c r="F140" s="378" t="s">
        <v>2819</v>
      </c>
      <c r="G140" s="378"/>
      <c r="H140" s="378"/>
      <c r="I140" s="378"/>
      <c r="K140" s="383" t="s">
        <v>4519</v>
      </c>
      <c r="L140" s="383"/>
      <c r="M140" s="383"/>
      <c r="N140" s="383"/>
      <c r="P140" s="376"/>
      <c r="Q140" s="119" t="s">
        <v>2904</v>
      </c>
      <c r="R140" s="119"/>
      <c r="S140" s="119"/>
      <c r="T140" s="119"/>
      <c r="V140" s="381" t="s">
        <v>2663</v>
      </c>
      <c r="W140" s="381"/>
    </row>
    <row r="141" spans="1:29" ht="18">
      <c r="A141" t="s">
        <v>12628</v>
      </c>
      <c r="C141" t="s">
        <v>12650</v>
      </c>
      <c r="E141" s="380"/>
      <c r="F141" s="115" t="s">
        <v>2820</v>
      </c>
      <c r="G141" s="115" t="s">
        <v>2821</v>
      </c>
      <c r="H141" s="115" t="s">
        <v>2822</v>
      </c>
      <c r="I141" s="115" t="s">
        <v>2823</v>
      </c>
      <c r="K141" s="45" t="s">
        <v>2959</v>
      </c>
      <c r="L141" s="45" t="s">
        <v>2960</v>
      </c>
      <c r="M141" s="45" t="s">
        <v>2961</v>
      </c>
      <c r="N141" s="45" t="s">
        <v>2962</v>
      </c>
      <c r="P141" s="389"/>
      <c r="Q141" s="46" t="s">
        <v>2905</v>
      </c>
      <c r="R141" s="46" t="s">
        <v>2906</v>
      </c>
      <c r="S141" s="46" t="s">
        <v>2907</v>
      </c>
      <c r="T141" s="46" t="s">
        <v>2908</v>
      </c>
      <c r="V141" s="115" t="s">
        <v>2664</v>
      </c>
      <c r="W141" s="115" t="s">
        <v>2665</v>
      </c>
    </row>
    <row r="142" spans="1:29" ht="18">
      <c r="A142" t="s">
        <v>12629</v>
      </c>
      <c r="C142"/>
      <c r="E142" s="116">
        <v>1</v>
      </c>
      <c r="F142" s="116" t="s">
        <v>2824</v>
      </c>
      <c r="G142" s="116" t="s">
        <v>2825</v>
      </c>
      <c r="H142" s="116" t="s">
        <v>2826</v>
      </c>
      <c r="I142" s="116" t="s">
        <v>2827</v>
      </c>
      <c r="K142" s="21" t="s">
        <v>2963</v>
      </c>
      <c r="L142" s="21" t="s">
        <v>2964</v>
      </c>
      <c r="M142" s="21" t="s">
        <v>2965</v>
      </c>
      <c r="N142" s="21" t="s">
        <v>2966</v>
      </c>
      <c r="P142" s="20">
        <v>1</v>
      </c>
      <c r="Q142" s="21" t="s">
        <v>2909</v>
      </c>
      <c r="R142" s="21" t="s">
        <v>2910</v>
      </c>
      <c r="S142" s="21" t="s">
        <v>2911</v>
      </c>
      <c r="T142" s="21" t="s">
        <v>2912</v>
      </c>
      <c r="V142" s="116" t="s">
        <v>2666</v>
      </c>
      <c r="W142" s="116" t="s">
        <v>2667</v>
      </c>
    </row>
    <row r="143" spans="1:29" ht="18">
      <c r="A143" t="s">
        <v>12630</v>
      </c>
      <c r="E143" s="116">
        <v>2</v>
      </c>
      <c r="F143" s="116" t="s">
        <v>2828</v>
      </c>
      <c r="G143" s="116" t="s">
        <v>2829</v>
      </c>
      <c r="H143" s="116" t="s">
        <v>2830</v>
      </c>
      <c r="I143" s="116" t="s">
        <v>2831</v>
      </c>
      <c r="K143" s="21" t="s">
        <v>2967</v>
      </c>
      <c r="L143" s="21" t="s">
        <v>2968</v>
      </c>
      <c r="M143" s="21" t="s">
        <v>2969</v>
      </c>
      <c r="N143" s="21" t="s">
        <v>2970</v>
      </c>
      <c r="P143" s="20">
        <v>2</v>
      </c>
      <c r="Q143" s="21" t="s">
        <v>2913</v>
      </c>
      <c r="R143" s="21" t="s">
        <v>2914</v>
      </c>
      <c r="S143" s="21" t="s">
        <v>2915</v>
      </c>
      <c r="T143" s="21" t="s">
        <v>2916</v>
      </c>
      <c r="V143" s="116" t="s">
        <v>2668</v>
      </c>
      <c r="W143" s="116" t="s">
        <v>2669</v>
      </c>
    </row>
    <row r="144" spans="1:29" ht="18">
      <c r="A144" t="s">
        <v>12631</v>
      </c>
      <c r="E144" s="116">
        <v>3</v>
      </c>
      <c r="F144" s="116" t="s">
        <v>2832</v>
      </c>
      <c r="G144" s="116" t="s">
        <v>2833</v>
      </c>
      <c r="H144" s="116" t="s">
        <v>2834</v>
      </c>
      <c r="I144" s="116" t="s">
        <v>2835</v>
      </c>
      <c r="K144" s="21" t="s">
        <v>2971</v>
      </c>
      <c r="L144" s="21" t="s">
        <v>2972</v>
      </c>
      <c r="M144" s="21" t="s">
        <v>2973</v>
      </c>
      <c r="N144" s="21" t="s">
        <v>2974</v>
      </c>
      <c r="P144" s="20">
        <v>3</v>
      </c>
      <c r="Q144" s="21" t="s">
        <v>2917</v>
      </c>
      <c r="R144" s="21" t="s">
        <v>2918</v>
      </c>
      <c r="S144" s="21" t="s">
        <v>2919</v>
      </c>
      <c r="T144" s="21" t="s">
        <v>2916</v>
      </c>
      <c r="V144" s="116" t="s">
        <v>2670</v>
      </c>
      <c r="W144" s="116" t="s">
        <v>2671</v>
      </c>
    </row>
    <row r="145" spans="1:23" ht="18">
      <c r="A145" t="s">
        <v>12632</v>
      </c>
      <c r="E145" s="116">
        <v>4</v>
      </c>
      <c r="F145" s="116" t="s">
        <v>2836</v>
      </c>
      <c r="G145" s="116" t="s">
        <v>2837</v>
      </c>
      <c r="H145" s="116" t="s">
        <v>2838</v>
      </c>
      <c r="I145" s="116" t="s">
        <v>2839</v>
      </c>
      <c r="K145" s="21" t="s">
        <v>2975</v>
      </c>
      <c r="L145" s="21" t="s">
        <v>2976</v>
      </c>
      <c r="M145" s="21" t="s">
        <v>2977</v>
      </c>
      <c r="N145" s="21" t="s">
        <v>2978</v>
      </c>
      <c r="P145" s="20">
        <v>4</v>
      </c>
      <c r="Q145" s="21" t="s">
        <v>2920</v>
      </c>
      <c r="R145" s="21" t="s">
        <v>2921</v>
      </c>
      <c r="S145" s="21" t="s">
        <v>2922</v>
      </c>
      <c r="T145" s="21" t="s">
        <v>2923</v>
      </c>
      <c r="V145" s="116" t="s">
        <v>2672</v>
      </c>
      <c r="W145" s="116" t="s">
        <v>2673</v>
      </c>
    </row>
    <row r="146" spans="1:23" ht="18">
      <c r="A146" t="s">
        <v>12633</v>
      </c>
      <c r="E146" s="116">
        <v>5</v>
      </c>
      <c r="F146" s="116" t="s">
        <v>2840</v>
      </c>
      <c r="G146" s="116" t="s">
        <v>2841</v>
      </c>
      <c r="H146" s="116" t="s">
        <v>2842</v>
      </c>
      <c r="I146" s="116" t="s">
        <v>2843</v>
      </c>
      <c r="K146" s="21" t="s">
        <v>2979</v>
      </c>
      <c r="L146" s="21" t="s">
        <v>2980</v>
      </c>
      <c r="M146" s="21" t="s">
        <v>2981</v>
      </c>
      <c r="N146" s="21" t="s">
        <v>2982</v>
      </c>
      <c r="P146" s="20">
        <v>5</v>
      </c>
      <c r="Q146" s="21" t="s">
        <v>2924</v>
      </c>
      <c r="R146" s="21" t="s">
        <v>2925</v>
      </c>
      <c r="S146" s="21" t="s">
        <v>2926</v>
      </c>
      <c r="T146" s="21" t="s">
        <v>2923</v>
      </c>
      <c r="V146" s="116" t="s">
        <v>2674</v>
      </c>
      <c r="W146" s="116" t="s">
        <v>2675</v>
      </c>
    </row>
    <row r="147" spans="1:23" ht="18">
      <c r="A147" t="s">
        <v>12634</v>
      </c>
      <c r="E147" s="116">
        <v>6</v>
      </c>
      <c r="F147" s="116" t="s">
        <v>2844</v>
      </c>
      <c r="G147" s="116" t="s">
        <v>2845</v>
      </c>
      <c r="H147" s="116" t="s">
        <v>2846</v>
      </c>
      <c r="I147" s="116" t="s">
        <v>2847</v>
      </c>
      <c r="K147" s="21" t="s">
        <v>2983</v>
      </c>
      <c r="L147" s="21" t="s">
        <v>2984</v>
      </c>
      <c r="M147" s="21" t="s">
        <v>2985</v>
      </c>
      <c r="N147" s="21" t="s">
        <v>2986</v>
      </c>
      <c r="P147" s="20">
        <v>6</v>
      </c>
      <c r="Q147" s="21" t="s">
        <v>3315</v>
      </c>
      <c r="R147" s="21" t="s">
        <v>3316</v>
      </c>
      <c r="S147" s="21" t="s">
        <v>3317</v>
      </c>
      <c r="T147" s="21" t="s">
        <v>2923</v>
      </c>
      <c r="V147" s="116" t="s">
        <v>2676</v>
      </c>
      <c r="W147" s="116" t="s">
        <v>2677</v>
      </c>
    </row>
    <row r="148" spans="1:23" ht="18">
      <c r="A148" t="s">
        <v>12635</v>
      </c>
      <c r="E148" s="116">
        <v>7</v>
      </c>
      <c r="F148" s="116" t="s">
        <v>2848</v>
      </c>
      <c r="G148" s="116" t="s">
        <v>2849</v>
      </c>
      <c r="H148" s="116" t="s">
        <v>2850</v>
      </c>
      <c r="I148" s="116" t="s">
        <v>2851</v>
      </c>
      <c r="K148" s="21" t="s">
        <v>2987</v>
      </c>
      <c r="L148" s="21" t="s">
        <v>2988</v>
      </c>
      <c r="M148" s="21" t="s">
        <v>2989</v>
      </c>
      <c r="N148" s="21" t="s">
        <v>2990</v>
      </c>
      <c r="P148" s="20">
        <v>7</v>
      </c>
      <c r="Q148" s="21" t="s">
        <v>2927</v>
      </c>
      <c r="R148" s="21" t="s">
        <v>2928</v>
      </c>
      <c r="S148" s="21" t="s">
        <v>3318</v>
      </c>
      <c r="T148" s="21" t="s">
        <v>2929</v>
      </c>
      <c r="V148" s="116" t="s">
        <v>2678</v>
      </c>
      <c r="W148" s="116" t="s">
        <v>2679</v>
      </c>
    </row>
    <row r="149" spans="1:23" ht="18">
      <c r="A149" t="s">
        <v>12636</v>
      </c>
      <c r="E149" s="116">
        <v>8</v>
      </c>
      <c r="F149" s="116" t="s">
        <v>2852</v>
      </c>
      <c r="G149" s="116" t="s">
        <v>2853</v>
      </c>
      <c r="H149" s="116" t="s">
        <v>2854</v>
      </c>
      <c r="I149" s="116" t="s">
        <v>2855</v>
      </c>
      <c r="K149" s="21" t="s">
        <v>2991</v>
      </c>
      <c r="L149" s="21" t="s">
        <v>2992</v>
      </c>
      <c r="M149" s="21" t="s">
        <v>2993</v>
      </c>
      <c r="N149" s="21" t="s">
        <v>2994</v>
      </c>
      <c r="P149" s="20">
        <v>8</v>
      </c>
      <c r="Q149" s="21" t="s">
        <v>2930</v>
      </c>
      <c r="R149" s="21" t="s">
        <v>2931</v>
      </c>
      <c r="S149" s="21" t="s">
        <v>2932</v>
      </c>
      <c r="T149" s="21" t="s">
        <v>2924</v>
      </c>
      <c r="V149" s="116" t="s">
        <v>2680</v>
      </c>
      <c r="W149" s="116" t="s">
        <v>2681</v>
      </c>
    </row>
    <row r="150" spans="1:23" ht="18">
      <c r="A150" t="s">
        <v>12637</v>
      </c>
      <c r="E150" s="116">
        <v>9</v>
      </c>
      <c r="F150" s="116" t="s">
        <v>2856</v>
      </c>
      <c r="G150" s="116" t="s">
        <v>2857</v>
      </c>
      <c r="H150" s="116" t="s">
        <v>2858</v>
      </c>
      <c r="I150" s="116" t="s">
        <v>2859</v>
      </c>
      <c r="K150" s="21" t="s">
        <v>2995</v>
      </c>
      <c r="L150" s="21" t="s">
        <v>2996</v>
      </c>
      <c r="M150" s="21" t="s">
        <v>2997</v>
      </c>
      <c r="N150" s="21" t="s">
        <v>2998</v>
      </c>
      <c r="P150" s="20">
        <v>9</v>
      </c>
      <c r="Q150" s="21" t="s">
        <v>2933</v>
      </c>
      <c r="R150" s="21" t="s">
        <v>2934</v>
      </c>
      <c r="S150" s="21" t="s">
        <v>2935</v>
      </c>
      <c r="T150" s="21" t="s">
        <v>2924</v>
      </c>
      <c r="V150" s="116" t="s">
        <v>2682</v>
      </c>
      <c r="W150" s="116" t="s">
        <v>2683</v>
      </c>
    </row>
    <row r="151" spans="1:23" ht="18">
      <c r="A151" t="s">
        <v>12638</v>
      </c>
      <c r="E151" s="116">
        <v>10</v>
      </c>
      <c r="F151" s="116" t="s">
        <v>2860</v>
      </c>
      <c r="G151" s="116" t="s">
        <v>2861</v>
      </c>
      <c r="H151" s="116" t="s">
        <v>2862</v>
      </c>
      <c r="I151" s="116" t="s">
        <v>2863</v>
      </c>
      <c r="K151" s="21" t="s">
        <v>2999</v>
      </c>
      <c r="L151" s="21" t="s">
        <v>3000</v>
      </c>
      <c r="M151" s="21" t="s">
        <v>3001</v>
      </c>
      <c r="N151" s="21" t="s">
        <v>3002</v>
      </c>
      <c r="P151" s="20">
        <v>10</v>
      </c>
      <c r="Q151" s="21" t="s">
        <v>2936</v>
      </c>
      <c r="R151" s="21" t="s">
        <v>2937</v>
      </c>
      <c r="S151" s="21" t="s">
        <v>2938</v>
      </c>
      <c r="T151" s="21" t="s">
        <v>2924</v>
      </c>
      <c r="V151" s="116" t="s">
        <v>2684</v>
      </c>
      <c r="W151" s="116" t="s">
        <v>2685</v>
      </c>
    </row>
    <row r="152" spans="1:23" ht="18">
      <c r="A152" t="s">
        <v>12639</v>
      </c>
      <c r="E152" s="116">
        <v>11</v>
      </c>
      <c r="F152" s="116" t="s">
        <v>2864</v>
      </c>
      <c r="G152" s="116" t="s">
        <v>2865</v>
      </c>
      <c r="H152" s="116" t="s">
        <v>2866</v>
      </c>
      <c r="I152" s="116" t="s">
        <v>2867</v>
      </c>
      <c r="P152" s="20">
        <v>11</v>
      </c>
      <c r="Q152" s="21" t="s">
        <v>3310</v>
      </c>
      <c r="R152" s="20" t="s">
        <v>2939</v>
      </c>
      <c r="S152" s="21" t="s">
        <v>3308</v>
      </c>
      <c r="T152" s="21" t="s">
        <v>3309</v>
      </c>
      <c r="V152" s="116" t="s">
        <v>2686</v>
      </c>
      <c r="W152" s="116" t="s">
        <v>2687</v>
      </c>
    </row>
    <row r="153" spans="1:23" ht="18">
      <c r="A153" t="s">
        <v>12640</v>
      </c>
      <c r="E153" s="116">
        <v>12</v>
      </c>
      <c r="F153" s="116" t="s">
        <v>2868</v>
      </c>
      <c r="G153" s="116" t="s">
        <v>2869</v>
      </c>
      <c r="H153" s="116" t="s">
        <v>2870</v>
      </c>
      <c r="I153" s="116" t="s">
        <v>2871</v>
      </c>
      <c r="P153" s="20">
        <v>12</v>
      </c>
      <c r="Q153" s="21" t="s">
        <v>2941</v>
      </c>
      <c r="R153" s="21" t="s">
        <v>2942</v>
      </c>
      <c r="S153" s="21" t="s">
        <v>2943</v>
      </c>
      <c r="T153" s="21" t="s">
        <v>3309</v>
      </c>
      <c r="V153" s="116" t="s">
        <v>2688</v>
      </c>
      <c r="W153" s="116" t="s">
        <v>2689</v>
      </c>
    </row>
    <row r="154" spans="1:23" ht="18">
      <c r="A154" t="s">
        <v>12641</v>
      </c>
      <c r="E154" s="116">
        <v>13</v>
      </c>
      <c r="F154" s="116" t="s">
        <v>2872</v>
      </c>
      <c r="G154" s="116" t="s">
        <v>2873</v>
      </c>
      <c r="H154" s="116" t="s">
        <v>2874</v>
      </c>
      <c r="I154" s="116" t="s">
        <v>2875</v>
      </c>
      <c r="P154" s="20">
        <v>13</v>
      </c>
      <c r="Q154" s="21" t="s">
        <v>2944</v>
      </c>
      <c r="R154" s="21" t="s">
        <v>2945</v>
      </c>
      <c r="S154" s="21" t="s">
        <v>2946</v>
      </c>
      <c r="T154" s="21" t="s">
        <v>3311</v>
      </c>
      <c r="V154" s="116" t="s">
        <v>2690</v>
      </c>
      <c r="W154" s="116" t="s">
        <v>2691</v>
      </c>
    </row>
    <row r="155" spans="1:23" ht="18">
      <c r="A155" t="s">
        <v>12642</v>
      </c>
      <c r="E155" s="116">
        <v>14</v>
      </c>
      <c r="F155" s="116" t="s">
        <v>2876</v>
      </c>
      <c r="G155" s="116" t="s">
        <v>2877</v>
      </c>
      <c r="H155" s="116" t="s">
        <v>2878</v>
      </c>
      <c r="I155" s="116" t="s">
        <v>2879</v>
      </c>
      <c r="P155" s="20">
        <v>14</v>
      </c>
      <c r="Q155" s="21" t="s">
        <v>2948</v>
      </c>
      <c r="R155" s="21" t="s">
        <v>2949</v>
      </c>
      <c r="S155" s="21" t="s">
        <v>3312</v>
      </c>
      <c r="T155" s="21" t="s">
        <v>2930</v>
      </c>
      <c r="V155" s="116" t="s">
        <v>2692</v>
      </c>
      <c r="W155" s="116" t="s">
        <v>2693</v>
      </c>
    </row>
    <row r="156" spans="1:23" ht="18">
      <c r="A156" t="s">
        <v>12643</v>
      </c>
      <c r="E156" s="116">
        <v>15</v>
      </c>
      <c r="F156" s="116" t="s">
        <v>2880</v>
      </c>
      <c r="G156" s="116" t="s">
        <v>2881</v>
      </c>
      <c r="H156" s="116" t="s">
        <v>2882</v>
      </c>
      <c r="I156" s="116" t="s">
        <v>2883</v>
      </c>
      <c r="P156" s="20">
        <v>15</v>
      </c>
      <c r="Q156" s="21" t="s">
        <v>2945</v>
      </c>
      <c r="R156" s="21" t="s">
        <v>2950</v>
      </c>
      <c r="S156" s="21" t="s">
        <v>2951</v>
      </c>
      <c r="T156" s="21" t="s">
        <v>2930</v>
      </c>
      <c r="V156" s="116" t="s">
        <v>2694</v>
      </c>
      <c r="W156" s="116" t="s">
        <v>2695</v>
      </c>
    </row>
    <row r="157" spans="1:23" ht="18">
      <c r="A157" t="s">
        <v>12644</v>
      </c>
      <c r="E157" s="116">
        <v>16</v>
      </c>
      <c r="F157" s="116" t="s">
        <v>2884</v>
      </c>
      <c r="G157" s="116" t="s">
        <v>2885</v>
      </c>
      <c r="H157" s="116" t="s">
        <v>2886</v>
      </c>
      <c r="I157" s="116" t="s">
        <v>2887</v>
      </c>
      <c r="P157" s="20">
        <v>16</v>
      </c>
      <c r="Q157" s="21" t="s">
        <v>2952</v>
      </c>
      <c r="R157" s="21" t="s">
        <v>3313</v>
      </c>
      <c r="S157" s="21" t="s">
        <v>2953</v>
      </c>
      <c r="T157" s="21" t="s">
        <v>2952</v>
      </c>
      <c r="V157" s="116" t="s">
        <v>2696</v>
      </c>
      <c r="W157" s="116" t="s">
        <v>2697</v>
      </c>
    </row>
    <row r="158" spans="1:23" ht="18">
      <c r="A158" t="s">
        <v>12645</v>
      </c>
      <c r="E158" s="116">
        <v>17</v>
      </c>
      <c r="F158" s="116" t="s">
        <v>2888</v>
      </c>
      <c r="G158" s="116" t="s">
        <v>2889</v>
      </c>
      <c r="H158" s="116" t="s">
        <v>2890</v>
      </c>
      <c r="I158" s="116" t="s">
        <v>2891</v>
      </c>
      <c r="P158" s="20">
        <v>17</v>
      </c>
      <c r="Q158" s="21" t="s">
        <v>2954</v>
      </c>
      <c r="R158" s="21" t="s">
        <v>2955</v>
      </c>
      <c r="S158" s="21" t="s">
        <v>2953</v>
      </c>
      <c r="T158" s="21" t="s">
        <v>2952</v>
      </c>
      <c r="V158" s="116" t="s">
        <v>2698</v>
      </c>
      <c r="W158" s="116" t="s">
        <v>2699</v>
      </c>
    </row>
    <row r="159" spans="1:23" ht="18">
      <c r="A159" t="s">
        <v>12646</v>
      </c>
      <c r="E159" s="116">
        <v>18</v>
      </c>
      <c r="F159" s="116" t="s">
        <v>2892</v>
      </c>
      <c r="G159" s="116" t="s">
        <v>2893</v>
      </c>
      <c r="H159" s="116" t="s">
        <v>2894</v>
      </c>
      <c r="I159" s="116" t="s">
        <v>2895</v>
      </c>
      <c r="P159" s="20">
        <v>18</v>
      </c>
      <c r="Q159" s="21" t="s">
        <v>3314</v>
      </c>
      <c r="R159" s="21" t="s">
        <v>2953</v>
      </c>
      <c r="S159" s="21" t="s">
        <v>2953</v>
      </c>
      <c r="T159" s="21" t="s">
        <v>2952</v>
      </c>
      <c r="V159" s="116" t="s">
        <v>2700</v>
      </c>
      <c r="W159" s="116" t="s">
        <v>2675</v>
      </c>
    </row>
    <row r="160" spans="1:23" ht="18">
      <c r="A160" t="s">
        <v>12647</v>
      </c>
      <c r="E160" s="116">
        <v>19</v>
      </c>
      <c r="F160" s="116" t="s">
        <v>2896</v>
      </c>
      <c r="G160" s="116" t="s">
        <v>2897</v>
      </c>
      <c r="H160" s="116" t="s">
        <v>2898</v>
      </c>
      <c r="I160" s="116" t="s">
        <v>2899</v>
      </c>
      <c r="P160" s="20">
        <v>19</v>
      </c>
      <c r="Q160" s="21" t="s">
        <v>2953</v>
      </c>
      <c r="R160" s="21" t="s">
        <v>2953</v>
      </c>
      <c r="S160" s="21" t="s">
        <v>2956</v>
      </c>
      <c r="T160" s="21" t="s">
        <v>2957</v>
      </c>
      <c r="V160" s="116" t="s">
        <v>2701</v>
      </c>
      <c r="W160" s="116" t="s">
        <v>2702</v>
      </c>
    </row>
    <row r="161" spans="1:23" ht="18">
      <c r="A161" t="s">
        <v>12648</v>
      </c>
      <c r="E161" s="116">
        <v>20</v>
      </c>
      <c r="F161" s="116" t="s">
        <v>2900</v>
      </c>
      <c r="G161" s="116" t="s">
        <v>2901</v>
      </c>
      <c r="H161" s="116" t="s">
        <v>2902</v>
      </c>
      <c r="I161" s="116" t="s">
        <v>2903</v>
      </c>
      <c r="P161" s="20">
        <v>20</v>
      </c>
      <c r="Q161" s="21" t="s">
        <v>2958</v>
      </c>
      <c r="R161" s="21" t="s">
        <v>2956</v>
      </c>
      <c r="S161" s="21" t="s">
        <v>2958</v>
      </c>
      <c r="T161" s="21" t="s">
        <v>2957</v>
      </c>
      <c r="V161" s="116" t="s">
        <v>2703</v>
      </c>
      <c r="W161" s="116" t="s">
        <v>2704</v>
      </c>
    </row>
    <row r="162" spans="1:23" ht="18">
      <c r="E162" s="117"/>
      <c r="F162" s="118"/>
      <c r="G162" s="118"/>
      <c r="H162" s="118"/>
      <c r="I162" s="118"/>
      <c r="V162" s="116" t="s">
        <v>2705</v>
      </c>
      <c r="W162" s="116" t="s">
        <v>2675</v>
      </c>
    </row>
    <row r="163" spans="1:23" ht="18">
      <c r="C163" t="s">
        <v>12651</v>
      </c>
      <c r="G163" s="118"/>
      <c r="H163" s="118"/>
      <c r="I163" s="118"/>
      <c r="P163" t="s">
        <v>10330</v>
      </c>
      <c r="Q163" t="s">
        <v>10331</v>
      </c>
      <c r="V163" s="116" t="s">
        <v>2706</v>
      </c>
      <c r="W163" s="116" t="s">
        <v>2707</v>
      </c>
    </row>
    <row r="164" spans="1:23" ht="18">
      <c r="G164" s="118"/>
      <c r="H164" s="118"/>
      <c r="I164" s="118"/>
      <c r="V164" s="116" t="s">
        <v>2708</v>
      </c>
      <c r="W164" s="116" t="s">
        <v>2709</v>
      </c>
    </row>
    <row r="165" spans="1:23" ht="18">
      <c r="V165" s="116" t="s">
        <v>2710</v>
      </c>
      <c r="W165" s="116" t="s">
        <v>2711</v>
      </c>
    </row>
    <row r="166" spans="1:23" ht="18">
      <c r="V166" s="116" t="s">
        <v>2712</v>
      </c>
      <c r="W166" s="116" t="s">
        <v>2713</v>
      </c>
    </row>
    <row r="167" spans="1:23" ht="18">
      <c r="V167" s="116" t="s">
        <v>2714</v>
      </c>
      <c r="W167" s="116" t="s">
        <v>2675</v>
      </c>
    </row>
    <row r="168" spans="1:23" ht="18">
      <c r="V168" s="116" t="s">
        <v>2715</v>
      </c>
      <c r="W168" s="116" t="s">
        <v>2716</v>
      </c>
    </row>
    <row r="169" spans="1:23" ht="18">
      <c r="V169" s="116" t="s">
        <v>2717</v>
      </c>
      <c r="W169" s="116" t="s">
        <v>2718</v>
      </c>
    </row>
    <row r="170" spans="1:23" ht="18">
      <c r="V170" s="116" t="s">
        <v>2719</v>
      </c>
      <c r="W170" s="116" t="s">
        <v>2720</v>
      </c>
    </row>
    <row r="171" spans="1:23" ht="18">
      <c r="V171" s="116" t="s">
        <v>2721</v>
      </c>
      <c r="W171" s="116" t="s">
        <v>2722</v>
      </c>
    </row>
    <row r="172" spans="1:23" ht="18">
      <c r="V172" s="116" t="s">
        <v>2723</v>
      </c>
      <c r="W172" s="116" t="s">
        <v>2724</v>
      </c>
    </row>
    <row r="173" spans="1:23" ht="18">
      <c r="V173" s="116" t="s">
        <v>2725</v>
      </c>
      <c r="W173" s="116" t="s">
        <v>2726</v>
      </c>
    </row>
    <row r="174" spans="1:23" ht="18">
      <c r="V174" s="116" t="s">
        <v>2727</v>
      </c>
      <c r="W174" s="116" t="s">
        <v>2728</v>
      </c>
    </row>
    <row r="175" spans="1:23" ht="18">
      <c r="V175" s="116" t="s">
        <v>2729</v>
      </c>
      <c r="W175" s="116" t="s">
        <v>2730</v>
      </c>
    </row>
    <row r="176" spans="1:23" ht="18">
      <c r="V176" s="116" t="s">
        <v>2731</v>
      </c>
      <c r="W176" s="116" t="s">
        <v>2732</v>
      </c>
    </row>
    <row r="177" spans="22:23" ht="18">
      <c r="V177" s="116" t="s">
        <v>2733</v>
      </c>
      <c r="W177" s="116" t="s">
        <v>2734</v>
      </c>
    </row>
    <row r="178" spans="22:23" ht="18">
      <c r="V178" s="116" t="s">
        <v>2735</v>
      </c>
      <c r="W178" s="116" t="s">
        <v>2736</v>
      </c>
    </row>
    <row r="179" spans="22:23" ht="18">
      <c r="V179" s="116" t="s">
        <v>2737</v>
      </c>
      <c r="W179" s="116" t="s">
        <v>2738</v>
      </c>
    </row>
    <row r="180" spans="22:23" ht="18">
      <c r="V180" s="116" t="s">
        <v>2739</v>
      </c>
      <c r="W180" s="116" t="s">
        <v>2740</v>
      </c>
    </row>
    <row r="181" spans="22:23" ht="18">
      <c r="V181" s="116" t="s">
        <v>2741</v>
      </c>
      <c r="W181" s="116" t="s">
        <v>2742</v>
      </c>
    </row>
    <row r="182" spans="22:23" ht="18">
      <c r="V182" s="116" t="s">
        <v>2743</v>
      </c>
      <c r="W182" s="116" t="s">
        <v>2744</v>
      </c>
    </row>
    <row r="183" spans="22:23" ht="18">
      <c r="V183" s="116" t="s">
        <v>2745</v>
      </c>
      <c r="W183" s="116" t="s">
        <v>2746</v>
      </c>
    </row>
    <row r="184" spans="22:23" ht="18">
      <c r="V184" s="116" t="s">
        <v>2747</v>
      </c>
      <c r="W184" s="116" t="s">
        <v>2746</v>
      </c>
    </row>
    <row r="185" spans="22:23" ht="18">
      <c r="V185" s="116" t="s">
        <v>2748</v>
      </c>
      <c r="W185" s="116" t="s">
        <v>2749</v>
      </c>
    </row>
    <row r="186" spans="22:23" ht="18">
      <c r="V186" s="116" t="s">
        <v>2750</v>
      </c>
      <c r="W186" s="116" t="s">
        <v>2751</v>
      </c>
    </row>
    <row r="187" spans="22:23" ht="18">
      <c r="V187" s="116" t="s">
        <v>2752</v>
      </c>
      <c r="W187" s="116" t="s">
        <v>2751</v>
      </c>
    </row>
    <row r="188" spans="22:23" ht="18">
      <c r="V188" s="116" t="s">
        <v>2753</v>
      </c>
      <c r="W188" s="116" t="s">
        <v>2751</v>
      </c>
    </row>
    <row r="189" spans="22:23" ht="18">
      <c r="V189" s="116" t="s">
        <v>2754</v>
      </c>
      <c r="W189" s="116" t="s">
        <v>2755</v>
      </c>
    </row>
    <row r="190" spans="22:23" ht="18">
      <c r="V190" s="116" t="s">
        <v>2756</v>
      </c>
      <c r="W190" s="116" t="s">
        <v>2757</v>
      </c>
    </row>
    <row r="191" spans="22:23" ht="18">
      <c r="V191" s="116" t="s">
        <v>2758</v>
      </c>
      <c r="W191" s="116" t="s">
        <v>2759</v>
      </c>
    </row>
    <row r="192" spans="22:23" ht="18">
      <c r="V192" s="116" t="s">
        <v>2760</v>
      </c>
      <c r="W192" s="116" t="s">
        <v>2761</v>
      </c>
    </row>
    <row r="193" spans="22:23" ht="18">
      <c r="V193" s="116" t="s">
        <v>2762</v>
      </c>
      <c r="W193" s="116" t="s">
        <v>2759</v>
      </c>
    </row>
    <row r="194" spans="22:23" ht="18">
      <c r="V194" s="116" t="s">
        <v>2763</v>
      </c>
      <c r="W194" s="116" t="s">
        <v>2764</v>
      </c>
    </row>
    <row r="195" spans="22:23" ht="18">
      <c r="V195" s="116" t="s">
        <v>2765</v>
      </c>
      <c r="W195" s="116" t="s">
        <v>2766</v>
      </c>
    </row>
    <row r="196" spans="22:23" ht="18">
      <c r="V196" s="116" t="s">
        <v>2767</v>
      </c>
      <c r="W196" s="116" t="s">
        <v>2759</v>
      </c>
    </row>
    <row r="197" spans="22:23" ht="18">
      <c r="V197" s="116" t="s">
        <v>2768</v>
      </c>
      <c r="W197" s="116" t="s">
        <v>2759</v>
      </c>
    </row>
    <row r="198" spans="22:23" ht="18">
      <c r="V198" s="116" t="s">
        <v>2769</v>
      </c>
      <c r="W198" s="116" t="s">
        <v>2770</v>
      </c>
    </row>
    <row r="309" spans="17:22">
      <c r="Q309" s="8" t="s">
        <v>3431</v>
      </c>
    </row>
    <row r="311" spans="17:22">
      <c r="Q311" s="8" t="s">
        <v>3838</v>
      </c>
      <c r="U311" s="8" t="s">
        <v>3868</v>
      </c>
    </row>
    <row r="312" spans="17:22">
      <c r="Q312" s="8" t="s">
        <v>3839</v>
      </c>
      <c r="U312" s="8" t="s">
        <v>3869</v>
      </c>
    </row>
    <row r="313" spans="17:22">
      <c r="Q313" s="8" t="s">
        <v>3840</v>
      </c>
      <c r="R313" s="8" t="s">
        <v>3841</v>
      </c>
      <c r="U313" s="8" t="s">
        <v>3870</v>
      </c>
    </row>
    <row r="314" spans="17:22">
      <c r="Q314" s="8" t="s">
        <v>3842</v>
      </c>
      <c r="U314" s="8" t="s">
        <v>3871</v>
      </c>
    </row>
    <row r="315" spans="17:22">
      <c r="Q315" s="8" t="s">
        <v>3843</v>
      </c>
      <c r="R315" s="8" t="s">
        <v>3844</v>
      </c>
      <c r="U315" s="8" t="s">
        <v>3872</v>
      </c>
    </row>
    <row r="316" spans="17:22">
      <c r="Q316" s="8" t="s">
        <v>3845</v>
      </c>
      <c r="R316" s="8" t="s">
        <v>3844</v>
      </c>
      <c r="U316" s="8" t="s">
        <v>3873</v>
      </c>
      <c r="V316" s="8" t="s">
        <v>3874</v>
      </c>
    </row>
    <row r="317" spans="17:22">
      <c r="Q317" s="8" t="s">
        <v>3846</v>
      </c>
      <c r="R317" s="8" t="s">
        <v>3847</v>
      </c>
      <c r="U317" s="8" t="s">
        <v>3875</v>
      </c>
      <c r="V317" s="8" t="s">
        <v>3876</v>
      </c>
    </row>
    <row r="318" spans="17:22">
      <c r="Q318" s="8" t="s">
        <v>3848</v>
      </c>
      <c r="R318" s="8" t="s">
        <v>3849</v>
      </c>
      <c r="U318" s="8" t="s">
        <v>3877</v>
      </c>
      <c r="V318" s="8" t="s">
        <v>3878</v>
      </c>
    </row>
    <row r="319" spans="17:22">
      <c r="Q319" s="8" t="s">
        <v>3850</v>
      </c>
      <c r="R319" s="8" t="s">
        <v>3847</v>
      </c>
      <c r="U319" s="8" t="s">
        <v>3879</v>
      </c>
    </row>
    <row r="320" spans="17:22">
      <c r="Q320" s="8" t="s">
        <v>3851</v>
      </c>
      <c r="U320" s="8" t="s">
        <v>3880</v>
      </c>
    </row>
    <row r="321" spans="17:22">
      <c r="Q321" s="8" t="s">
        <v>3852</v>
      </c>
      <c r="R321" s="8" t="s">
        <v>3853</v>
      </c>
      <c r="U321" s="8" t="s">
        <v>3881</v>
      </c>
    </row>
    <row r="322" spans="17:22">
      <c r="Q322" s="8" t="s">
        <v>3854</v>
      </c>
      <c r="R322" s="8" t="s">
        <v>3855</v>
      </c>
      <c r="U322" s="8" t="s">
        <v>3882</v>
      </c>
    </row>
    <row r="323" spans="17:22">
      <c r="Q323" s="8" t="s">
        <v>3856</v>
      </c>
      <c r="U323" s="8" t="s">
        <v>3883</v>
      </c>
      <c r="V323" s="8" t="s">
        <v>3884</v>
      </c>
    </row>
    <row r="324" spans="17:22">
      <c r="Q324" s="8" t="s">
        <v>3857</v>
      </c>
      <c r="U324" s="8" t="s">
        <v>3885</v>
      </c>
      <c r="V324" s="8" t="s">
        <v>3886</v>
      </c>
    </row>
    <row r="325" spans="17:22">
      <c r="Q325" s="8" t="s">
        <v>3858</v>
      </c>
      <c r="U325" s="8" t="s">
        <v>3887</v>
      </c>
      <c r="V325" s="8" t="s">
        <v>3888</v>
      </c>
    </row>
    <row r="326" spans="17:22">
      <c r="Q326" s="8" t="s">
        <v>3859</v>
      </c>
      <c r="R326" s="8" t="s">
        <v>3860</v>
      </c>
      <c r="U326" s="8" t="s">
        <v>3889</v>
      </c>
    </row>
    <row r="327" spans="17:22">
      <c r="Q327" s="8" t="s">
        <v>3861</v>
      </c>
      <c r="U327" s="8" t="s">
        <v>3890</v>
      </c>
    </row>
    <row r="328" spans="17:22">
      <c r="Q328" s="8" t="s">
        <v>3862</v>
      </c>
      <c r="R328" s="8" t="s">
        <v>3847</v>
      </c>
      <c r="U328" s="8" t="s">
        <v>3891</v>
      </c>
      <c r="V328" s="8" t="s">
        <v>3892</v>
      </c>
    </row>
    <row r="329" spans="17:22">
      <c r="Q329" s="8" t="s">
        <v>3863</v>
      </c>
      <c r="U329" s="8" t="s">
        <v>3893</v>
      </c>
      <c r="V329" s="8" t="s">
        <v>3894</v>
      </c>
    </row>
    <row r="330" spans="17:22">
      <c r="Q330" s="8" t="s">
        <v>3864</v>
      </c>
      <c r="R330" s="8" t="s">
        <v>3844</v>
      </c>
      <c r="U330" s="8" t="s">
        <v>3895</v>
      </c>
      <c r="V330" s="8" t="s">
        <v>3896</v>
      </c>
    </row>
    <row r="331" spans="17:22">
      <c r="Q331" s="8" t="s">
        <v>3865</v>
      </c>
      <c r="R331" s="8" t="s">
        <v>3844</v>
      </c>
    </row>
    <row r="332" spans="17:22">
      <c r="Q332" s="8" t="s">
        <v>3866</v>
      </c>
    </row>
    <row r="333" spans="17:22">
      <c r="Q333" s="8" t="s">
        <v>3867</v>
      </c>
    </row>
  </sheetData>
  <mergeCells count="9">
    <mergeCell ref="F140:I140"/>
    <mergeCell ref="E140:E141"/>
    <mergeCell ref="V140:W140"/>
    <mergeCell ref="AP25:AS25"/>
    <mergeCell ref="K140:N140"/>
    <mergeCell ref="AM26:AN26"/>
    <mergeCell ref="AI26:AJ26"/>
    <mergeCell ref="AK26:AL26"/>
    <mergeCell ref="P140:P141"/>
  </mergeCells>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5"/>
  <dimension ref="B1:AS2840"/>
  <sheetViews>
    <sheetView topLeftCell="AI1" workbookViewId="0">
      <selection activeCell="AU9" sqref="AU9"/>
    </sheetView>
  </sheetViews>
  <sheetFormatPr defaultRowHeight="15"/>
  <cols>
    <col min="2" max="2" width="23.28515625" customWidth="1"/>
    <col min="3" max="3" width="64" style="59" customWidth="1"/>
    <col min="5" max="42" width="9.140625" customWidth="1"/>
  </cols>
  <sheetData>
    <row r="1" spans="2:45" ht="25.5">
      <c r="B1" s="28" t="s">
        <v>4933</v>
      </c>
      <c r="C1" s="57" t="s">
        <v>4934</v>
      </c>
      <c r="F1" t="s">
        <v>4938</v>
      </c>
      <c r="AM1" s="324" t="s">
        <v>7385</v>
      </c>
      <c r="AN1" s="325"/>
      <c r="AO1" s="325"/>
      <c r="AP1" s="325"/>
      <c r="AQ1" s="390"/>
    </row>
    <row r="2" spans="2:45" ht="17.25" thickBot="1">
      <c r="B2" s="392" t="s">
        <v>4940</v>
      </c>
      <c r="C2" s="393"/>
      <c r="F2" t="s">
        <v>4937</v>
      </c>
      <c r="Q2" s="49" t="s">
        <v>3077</v>
      </c>
      <c r="R2" s="49" t="s">
        <v>3116</v>
      </c>
      <c r="S2" s="49" t="s">
        <v>3079</v>
      </c>
      <c r="T2" s="49" t="s">
        <v>3113</v>
      </c>
      <c r="U2" s="49" t="s">
        <v>1557</v>
      </c>
      <c r="V2" s="49" t="s">
        <v>3123</v>
      </c>
      <c r="W2" s="49" t="s">
        <v>3124</v>
      </c>
      <c r="X2" s="49" t="s">
        <v>3114</v>
      </c>
      <c r="Y2" s="49" t="s">
        <v>3319</v>
      </c>
      <c r="Z2" s="49" t="s">
        <v>3115</v>
      </c>
      <c r="AM2" s="172" t="s">
        <v>10340</v>
      </c>
      <c r="AN2" s="172" t="s">
        <v>10336</v>
      </c>
      <c r="AO2" s="172" t="s">
        <v>10337</v>
      </c>
      <c r="AP2" s="172" t="s">
        <v>10338</v>
      </c>
      <c r="AQ2" s="172" t="s">
        <v>10339</v>
      </c>
      <c r="AR2" s="172" t="s">
        <v>10114</v>
      </c>
      <c r="AS2" s="369" t="s">
        <v>10047</v>
      </c>
    </row>
    <row r="3" spans="2:45">
      <c r="B3" s="1" t="s">
        <v>4962</v>
      </c>
      <c r="C3" s="6" t="s">
        <v>4963</v>
      </c>
      <c r="Q3" t="s">
        <v>3117</v>
      </c>
      <c r="R3" t="s">
        <v>3118</v>
      </c>
      <c r="S3" t="s">
        <v>3119</v>
      </c>
      <c r="T3">
        <v>10</v>
      </c>
      <c r="U3" t="s">
        <v>3120</v>
      </c>
      <c r="X3" t="s">
        <v>3121</v>
      </c>
      <c r="Z3" s="8" t="s">
        <v>3122</v>
      </c>
      <c r="AM3" s="170" t="s">
        <v>7386</v>
      </c>
      <c r="AN3" s="170"/>
      <c r="AO3" s="170"/>
      <c r="AP3" s="173"/>
      <c r="AQ3" s="175"/>
      <c r="AR3" s="179" t="s">
        <v>10046</v>
      </c>
      <c r="AS3" s="370"/>
    </row>
    <row r="4" spans="2:45">
      <c r="B4" s="1" t="s">
        <v>4964</v>
      </c>
      <c r="C4" s="6" t="s">
        <v>4965</v>
      </c>
      <c r="Q4" t="s">
        <v>3125</v>
      </c>
      <c r="S4" s="8" t="s">
        <v>3126</v>
      </c>
      <c r="AA4" s="18" t="s">
        <v>3127</v>
      </c>
      <c r="AL4" t="s">
        <v>7386</v>
      </c>
      <c r="AM4" s="1" t="s">
        <v>7387</v>
      </c>
      <c r="AN4" s="1">
        <v>1</v>
      </c>
      <c r="AO4" s="1"/>
      <c r="AP4" s="69"/>
      <c r="AQ4" s="178">
        <f t="shared" ref="AQ4:AQ67" si="0">AP4*AN4</f>
        <v>0</v>
      </c>
      <c r="AR4" s="1" t="s">
        <v>2910</v>
      </c>
      <c r="AS4" s="180" t="s">
        <v>10048</v>
      </c>
    </row>
    <row r="5" spans="2:45">
      <c r="B5" s="1" t="s">
        <v>4966</v>
      </c>
      <c r="C5" s="6" t="s">
        <v>4965</v>
      </c>
      <c r="F5" t="s">
        <v>4935</v>
      </c>
      <c r="Q5" t="s">
        <v>3135</v>
      </c>
      <c r="AA5" s="18" t="s">
        <v>3128</v>
      </c>
      <c r="AL5" t="s">
        <v>7386</v>
      </c>
      <c r="AM5" s="1" t="s">
        <v>7388</v>
      </c>
      <c r="AN5" s="1">
        <v>0.8</v>
      </c>
      <c r="AO5" s="1"/>
      <c r="AP5" s="69"/>
      <c r="AQ5" s="178">
        <f t="shared" si="0"/>
        <v>0</v>
      </c>
      <c r="AR5" s="1" t="s">
        <v>10049</v>
      </c>
      <c r="AS5" s="180" t="s">
        <v>10050</v>
      </c>
    </row>
    <row r="6" spans="2:45">
      <c r="B6" s="392" t="s">
        <v>4941</v>
      </c>
      <c r="C6" s="393"/>
      <c r="F6" t="s">
        <v>4939</v>
      </c>
      <c r="Q6" t="s">
        <v>3144</v>
      </c>
      <c r="AA6" s="14" t="s">
        <v>3129</v>
      </c>
      <c r="AL6" t="s">
        <v>7386</v>
      </c>
      <c r="AM6" s="1" t="s">
        <v>7389</v>
      </c>
      <c r="AN6" s="1">
        <v>0.5</v>
      </c>
      <c r="AO6" s="1"/>
      <c r="AP6" s="69"/>
      <c r="AQ6" s="178">
        <f t="shared" si="0"/>
        <v>0</v>
      </c>
      <c r="AR6" s="1" t="s">
        <v>10051</v>
      </c>
      <c r="AS6" s="180" t="s">
        <v>7390</v>
      </c>
    </row>
    <row r="7" spans="2:45">
      <c r="B7" s="1" t="s">
        <v>4967</v>
      </c>
      <c r="C7" s="6" t="s">
        <v>4968</v>
      </c>
      <c r="Q7" t="s">
        <v>3154</v>
      </c>
      <c r="S7" s="8" t="s">
        <v>3155</v>
      </c>
      <c r="AA7" s="14" t="s">
        <v>3130</v>
      </c>
      <c r="AL7" t="s">
        <v>7386</v>
      </c>
      <c r="AM7" s="1" t="s">
        <v>7391</v>
      </c>
      <c r="AN7" s="1">
        <v>0.4</v>
      </c>
      <c r="AO7" s="1"/>
      <c r="AP7" s="69"/>
      <c r="AQ7" s="178">
        <f t="shared" si="0"/>
        <v>0</v>
      </c>
      <c r="AR7" s="1" t="s">
        <v>10052</v>
      </c>
      <c r="AS7" s="180" t="s">
        <v>5507</v>
      </c>
    </row>
    <row r="8" spans="2:45">
      <c r="B8" s="1" t="s">
        <v>4969</v>
      </c>
      <c r="C8" s="6" t="s">
        <v>4970</v>
      </c>
      <c r="Q8" t="s">
        <v>3162</v>
      </c>
      <c r="AA8" s="14" t="s">
        <v>3131</v>
      </c>
      <c r="AL8" t="s">
        <v>7386</v>
      </c>
      <c r="AM8" s="1" t="s">
        <v>7393</v>
      </c>
      <c r="AN8" s="1">
        <v>0.6</v>
      </c>
      <c r="AO8" s="1"/>
      <c r="AP8" s="69"/>
      <c r="AQ8" s="178">
        <f t="shared" si="0"/>
        <v>0</v>
      </c>
      <c r="AR8" s="1" t="s">
        <v>10053</v>
      </c>
      <c r="AS8" s="180" t="s">
        <v>7392</v>
      </c>
    </row>
    <row r="9" spans="2:45" ht="30">
      <c r="B9" s="1" t="s">
        <v>4971</v>
      </c>
      <c r="C9" s="6" t="s">
        <v>4972</v>
      </c>
      <c r="F9" t="s">
        <v>4724</v>
      </c>
      <c r="AA9" s="14" t="s">
        <v>3132</v>
      </c>
      <c r="AL9" t="s">
        <v>7386</v>
      </c>
      <c r="AM9" s="1" t="s">
        <v>7395</v>
      </c>
      <c r="AN9" s="1">
        <v>5</v>
      </c>
      <c r="AO9" s="1" t="s">
        <v>7396</v>
      </c>
      <c r="AP9" s="69"/>
      <c r="AQ9" s="178">
        <f t="shared" si="0"/>
        <v>0</v>
      </c>
      <c r="AR9" s="1" t="s">
        <v>10054</v>
      </c>
      <c r="AS9" s="180" t="s">
        <v>5508</v>
      </c>
    </row>
    <row r="10" spans="2:45">
      <c r="B10" s="1" t="s">
        <v>4973</v>
      </c>
      <c r="C10" s="6" t="s">
        <v>4974</v>
      </c>
      <c r="F10" t="s">
        <v>4725</v>
      </c>
      <c r="AA10" s="14" t="s">
        <v>3133</v>
      </c>
      <c r="AL10" t="s">
        <v>7386</v>
      </c>
      <c r="AM10" s="1" t="s">
        <v>7397</v>
      </c>
      <c r="AN10" s="1">
        <v>10</v>
      </c>
      <c r="AO10" s="1" t="s">
        <v>7398</v>
      </c>
      <c r="AP10" s="69"/>
      <c r="AQ10" s="178">
        <f t="shared" si="0"/>
        <v>0</v>
      </c>
      <c r="AR10" s="1" t="s">
        <v>10055</v>
      </c>
      <c r="AS10" s="180" t="s">
        <v>7392</v>
      </c>
    </row>
    <row r="11" spans="2:45">
      <c r="B11" s="1" t="s">
        <v>4975</v>
      </c>
      <c r="C11" s="6" t="s">
        <v>4976</v>
      </c>
      <c r="F11" s="28" t="s">
        <v>4933</v>
      </c>
      <c r="G11" s="28" t="s">
        <v>4934</v>
      </c>
      <c r="K11" t="s">
        <v>5499</v>
      </c>
      <c r="L11" t="s">
        <v>5505</v>
      </c>
      <c r="AA11" s="14" t="s">
        <v>3134</v>
      </c>
      <c r="AL11" t="s">
        <v>7386</v>
      </c>
      <c r="AM11" s="1" t="s">
        <v>7399</v>
      </c>
      <c r="AN11" s="1">
        <v>3</v>
      </c>
      <c r="AO11" s="1"/>
      <c r="AP11" s="69"/>
      <c r="AQ11" s="178">
        <f t="shared" si="0"/>
        <v>0</v>
      </c>
      <c r="AR11" s="1" t="s">
        <v>10056</v>
      </c>
      <c r="AS11" s="180" t="s">
        <v>5508</v>
      </c>
    </row>
    <row r="12" spans="2:45">
      <c r="B12" s="1" t="s">
        <v>4977</v>
      </c>
      <c r="C12" s="6" t="s">
        <v>4978</v>
      </c>
      <c r="F12" s="1" t="s">
        <v>4831</v>
      </c>
      <c r="G12" s="1" t="s">
        <v>4726</v>
      </c>
      <c r="K12" t="s">
        <v>5500</v>
      </c>
      <c r="L12" t="s">
        <v>5506</v>
      </c>
      <c r="AL12" t="s">
        <v>7386</v>
      </c>
      <c r="AM12" s="1" t="s">
        <v>7400</v>
      </c>
      <c r="AN12" s="1">
        <v>0.1</v>
      </c>
      <c r="AO12" s="1"/>
      <c r="AP12" s="69"/>
      <c r="AQ12" s="178">
        <f t="shared" si="0"/>
        <v>0</v>
      </c>
      <c r="AR12" s="1" t="s">
        <v>10057</v>
      </c>
      <c r="AS12" s="180" t="s">
        <v>7394</v>
      </c>
    </row>
    <row r="13" spans="2:45" ht="30">
      <c r="B13" s="1" t="s">
        <v>4979</v>
      </c>
      <c r="C13" s="6" t="s">
        <v>4980</v>
      </c>
      <c r="F13" s="1" t="s">
        <v>4832</v>
      </c>
      <c r="G13" s="1" t="s">
        <v>4727</v>
      </c>
      <c r="K13" t="s">
        <v>5501</v>
      </c>
      <c r="L13" t="s">
        <v>4667</v>
      </c>
      <c r="AA13" s="19" t="s">
        <v>3136</v>
      </c>
      <c r="AL13" t="s">
        <v>7386</v>
      </c>
      <c r="AM13" s="1" t="s">
        <v>7401</v>
      </c>
      <c r="AN13" s="1">
        <v>7</v>
      </c>
      <c r="AO13" s="1"/>
      <c r="AP13" s="69"/>
      <c r="AQ13" s="178">
        <f t="shared" si="0"/>
        <v>0</v>
      </c>
      <c r="AR13" s="1" t="s">
        <v>10058</v>
      </c>
      <c r="AS13" s="180" t="s">
        <v>5508</v>
      </c>
    </row>
    <row r="14" spans="2:45">
      <c r="B14" s="1" t="s">
        <v>4981</v>
      </c>
      <c r="C14" s="6" t="s">
        <v>4982</v>
      </c>
      <c r="F14" s="1" t="s">
        <v>4833</v>
      </c>
      <c r="G14" s="1" t="s">
        <v>4728</v>
      </c>
      <c r="K14" t="s">
        <v>5502</v>
      </c>
      <c r="L14" t="s">
        <v>5507</v>
      </c>
      <c r="AA14" s="19" t="s">
        <v>3137</v>
      </c>
      <c r="AL14" t="s">
        <v>7386</v>
      </c>
      <c r="AM14" s="1" t="s">
        <v>7402</v>
      </c>
      <c r="AN14" s="1">
        <v>8</v>
      </c>
      <c r="AO14" s="1" t="s">
        <v>7403</v>
      </c>
      <c r="AP14" s="69"/>
      <c r="AQ14" s="178">
        <f t="shared" si="0"/>
        <v>0</v>
      </c>
      <c r="AR14" s="1" t="s">
        <v>10046</v>
      </c>
      <c r="AS14" s="180" t="s">
        <v>10047</v>
      </c>
    </row>
    <row r="15" spans="2:45" ht="30">
      <c r="B15" s="1" t="s">
        <v>4983</v>
      </c>
      <c r="C15" s="6" t="s">
        <v>4984</v>
      </c>
      <c r="F15" s="1" t="s">
        <v>2875</v>
      </c>
      <c r="G15" s="1" t="s">
        <v>4729</v>
      </c>
      <c r="K15" t="s">
        <v>5503</v>
      </c>
      <c r="L15" t="s">
        <v>5508</v>
      </c>
      <c r="AA15" s="14" t="s">
        <v>3138</v>
      </c>
      <c r="AL15" t="s">
        <v>7386</v>
      </c>
      <c r="AM15" s="1" t="s">
        <v>7404</v>
      </c>
      <c r="AN15" s="1">
        <v>0.3</v>
      </c>
      <c r="AO15" s="1"/>
      <c r="AP15" s="69"/>
      <c r="AQ15" s="178">
        <f t="shared" si="0"/>
        <v>0</v>
      </c>
      <c r="AR15" s="1" t="s">
        <v>10059</v>
      </c>
      <c r="AS15" s="180" t="s">
        <v>10060</v>
      </c>
    </row>
    <row r="16" spans="2:45" ht="30">
      <c r="B16" s="1" t="s">
        <v>4985</v>
      </c>
      <c r="C16" s="6" t="s">
        <v>4986</v>
      </c>
      <c r="F16" s="1" t="s">
        <v>4834</v>
      </c>
      <c r="G16" s="1" t="s">
        <v>4730</v>
      </c>
      <c r="K16" t="s">
        <v>5504</v>
      </c>
      <c r="L16" t="s">
        <v>5509</v>
      </c>
      <c r="AA16" s="14" t="s">
        <v>3139</v>
      </c>
      <c r="AL16" t="s">
        <v>7386</v>
      </c>
      <c r="AM16" s="1" t="s">
        <v>7406</v>
      </c>
      <c r="AN16" s="1">
        <v>0.1</v>
      </c>
      <c r="AO16" s="1"/>
      <c r="AP16" s="69"/>
      <c r="AQ16" s="178">
        <f t="shared" si="0"/>
        <v>0</v>
      </c>
      <c r="AR16" s="1" t="s">
        <v>10061</v>
      </c>
      <c r="AS16" s="180" t="s">
        <v>7412</v>
      </c>
    </row>
    <row r="17" spans="2:45">
      <c r="B17" s="1" t="s">
        <v>4987</v>
      </c>
      <c r="C17" s="6" t="s">
        <v>4988</v>
      </c>
      <c r="F17" s="1" t="s">
        <v>4835</v>
      </c>
      <c r="G17" s="1" t="s">
        <v>4731</v>
      </c>
      <c r="K17" t="s">
        <v>5494</v>
      </c>
      <c r="L17" t="s">
        <v>5510</v>
      </c>
      <c r="AA17" s="14" t="s">
        <v>3140</v>
      </c>
      <c r="AL17" t="s">
        <v>7386</v>
      </c>
      <c r="AM17" s="1" t="s">
        <v>7407</v>
      </c>
      <c r="AN17" s="1">
        <v>5</v>
      </c>
      <c r="AO17" s="1"/>
      <c r="AP17" s="69"/>
      <c r="AQ17" s="178">
        <f t="shared" si="0"/>
        <v>0</v>
      </c>
      <c r="AR17" s="1" t="s">
        <v>10062</v>
      </c>
      <c r="AS17" s="180" t="s">
        <v>7392</v>
      </c>
    </row>
    <row r="18" spans="2:45">
      <c r="B18" s="1" t="s">
        <v>4989</v>
      </c>
      <c r="C18" s="6" t="s">
        <v>4990</v>
      </c>
      <c r="F18" s="1" t="s">
        <v>4836</v>
      </c>
      <c r="G18" s="1" t="s">
        <v>4732</v>
      </c>
      <c r="K18" t="s">
        <v>5495</v>
      </c>
      <c r="L18">
        <v>5</v>
      </c>
      <c r="AA18" s="14" t="s">
        <v>3141</v>
      </c>
      <c r="AL18" t="s">
        <v>7386</v>
      </c>
      <c r="AM18" s="1" t="s">
        <v>7408</v>
      </c>
      <c r="AN18" s="1">
        <v>8</v>
      </c>
      <c r="AO18" s="1" t="s">
        <v>7403</v>
      </c>
      <c r="AP18" s="69"/>
      <c r="AQ18" s="178">
        <f t="shared" si="0"/>
        <v>0</v>
      </c>
      <c r="AR18" s="1" t="s">
        <v>10063</v>
      </c>
      <c r="AS18" s="180" t="s">
        <v>7394</v>
      </c>
    </row>
    <row r="19" spans="2:45">
      <c r="B19" s="1" t="s">
        <v>4991</v>
      </c>
      <c r="C19" s="6" t="s">
        <v>4992</v>
      </c>
      <c r="F19" s="1" t="s">
        <v>4837</v>
      </c>
      <c r="G19" s="1" t="s">
        <v>4733</v>
      </c>
      <c r="K19" t="s">
        <v>5496</v>
      </c>
      <c r="L19">
        <v>50</v>
      </c>
      <c r="AA19" s="14" t="s">
        <v>3142</v>
      </c>
      <c r="AL19" t="s">
        <v>7386</v>
      </c>
      <c r="AM19" s="1" t="s">
        <v>7409</v>
      </c>
      <c r="AN19" s="1">
        <v>10</v>
      </c>
      <c r="AO19" s="1" t="s">
        <v>7410</v>
      </c>
      <c r="AP19" s="69"/>
      <c r="AQ19" s="178">
        <f t="shared" si="0"/>
        <v>0</v>
      </c>
      <c r="AR19" s="1" t="s">
        <v>10064</v>
      </c>
      <c r="AS19" s="180" t="s">
        <v>5508</v>
      </c>
    </row>
    <row r="20" spans="2:45" ht="45">
      <c r="B20" s="1" t="s">
        <v>4993</v>
      </c>
      <c r="C20" s="6" t="s">
        <v>4994</v>
      </c>
      <c r="F20" s="1" t="s">
        <v>4838</v>
      </c>
      <c r="G20" s="1" t="s">
        <v>4734</v>
      </c>
      <c r="K20" t="s">
        <v>5497</v>
      </c>
      <c r="L20">
        <v>125</v>
      </c>
      <c r="AA20" s="14" t="s">
        <v>3143</v>
      </c>
      <c r="AL20" t="s">
        <v>7386</v>
      </c>
      <c r="AM20" s="1" t="s">
        <v>7411</v>
      </c>
      <c r="AN20" s="1">
        <v>0.2</v>
      </c>
      <c r="AO20" s="1"/>
      <c r="AP20" s="69"/>
      <c r="AQ20" s="178">
        <f t="shared" si="0"/>
        <v>0</v>
      </c>
      <c r="AR20" s="1" t="s">
        <v>2944</v>
      </c>
      <c r="AS20" s="180" t="s">
        <v>7427</v>
      </c>
    </row>
    <row r="21" spans="2:45">
      <c r="B21" s="1" t="s">
        <v>4995</v>
      </c>
      <c r="C21" s="6" t="s">
        <v>4996</v>
      </c>
      <c r="F21" s="1" t="s">
        <v>4839</v>
      </c>
      <c r="G21" s="1" t="s">
        <v>4735</v>
      </c>
      <c r="K21" t="s">
        <v>5498</v>
      </c>
      <c r="L21">
        <v>250</v>
      </c>
      <c r="AA21" s="14" t="s">
        <v>3134</v>
      </c>
      <c r="AL21" t="s">
        <v>7386</v>
      </c>
      <c r="AM21" s="1" t="s">
        <v>7413</v>
      </c>
      <c r="AN21" s="1">
        <v>4</v>
      </c>
      <c r="AO21" s="1" t="s">
        <v>7396</v>
      </c>
      <c r="AP21" s="69"/>
      <c r="AQ21" s="178">
        <f t="shared" si="0"/>
        <v>0</v>
      </c>
      <c r="AR21" s="1" t="s">
        <v>2945</v>
      </c>
      <c r="AS21" s="180" t="s">
        <v>7405</v>
      </c>
    </row>
    <row r="22" spans="2:45">
      <c r="B22" s="1" t="s">
        <v>4997</v>
      </c>
      <c r="C22" s="6" t="s">
        <v>4998</v>
      </c>
      <c r="F22" s="1" t="s">
        <v>4840</v>
      </c>
      <c r="G22" s="1" t="s">
        <v>4736</v>
      </c>
      <c r="AL22" t="s">
        <v>7386</v>
      </c>
      <c r="AM22" s="1" t="s">
        <v>7414</v>
      </c>
      <c r="AN22" s="1">
        <v>3</v>
      </c>
      <c r="AO22" s="1" t="s">
        <v>7415</v>
      </c>
      <c r="AP22" s="69"/>
      <c r="AQ22" s="178">
        <f t="shared" si="0"/>
        <v>0</v>
      </c>
      <c r="AR22" s="1" t="s">
        <v>2943</v>
      </c>
      <c r="AS22" s="180" t="s">
        <v>10065</v>
      </c>
    </row>
    <row r="23" spans="2:45">
      <c r="B23" s="1" t="s">
        <v>4999</v>
      </c>
      <c r="C23" s="6" t="s">
        <v>5000</v>
      </c>
      <c r="F23" s="1" t="s">
        <v>4841</v>
      </c>
      <c r="G23" s="1" t="s">
        <v>4737</v>
      </c>
      <c r="AA23" s="19" t="s">
        <v>3145</v>
      </c>
      <c r="AL23" t="s">
        <v>7386</v>
      </c>
      <c r="AM23" s="1" t="s">
        <v>7416</v>
      </c>
      <c r="AN23" s="1">
        <v>10</v>
      </c>
      <c r="AO23" s="1" t="s">
        <v>7417</v>
      </c>
      <c r="AP23" s="69"/>
      <c r="AQ23" s="178">
        <f t="shared" si="0"/>
        <v>0</v>
      </c>
      <c r="AR23" s="1" t="s">
        <v>10066</v>
      </c>
      <c r="AS23" s="180" t="s">
        <v>7405</v>
      </c>
    </row>
    <row r="24" spans="2:45">
      <c r="B24" s="31" t="s">
        <v>4850</v>
      </c>
      <c r="C24" s="58" t="s">
        <v>5001</v>
      </c>
      <c r="F24" s="1" t="s">
        <v>4842</v>
      </c>
      <c r="G24" s="1" t="s">
        <v>4738</v>
      </c>
      <c r="AA24" s="19" t="s">
        <v>3146</v>
      </c>
      <c r="AL24" t="s">
        <v>7386</v>
      </c>
      <c r="AM24" s="1" t="s">
        <v>7418</v>
      </c>
      <c r="AN24" s="1">
        <v>8</v>
      </c>
      <c r="AO24" s="1"/>
      <c r="AP24" s="69"/>
      <c r="AQ24" s="178">
        <f t="shared" si="0"/>
        <v>0</v>
      </c>
      <c r="AR24" s="1" t="s">
        <v>10067</v>
      </c>
      <c r="AS24" s="180" t="s">
        <v>7412</v>
      </c>
    </row>
    <row r="25" spans="2:45">
      <c r="B25" s="1" t="s">
        <v>5002</v>
      </c>
      <c r="C25" s="6" t="s">
        <v>5003</v>
      </c>
      <c r="F25" s="1" t="s">
        <v>4843</v>
      </c>
      <c r="G25" s="1" t="s">
        <v>4739</v>
      </c>
      <c r="AA25" s="14" t="s">
        <v>3147</v>
      </c>
      <c r="AL25" t="s">
        <v>7386</v>
      </c>
      <c r="AM25" s="1" t="s">
        <v>7419</v>
      </c>
      <c r="AN25" s="1">
        <v>12</v>
      </c>
      <c r="AO25" s="1"/>
      <c r="AP25" s="69"/>
      <c r="AQ25" s="178">
        <f t="shared" si="0"/>
        <v>0</v>
      </c>
      <c r="AR25" s="1" t="s">
        <v>10068</v>
      </c>
      <c r="AS25" s="1"/>
    </row>
    <row r="26" spans="2:45">
      <c r="B26" s="1" t="s">
        <v>5004</v>
      </c>
      <c r="C26" s="6" t="s">
        <v>5005</v>
      </c>
      <c r="F26" s="1" t="s">
        <v>4844</v>
      </c>
      <c r="G26" s="1" t="s">
        <v>4740</v>
      </c>
      <c r="AA26" s="14" t="s">
        <v>3148</v>
      </c>
      <c r="AL26" t="s">
        <v>7386</v>
      </c>
      <c r="AM26" s="1" t="s">
        <v>7420</v>
      </c>
      <c r="AN26" s="1">
        <v>4</v>
      </c>
      <c r="AO26" s="1" t="s">
        <v>7396</v>
      </c>
      <c r="AP26" s="69"/>
      <c r="AQ26" s="176">
        <f t="shared" si="0"/>
        <v>0</v>
      </c>
    </row>
    <row r="27" spans="2:45">
      <c r="B27" s="1" t="s">
        <v>5006</v>
      </c>
      <c r="C27" s="6" t="s">
        <v>5007</v>
      </c>
      <c r="F27" s="1" t="s">
        <v>4845</v>
      </c>
      <c r="G27" s="1" t="s">
        <v>4741</v>
      </c>
      <c r="AA27" s="14" t="s">
        <v>3149</v>
      </c>
      <c r="AL27" t="s">
        <v>7386</v>
      </c>
      <c r="AM27" s="1" t="s">
        <v>7421</v>
      </c>
      <c r="AN27" s="1">
        <v>3</v>
      </c>
      <c r="AO27" s="1" t="s">
        <v>7396</v>
      </c>
      <c r="AP27" s="69"/>
      <c r="AQ27" s="176">
        <f t="shared" si="0"/>
        <v>0</v>
      </c>
    </row>
    <row r="28" spans="2:45">
      <c r="B28" s="392" t="s">
        <v>5008</v>
      </c>
      <c r="C28" s="393" t="s">
        <v>4740</v>
      </c>
      <c r="F28" s="1" t="s">
        <v>4846</v>
      </c>
      <c r="G28" s="1" t="s">
        <v>4742</v>
      </c>
      <c r="AA28" s="14" t="s">
        <v>3150</v>
      </c>
      <c r="AL28" t="s">
        <v>7386</v>
      </c>
      <c r="AM28" s="1" t="s">
        <v>7422</v>
      </c>
      <c r="AN28" s="1">
        <v>25</v>
      </c>
      <c r="AO28" s="1"/>
      <c r="AP28" s="69"/>
      <c r="AQ28" s="176">
        <f t="shared" si="0"/>
        <v>0</v>
      </c>
    </row>
    <row r="29" spans="2:45" ht="30">
      <c r="B29" s="1" t="s">
        <v>5009</v>
      </c>
      <c r="C29" s="6" t="s">
        <v>5010</v>
      </c>
      <c r="F29" s="1" t="s">
        <v>4847</v>
      </c>
      <c r="G29" s="1" t="s">
        <v>4743</v>
      </c>
      <c r="AA29" s="14" t="s">
        <v>3151</v>
      </c>
      <c r="AL29" t="s">
        <v>7386</v>
      </c>
      <c r="AM29" s="1" t="s">
        <v>7423</v>
      </c>
      <c r="AN29" s="1">
        <v>10</v>
      </c>
      <c r="AO29" s="1" t="s">
        <v>7417</v>
      </c>
      <c r="AP29" s="69"/>
      <c r="AQ29" s="176">
        <f t="shared" si="0"/>
        <v>0</v>
      </c>
    </row>
    <row r="30" spans="2:45">
      <c r="B30" s="1" t="s">
        <v>4931</v>
      </c>
      <c r="C30" s="6" t="s">
        <v>5011</v>
      </c>
      <c r="F30" s="1" t="s">
        <v>4848</v>
      </c>
      <c r="G30" s="1" t="s">
        <v>4744</v>
      </c>
      <c r="AA30" s="14" t="s">
        <v>3152</v>
      </c>
      <c r="AL30" t="s">
        <v>7386</v>
      </c>
      <c r="AM30" s="1" t="s">
        <v>7424</v>
      </c>
      <c r="AN30" s="1">
        <v>3</v>
      </c>
      <c r="AO30" s="1"/>
      <c r="AP30" s="69"/>
      <c r="AQ30" s="176">
        <f t="shared" si="0"/>
        <v>0</v>
      </c>
    </row>
    <row r="31" spans="2:45" ht="30">
      <c r="B31" s="1" t="s">
        <v>5012</v>
      </c>
      <c r="C31" s="6" t="s">
        <v>5013</v>
      </c>
      <c r="F31" s="1" t="s">
        <v>4849</v>
      </c>
      <c r="G31" s="1" t="s">
        <v>4745</v>
      </c>
      <c r="AA31" s="14" t="s">
        <v>3153</v>
      </c>
      <c r="AL31" t="s">
        <v>7386</v>
      </c>
      <c r="AM31" s="1" t="s">
        <v>7425</v>
      </c>
      <c r="AN31" s="1">
        <v>1</v>
      </c>
      <c r="AO31" s="1"/>
      <c r="AP31" s="69"/>
      <c r="AQ31" s="176">
        <f t="shared" si="0"/>
        <v>0</v>
      </c>
    </row>
    <row r="32" spans="2:45">
      <c r="B32" s="31" t="s">
        <v>4862</v>
      </c>
      <c r="C32" s="58" t="s">
        <v>5001</v>
      </c>
      <c r="F32" s="1" t="s">
        <v>4850</v>
      </c>
      <c r="G32" s="1" t="s">
        <v>4746</v>
      </c>
      <c r="AL32" t="s">
        <v>7386</v>
      </c>
      <c r="AM32" s="1" t="s">
        <v>7426</v>
      </c>
      <c r="AN32" s="1">
        <v>2</v>
      </c>
      <c r="AO32" s="1" t="s">
        <v>7396</v>
      </c>
      <c r="AP32" s="69"/>
      <c r="AQ32" s="176">
        <f t="shared" si="0"/>
        <v>0</v>
      </c>
    </row>
    <row r="33" spans="2:43">
      <c r="B33" s="1" t="s">
        <v>5014</v>
      </c>
      <c r="C33" s="6" t="s">
        <v>5015</v>
      </c>
      <c r="F33" s="1" t="s">
        <v>4851</v>
      </c>
      <c r="G33" s="1" t="s">
        <v>4747</v>
      </c>
      <c r="AL33" t="s">
        <v>7386</v>
      </c>
      <c r="AM33" s="1" t="s">
        <v>7428</v>
      </c>
      <c r="AN33" s="1">
        <v>12</v>
      </c>
      <c r="AO33" s="1" t="s">
        <v>7417</v>
      </c>
      <c r="AP33" s="69"/>
      <c r="AQ33" s="176">
        <f t="shared" si="0"/>
        <v>0</v>
      </c>
    </row>
    <row r="34" spans="2:43">
      <c r="B34" s="1" t="s">
        <v>5016</v>
      </c>
      <c r="C34" s="6" t="s">
        <v>5017</v>
      </c>
      <c r="F34" s="1" t="s">
        <v>4852</v>
      </c>
      <c r="G34" s="1" t="s">
        <v>4748</v>
      </c>
      <c r="AA34" s="19" t="s">
        <v>3156</v>
      </c>
      <c r="AL34" t="s">
        <v>7386</v>
      </c>
      <c r="AM34" s="1" t="s">
        <v>7429</v>
      </c>
      <c r="AN34" s="1">
        <v>10</v>
      </c>
      <c r="AO34" s="1" t="s">
        <v>7430</v>
      </c>
      <c r="AP34" s="69"/>
      <c r="AQ34" s="176">
        <f t="shared" si="0"/>
        <v>0</v>
      </c>
    </row>
    <row r="35" spans="2:43">
      <c r="B35" s="1" t="s">
        <v>5018</v>
      </c>
      <c r="C35" s="6" t="s">
        <v>4970</v>
      </c>
      <c r="F35" s="1" t="s">
        <v>4853</v>
      </c>
      <c r="G35" s="1" t="s">
        <v>4749</v>
      </c>
      <c r="AA35" s="19" t="s">
        <v>3157</v>
      </c>
      <c r="AL35" t="s">
        <v>7386</v>
      </c>
      <c r="AM35" s="1" t="s">
        <v>7431</v>
      </c>
      <c r="AN35" s="1">
        <v>12</v>
      </c>
      <c r="AO35" s="1" t="s">
        <v>7430</v>
      </c>
      <c r="AP35" s="69"/>
      <c r="AQ35" s="176">
        <f t="shared" si="0"/>
        <v>0</v>
      </c>
    </row>
    <row r="36" spans="2:43">
      <c r="B36" s="31" t="s">
        <v>4872</v>
      </c>
      <c r="C36" s="58" t="s">
        <v>5001</v>
      </c>
      <c r="F36" s="1" t="s">
        <v>4854</v>
      </c>
      <c r="G36" s="1" t="s">
        <v>4750</v>
      </c>
      <c r="AA36" s="14" t="s">
        <v>3158</v>
      </c>
      <c r="AL36" t="s">
        <v>7386</v>
      </c>
      <c r="AM36" s="1" t="s">
        <v>7432</v>
      </c>
      <c r="AN36" s="1">
        <v>7</v>
      </c>
      <c r="AO36" s="1" t="s">
        <v>7403</v>
      </c>
      <c r="AP36" s="69"/>
      <c r="AQ36" s="176">
        <f t="shared" si="0"/>
        <v>0</v>
      </c>
    </row>
    <row r="37" spans="2:43">
      <c r="B37" s="1" t="s">
        <v>5019</v>
      </c>
      <c r="C37" s="6" t="s">
        <v>5020</v>
      </c>
      <c r="F37" s="1" t="s">
        <v>4855</v>
      </c>
      <c r="G37" s="1" t="s">
        <v>4751</v>
      </c>
      <c r="AA37" s="14" t="s">
        <v>3159</v>
      </c>
      <c r="AL37" t="s">
        <v>7386</v>
      </c>
      <c r="AM37" s="1" t="s">
        <v>7433</v>
      </c>
      <c r="AN37" s="1">
        <v>15</v>
      </c>
      <c r="AO37" s="1"/>
      <c r="AP37" s="69"/>
      <c r="AQ37" s="176">
        <f t="shared" si="0"/>
        <v>0</v>
      </c>
    </row>
    <row r="38" spans="2:43">
      <c r="B38" s="1" t="s">
        <v>5021</v>
      </c>
      <c r="C38" s="6" t="s">
        <v>5022</v>
      </c>
      <c r="F38" s="1" t="s">
        <v>4856</v>
      </c>
      <c r="G38" s="1" t="s">
        <v>4752</v>
      </c>
      <c r="AA38" s="14" t="s">
        <v>3160</v>
      </c>
      <c r="AM38" s="1"/>
      <c r="AN38" s="1"/>
      <c r="AO38" s="1"/>
      <c r="AP38" s="69"/>
      <c r="AQ38" s="176">
        <f t="shared" si="0"/>
        <v>0</v>
      </c>
    </row>
    <row r="39" spans="2:43">
      <c r="B39" s="31" t="s">
        <v>4876</v>
      </c>
      <c r="C39" s="58" t="s">
        <v>5023</v>
      </c>
      <c r="F39" s="1" t="s">
        <v>4857</v>
      </c>
      <c r="G39" s="1" t="s">
        <v>4753</v>
      </c>
      <c r="AA39" s="14" t="s">
        <v>3161</v>
      </c>
      <c r="AL39" t="s">
        <v>7435</v>
      </c>
      <c r="AM39" s="169" t="s">
        <v>7435</v>
      </c>
      <c r="AN39" s="169"/>
      <c r="AO39" s="169"/>
      <c r="AP39" s="174"/>
      <c r="AQ39" s="176">
        <f t="shared" si="0"/>
        <v>0</v>
      </c>
    </row>
    <row r="40" spans="2:43">
      <c r="B40" s="1" t="s">
        <v>5024</v>
      </c>
      <c r="C40" s="6" t="s">
        <v>5025</v>
      </c>
      <c r="F40" s="1" t="s">
        <v>4858</v>
      </c>
      <c r="G40" s="1" t="s">
        <v>4754</v>
      </c>
      <c r="AA40" s="14" t="s">
        <v>3153</v>
      </c>
      <c r="AL40" t="s">
        <v>7435</v>
      </c>
      <c r="AM40" s="1" t="s">
        <v>7436</v>
      </c>
      <c r="AN40" s="1">
        <v>3</v>
      </c>
      <c r="AO40" s="1"/>
      <c r="AP40" s="69"/>
      <c r="AQ40" s="176">
        <f t="shared" si="0"/>
        <v>0</v>
      </c>
    </row>
    <row r="41" spans="2:43" ht="30">
      <c r="B41" s="1" t="s">
        <v>5026</v>
      </c>
      <c r="C41" s="6" t="s">
        <v>5027</v>
      </c>
      <c r="F41" s="1" t="s">
        <v>4859</v>
      </c>
      <c r="G41" s="1" t="s">
        <v>4755</v>
      </c>
      <c r="AL41" t="s">
        <v>7435</v>
      </c>
      <c r="AM41" s="1" t="s">
        <v>7437</v>
      </c>
      <c r="AN41" s="1">
        <v>10</v>
      </c>
      <c r="AO41" s="1"/>
      <c r="AP41" s="69"/>
      <c r="AQ41" s="176">
        <f t="shared" si="0"/>
        <v>0</v>
      </c>
    </row>
    <row r="42" spans="2:43">
      <c r="B42" s="1" t="s">
        <v>4885</v>
      </c>
      <c r="C42" s="6" t="s">
        <v>5028</v>
      </c>
      <c r="F42" s="1" t="s">
        <v>4860</v>
      </c>
      <c r="G42" s="1" t="s">
        <v>4756</v>
      </c>
      <c r="AL42" t="s">
        <v>7435</v>
      </c>
      <c r="AM42" s="1" t="s">
        <v>7438</v>
      </c>
      <c r="AN42" s="1">
        <v>10</v>
      </c>
      <c r="AO42" s="1"/>
      <c r="AP42" s="69"/>
      <c r="AQ42" s="176">
        <f t="shared" si="0"/>
        <v>0</v>
      </c>
    </row>
    <row r="43" spans="2:43" ht="30">
      <c r="B43" s="1" t="s">
        <v>4886</v>
      </c>
      <c r="C43" s="6" t="s">
        <v>5029</v>
      </c>
      <c r="F43" s="1" t="s">
        <v>4861</v>
      </c>
      <c r="G43" s="1" t="s">
        <v>4757</v>
      </c>
      <c r="AL43" t="s">
        <v>7435</v>
      </c>
      <c r="AM43" s="1" t="s">
        <v>7439</v>
      </c>
      <c r="AN43" s="1">
        <v>0.1</v>
      </c>
      <c r="AO43" s="1"/>
      <c r="AP43" s="69"/>
      <c r="AQ43" s="176">
        <f t="shared" si="0"/>
        <v>0</v>
      </c>
    </row>
    <row r="44" spans="2:43">
      <c r="B44" s="1" t="s">
        <v>4893</v>
      </c>
      <c r="C44" s="6" t="s">
        <v>5030</v>
      </c>
      <c r="F44" s="1" t="s">
        <v>4862</v>
      </c>
      <c r="G44" s="1" t="s">
        <v>4758</v>
      </c>
      <c r="AL44" t="s">
        <v>7435</v>
      </c>
      <c r="AM44" s="1" t="s">
        <v>7440</v>
      </c>
      <c r="AN44" s="1">
        <v>40</v>
      </c>
      <c r="AO44" s="1" t="s">
        <v>7417</v>
      </c>
      <c r="AP44" s="69"/>
      <c r="AQ44" s="176">
        <f t="shared" si="0"/>
        <v>0</v>
      </c>
    </row>
    <row r="45" spans="2:43">
      <c r="B45" s="1" t="s">
        <v>5031</v>
      </c>
      <c r="C45" s="6" t="s">
        <v>5032</v>
      </c>
      <c r="F45" s="1" t="s">
        <v>4863</v>
      </c>
      <c r="G45" s="1" t="s">
        <v>4759</v>
      </c>
      <c r="AL45" t="s">
        <v>7435</v>
      </c>
      <c r="AM45" s="1" t="s">
        <v>7441</v>
      </c>
      <c r="AN45" s="1">
        <v>0.7</v>
      </c>
      <c r="AO45" s="1"/>
      <c r="AP45" s="69"/>
      <c r="AQ45" s="176">
        <f t="shared" si="0"/>
        <v>0</v>
      </c>
    </row>
    <row r="46" spans="2:43">
      <c r="B46" s="1" t="s">
        <v>5033</v>
      </c>
      <c r="C46" s="6" t="s">
        <v>5034</v>
      </c>
      <c r="F46" s="1" t="s">
        <v>4864</v>
      </c>
      <c r="G46" s="1" t="s">
        <v>4760</v>
      </c>
      <c r="AL46" t="s">
        <v>7435</v>
      </c>
      <c r="AM46" s="1" t="s">
        <v>7442</v>
      </c>
      <c r="AN46" s="1">
        <v>3</v>
      </c>
      <c r="AO46" s="1"/>
      <c r="AP46" s="69"/>
      <c r="AQ46" s="176">
        <f t="shared" si="0"/>
        <v>0</v>
      </c>
    </row>
    <row r="47" spans="2:43">
      <c r="B47" s="1" t="s">
        <v>5035</v>
      </c>
      <c r="C47" s="6" t="s">
        <v>5036</v>
      </c>
      <c r="F47" s="1" t="s">
        <v>4865</v>
      </c>
      <c r="G47" s="1" t="s">
        <v>4761</v>
      </c>
      <c r="AL47" t="s">
        <v>7435</v>
      </c>
      <c r="AM47" s="1" t="s">
        <v>7443</v>
      </c>
      <c r="AN47" s="1">
        <v>0.1</v>
      </c>
      <c r="AO47" s="1"/>
      <c r="AP47" s="69"/>
      <c r="AQ47" s="176">
        <f t="shared" si="0"/>
        <v>0</v>
      </c>
    </row>
    <row r="48" spans="2:43">
      <c r="B48" s="31" t="s">
        <v>4896</v>
      </c>
      <c r="C48" s="58" t="s">
        <v>5001</v>
      </c>
      <c r="F48" s="1" t="s">
        <v>4866</v>
      </c>
      <c r="G48" s="1" t="s">
        <v>4762</v>
      </c>
      <c r="AA48" s="13" t="s">
        <v>3154</v>
      </c>
      <c r="AL48" t="s">
        <v>7435</v>
      </c>
      <c r="AM48" s="1" t="s">
        <v>7444</v>
      </c>
      <c r="AN48" s="1">
        <v>2</v>
      </c>
      <c r="AO48" s="1"/>
      <c r="AP48" s="69"/>
      <c r="AQ48" s="176">
        <f t="shared" si="0"/>
        <v>0</v>
      </c>
    </row>
    <row r="49" spans="2:43">
      <c r="B49" s="1" t="s">
        <v>5037</v>
      </c>
      <c r="C49" s="6" t="s">
        <v>5038</v>
      </c>
      <c r="F49" s="1" t="s">
        <v>4867</v>
      </c>
      <c r="G49" s="1" t="s">
        <v>4763</v>
      </c>
      <c r="AA49" s="13"/>
      <c r="AL49" t="s">
        <v>7435</v>
      </c>
      <c r="AM49" s="1" t="s">
        <v>7445</v>
      </c>
      <c r="AN49" s="1">
        <v>0.8</v>
      </c>
      <c r="AO49" s="1"/>
      <c r="AP49" s="69"/>
      <c r="AQ49" s="176">
        <f t="shared" si="0"/>
        <v>0</v>
      </c>
    </row>
    <row r="50" spans="2:43">
      <c r="B50" s="1" t="s">
        <v>5039</v>
      </c>
      <c r="C50" s="6" t="s">
        <v>5040</v>
      </c>
      <c r="F50" s="1" t="s">
        <v>4868</v>
      </c>
      <c r="G50" s="1" t="s">
        <v>4764</v>
      </c>
      <c r="AA50" s="10"/>
      <c r="AL50" t="s">
        <v>7435</v>
      </c>
      <c r="AM50" s="1" t="s">
        <v>7446</v>
      </c>
      <c r="AN50" s="1">
        <v>20</v>
      </c>
      <c r="AO50" s="1"/>
      <c r="AP50" s="69"/>
      <c r="AQ50" s="176">
        <f t="shared" si="0"/>
        <v>0</v>
      </c>
    </row>
    <row r="51" spans="2:43">
      <c r="B51" s="31" t="s">
        <v>4900</v>
      </c>
      <c r="C51" s="58" t="s">
        <v>5001</v>
      </c>
      <c r="F51" s="1" t="s">
        <v>4869</v>
      </c>
      <c r="G51" s="1" t="s">
        <v>4765</v>
      </c>
      <c r="AA51" s="13" t="s">
        <v>3163</v>
      </c>
      <c r="AL51" t="s">
        <v>7435</v>
      </c>
      <c r="AM51" s="1" t="s">
        <v>7447</v>
      </c>
      <c r="AN51" s="1">
        <v>10</v>
      </c>
      <c r="AO51" s="1"/>
      <c r="AP51" s="69"/>
      <c r="AQ51" s="176">
        <f t="shared" si="0"/>
        <v>0</v>
      </c>
    </row>
    <row r="52" spans="2:43">
      <c r="B52" s="1" t="s">
        <v>5041</v>
      </c>
      <c r="C52" s="6" t="s">
        <v>5042</v>
      </c>
      <c r="F52" s="1" t="s">
        <v>4870</v>
      </c>
      <c r="G52" s="1" t="s">
        <v>4766</v>
      </c>
      <c r="AA52" s="13" t="s">
        <v>3164</v>
      </c>
      <c r="AL52" t="s">
        <v>7435</v>
      </c>
      <c r="AM52" s="1" t="s">
        <v>7448</v>
      </c>
      <c r="AN52" s="1">
        <v>10</v>
      </c>
      <c r="AO52" s="1"/>
      <c r="AP52" s="69"/>
      <c r="AQ52" s="176">
        <f t="shared" si="0"/>
        <v>0</v>
      </c>
    </row>
    <row r="53" spans="2:43">
      <c r="B53" s="1" t="s">
        <v>5043</v>
      </c>
      <c r="C53" s="6" t="s">
        <v>5044</v>
      </c>
      <c r="F53" s="1" t="s">
        <v>4871</v>
      </c>
      <c r="G53" s="1" t="s">
        <v>4767</v>
      </c>
      <c r="AA53" s="13" t="s">
        <v>3165</v>
      </c>
      <c r="AL53" t="s">
        <v>7435</v>
      </c>
      <c r="AM53" s="1" t="s">
        <v>7449</v>
      </c>
      <c r="AN53" s="1">
        <v>5</v>
      </c>
      <c r="AO53" s="1"/>
      <c r="AP53" s="69"/>
      <c r="AQ53" s="176">
        <f t="shared" si="0"/>
        <v>0</v>
      </c>
    </row>
    <row r="54" spans="2:43">
      <c r="B54" s="1" t="s">
        <v>5045</v>
      </c>
      <c r="C54" s="6" t="s">
        <v>4970</v>
      </c>
      <c r="F54" s="1" t="s">
        <v>4872</v>
      </c>
      <c r="G54" s="1" t="s">
        <v>4768</v>
      </c>
      <c r="AA54" s="13" t="s">
        <v>3166</v>
      </c>
      <c r="AL54" t="s">
        <v>7435</v>
      </c>
      <c r="AM54" s="1" t="s">
        <v>7450</v>
      </c>
      <c r="AN54" s="1">
        <v>3</v>
      </c>
      <c r="AO54" s="1"/>
      <c r="AP54" s="69"/>
      <c r="AQ54" s="176">
        <f t="shared" si="0"/>
        <v>0</v>
      </c>
    </row>
    <row r="55" spans="2:43">
      <c r="B55" s="1" t="s">
        <v>5046</v>
      </c>
      <c r="C55" s="6" t="s">
        <v>5047</v>
      </c>
      <c r="F55" s="1" t="s">
        <v>4873</v>
      </c>
      <c r="G55" s="1" t="s">
        <v>4769</v>
      </c>
      <c r="AA55" s="10" t="s">
        <v>3167</v>
      </c>
      <c r="AL55" t="s">
        <v>7435</v>
      </c>
      <c r="AM55" s="1" t="s">
        <v>7451</v>
      </c>
      <c r="AN55" s="1">
        <v>10</v>
      </c>
      <c r="AO55" s="1"/>
      <c r="AP55" s="69"/>
      <c r="AQ55" s="176">
        <f t="shared" si="0"/>
        <v>0</v>
      </c>
    </row>
    <row r="56" spans="2:43">
      <c r="B56" s="1" t="s">
        <v>5048</v>
      </c>
      <c r="C56" s="6" t="s">
        <v>4998</v>
      </c>
      <c r="F56" s="1" t="s">
        <v>4874</v>
      </c>
      <c r="G56" s="1" t="s">
        <v>4770</v>
      </c>
      <c r="AA56" s="19" t="s">
        <v>3168</v>
      </c>
      <c r="AL56" t="s">
        <v>7435</v>
      </c>
      <c r="AM56" s="1" t="s">
        <v>7452</v>
      </c>
      <c r="AN56" s="1">
        <v>0.06</v>
      </c>
      <c r="AO56" s="1"/>
      <c r="AP56" s="69"/>
      <c r="AQ56" s="176">
        <f t="shared" si="0"/>
        <v>0</v>
      </c>
    </row>
    <row r="57" spans="2:43">
      <c r="B57" s="1" t="s">
        <v>4909</v>
      </c>
      <c r="C57" s="6" t="s">
        <v>5049</v>
      </c>
      <c r="F57" s="1" t="s">
        <v>4875</v>
      </c>
      <c r="G57" s="1" t="s">
        <v>4771</v>
      </c>
      <c r="AA57" s="19" t="s">
        <v>3169</v>
      </c>
      <c r="AL57" t="s">
        <v>7435</v>
      </c>
      <c r="AM57" s="1" t="s">
        <v>7453</v>
      </c>
      <c r="AN57" s="1">
        <v>3</v>
      </c>
      <c r="AO57" s="1"/>
      <c r="AP57" s="69"/>
      <c r="AQ57" s="176">
        <f t="shared" si="0"/>
        <v>0</v>
      </c>
    </row>
    <row r="58" spans="2:43">
      <c r="B58" s="392" t="s">
        <v>5050</v>
      </c>
      <c r="C58" s="393" t="s">
        <v>4740</v>
      </c>
      <c r="F58" s="1" t="s">
        <v>4876</v>
      </c>
      <c r="G58" s="1" t="s">
        <v>4772</v>
      </c>
      <c r="AA58" s="14" t="s">
        <v>3170</v>
      </c>
      <c r="AL58" t="s">
        <v>7435</v>
      </c>
      <c r="AM58" s="1" t="s">
        <v>7454</v>
      </c>
      <c r="AN58" s="1">
        <v>15</v>
      </c>
      <c r="AO58" s="1"/>
      <c r="AP58" s="69"/>
      <c r="AQ58" s="176">
        <f t="shared" si="0"/>
        <v>0</v>
      </c>
    </row>
    <row r="59" spans="2:43">
      <c r="B59" s="1" t="s">
        <v>5051</v>
      </c>
      <c r="C59" s="6" t="s">
        <v>4963</v>
      </c>
      <c r="F59" s="1" t="s">
        <v>130</v>
      </c>
      <c r="G59" s="1" t="s">
        <v>4773</v>
      </c>
      <c r="AA59" s="14" t="s">
        <v>3171</v>
      </c>
      <c r="AL59" t="s">
        <v>7435</v>
      </c>
      <c r="AM59" s="1" t="s">
        <v>7455</v>
      </c>
      <c r="AN59" s="1">
        <v>5</v>
      </c>
      <c r="AO59" s="1"/>
      <c r="AP59" s="69"/>
      <c r="AQ59" s="176">
        <f t="shared" si="0"/>
        <v>0</v>
      </c>
    </row>
    <row r="60" spans="2:43">
      <c r="B60" s="1" t="s">
        <v>5052</v>
      </c>
      <c r="C60" s="6" t="s">
        <v>5053</v>
      </c>
      <c r="F60" s="1" t="s">
        <v>4877</v>
      </c>
      <c r="G60" s="1" t="s">
        <v>4774</v>
      </c>
      <c r="AA60" s="14" t="s">
        <v>3172</v>
      </c>
      <c r="AL60" t="s">
        <v>7435</v>
      </c>
      <c r="AM60" s="1" t="s">
        <v>7456</v>
      </c>
      <c r="AN60" s="1">
        <v>5</v>
      </c>
      <c r="AO60" s="1"/>
      <c r="AP60" s="69"/>
      <c r="AQ60" s="176">
        <f t="shared" si="0"/>
        <v>0</v>
      </c>
    </row>
    <row r="61" spans="2:43">
      <c r="B61" s="1" t="s">
        <v>5054</v>
      </c>
      <c r="C61" s="6" t="s">
        <v>5055</v>
      </c>
      <c r="F61" s="1" t="s">
        <v>4878</v>
      </c>
      <c r="G61" s="1" t="s">
        <v>4775</v>
      </c>
      <c r="AA61" s="14" t="s">
        <v>3173</v>
      </c>
      <c r="AL61" t="s">
        <v>7435</v>
      </c>
      <c r="AM61" s="1" t="s">
        <v>7457</v>
      </c>
      <c r="AN61" s="1">
        <v>45</v>
      </c>
      <c r="AO61" s="1"/>
      <c r="AP61" s="69"/>
      <c r="AQ61" s="176">
        <f t="shared" si="0"/>
        <v>0</v>
      </c>
    </row>
    <row r="62" spans="2:43">
      <c r="B62" s="1" t="s">
        <v>4924</v>
      </c>
      <c r="C62" s="6" t="s">
        <v>5056</v>
      </c>
      <c r="F62" s="1" t="s">
        <v>2932</v>
      </c>
      <c r="G62" s="1" t="s">
        <v>4776</v>
      </c>
      <c r="AA62" s="14" t="s">
        <v>3174</v>
      </c>
      <c r="AL62" t="s">
        <v>7435</v>
      </c>
      <c r="AM62" s="1" t="s">
        <v>7458</v>
      </c>
      <c r="AN62" s="1">
        <v>0.5</v>
      </c>
      <c r="AO62" s="1"/>
      <c r="AP62" s="69"/>
      <c r="AQ62" s="176">
        <f t="shared" si="0"/>
        <v>0</v>
      </c>
    </row>
    <row r="63" spans="2:43">
      <c r="B63" s="1" t="s">
        <v>4925</v>
      </c>
      <c r="C63" s="6" t="s">
        <v>5057</v>
      </c>
      <c r="F63" s="1" t="s">
        <v>4879</v>
      </c>
      <c r="G63" s="1" t="s">
        <v>4777</v>
      </c>
      <c r="AA63" s="14" t="s">
        <v>3175</v>
      </c>
      <c r="AL63" t="s">
        <v>7435</v>
      </c>
      <c r="AM63" s="1" t="s">
        <v>7459</v>
      </c>
      <c r="AN63" s="1">
        <v>40</v>
      </c>
      <c r="AO63" s="1"/>
      <c r="AP63" s="69"/>
      <c r="AQ63" s="176">
        <f t="shared" si="0"/>
        <v>0</v>
      </c>
    </row>
    <row r="64" spans="2:43">
      <c r="B64" s="392" t="s">
        <v>4942</v>
      </c>
      <c r="C64" s="393"/>
      <c r="F64" s="1" t="s">
        <v>4880</v>
      </c>
      <c r="G64" s="1" t="s">
        <v>4778</v>
      </c>
      <c r="AA64" s="14" t="s">
        <v>3176</v>
      </c>
      <c r="AL64" t="s">
        <v>7435</v>
      </c>
      <c r="AM64" s="1" t="s">
        <v>7460</v>
      </c>
      <c r="AN64" s="1">
        <v>5</v>
      </c>
      <c r="AO64" s="1"/>
      <c r="AP64" s="69"/>
      <c r="AQ64" s="176">
        <f t="shared" si="0"/>
        <v>0</v>
      </c>
    </row>
    <row r="65" spans="2:43" ht="30">
      <c r="B65" s="1" t="s">
        <v>4850</v>
      </c>
      <c r="C65" s="6" t="s">
        <v>5058</v>
      </c>
      <c r="F65" s="1" t="s">
        <v>4881</v>
      </c>
      <c r="G65" s="1" t="s">
        <v>4779</v>
      </c>
      <c r="AA65" s="10" t="s">
        <v>3177</v>
      </c>
      <c r="AL65" t="s">
        <v>7435</v>
      </c>
      <c r="AM65" s="1" t="s">
        <v>7461</v>
      </c>
      <c r="AN65" s="1">
        <v>5</v>
      </c>
      <c r="AO65" s="1"/>
      <c r="AP65" s="69"/>
      <c r="AQ65" s="176">
        <f t="shared" si="0"/>
        <v>0</v>
      </c>
    </row>
    <row r="66" spans="2:43">
      <c r="B66" s="1" t="s">
        <v>5059</v>
      </c>
      <c r="C66" s="6" t="s">
        <v>5060</v>
      </c>
      <c r="F66" s="1" t="s">
        <v>4882</v>
      </c>
      <c r="G66" s="1" t="s">
        <v>4780</v>
      </c>
      <c r="AA66" s="19" t="s">
        <v>3178</v>
      </c>
      <c r="AL66" t="s">
        <v>7435</v>
      </c>
      <c r="AM66" s="1" t="s">
        <v>7462</v>
      </c>
      <c r="AN66" s="1">
        <v>5</v>
      </c>
      <c r="AO66" s="1"/>
      <c r="AP66" s="69"/>
      <c r="AQ66" s="176">
        <f t="shared" si="0"/>
        <v>0</v>
      </c>
    </row>
    <row r="67" spans="2:43">
      <c r="B67" s="1" t="s">
        <v>5061</v>
      </c>
      <c r="C67" s="6" t="s">
        <v>5062</v>
      </c>
      <c r="F67" s="1" t="s">
        <v>4883</v>
      </c>
      <c r="G67" s="1" t="s">
        <v>4781</v>
      </c>
      <c r="AA67" s="19" t="s">
        <v>3179</v>
      </c>
      <c r="AL67" t="s">
        <v>7435</v>
      </c>
      <c r="AM67" s="1" t="s">
        <v>7463</v>
      </c>
      <c r="AN67" s="1">
        <v>20</v>
      </c>
      <c r="AO67" s="1"/>
      <c r="AP67" s="69"/>
      <c r="AQ67" s="176">
        <f t="shared" si="0"/>
        <v>0</v>
      </c>
    </row>
    <row r="68" spans="2:43">
      <c r="B68" s="1" t="s">
        <v>5063</v>
      </c>
      <c r="C68" s="6" t="s">
        <v>5060</v>
      </c>
      <c r="F68" s="1" t="s">
        <v>4884</v>
      </c>
      <c r="G68" s="1" t="s">
        <v>4782</v>
      </c>
      <c r="AA68" s="14" t="s">
        <v>3180</v>
      </c>
      <c r="AL68" t="s">
        <v>7435</v>
      </c>
      <c r="AM68" s="1" t="s">
        <v>7464</v>
      </c>
      <c r="AN68" s="1">
        <v>25</v>
      </c>
      <c r="AO68" s="1"/>
      <c r="AP68" s="69"/>
      <c r="AQ68" s="176">
        <f t="shared" ref="AQ68:AQ131" si="1">AP68*AN68</f>
        <v>0</v>
      </c>
    </row>
    <row r="69" spans="2:43">
      <c r="B69" s="1" t="s">
        <v>5064</v>
      </c>
      <c r="C69" s="6" t="s">
        <v>5047</v>
      </c>
      <c r="F69" s="1" t="s">
        <v>4885</v>
      </c>
      <c r="G69" s="1" t="s">
        <v>4783</v>
      </c>
      <c r="AA69" s="14" t="s">
        <v>3181</v>
      </c>
      <c r="AL69" t="s">
        <v>7435</v>
      </c>
      <c r="AM69" s="1" t="s">
        <v>7465</v>
      </c>
      <c r="AN69" s="1">
        <v>3</v>
      </c>
      <c r="AO69" s="1"/>
      <c r="AP69" s="69"/>
      <c r="AQ69" s="176">
        <f t="shared" si="1"/>
        <v>0</v>
      </c>
    </row>
    <row r="70" spans="2:43">
      <c r="B70" s="1" t="s">
        <v>5065</v>
      </c>
      <c r="C70" s="6" t="s">
        <v>5066</v>
      </c>
      <c r="F70" s="1" t="s">
        <v>4886</v>
      </c>
      <c r="G70" s="1" t="s">
        <v>4784</v>
      </c>
      <c r="AA70" s="14" t="s">
        <v>3182</v>
      </c>
      <c r="AL70" t="s">
        <v>7435</v>
      </c>
      <c r="AM70" s="1" t="s">
        <v>7466</v>
      </c>
      <c r="AN70" s="1">
        <v>2</v>
      </c>
      <c r="AO70" s="1"/>
      <c r="AP70" s="69"/>
      <c r="AQ70" s="176">
        <f t="shared" si="1"/>
        <v>0</v>
      </c>
    </row>
    <row r="71" spans="2:43" ht="45">
      <c r="B71" s="1" t="s">
        <v>4884</v>
      </c>
      <c r="C71" s="6" t="s">
        <v>5067</v>
      </c>
      <c r="F71" s="1" t="s">
        <v>4887</v>
      </c>
      <c r="G71" s="1" t="s">
        <v>4785</v>
      </c>
      <c r="AA71" s="14" t="s">
        <v>3183</v>
      </c>
      <c r="AL71" t="s">
        <v>7435</v>
      </c>
      <c r="AM71" s="1" t="s">
        <v>7467</v>
      </c>
      <c r="AN71" s="1">
        <v>15</v>
      </c>
      <c r="AO71" s="1" t="s">
        <v>7468</v>
      </c>
      <c r="AP71" s="69"/>
      <c r="AQ71" s="176">
        <f t="shared" si="1"/>
        <v>0</v>
      </c>
    </row>
    <row r="72" spans="2:43">
      <c r="B72" s="1" t="s">
        <v>5068</v>
      </c>
      <c r="C72" s="6" t="s">
        <v>5047</v>
      </c>
      <c r="F72" s="1" t="s">
        <v>4888</v>
      </c>
      <c r="G72" s="1" t="s">
        <v>4786</v>
      </c>
      <c r="AA72" s="14" t="s">
        <v>3184</v>
      </c>
      <c r="AL72" t="s">
        <v>7435</v>
      </c>
      <c r="AM72" s="1" t="s">
        <v>7469</v>
      </c>
      <c r="AN72" s="1">
        <v>5</v>
      </c>
      <c r="AO72" s="1"/>
      <c r="AP72" s="69"/>
      <c r="AQ72" s="176">
        <f t="shared" si="1"/>
        <v>0</v>
      </c>
    </row>
    <row r="73" spans="2:43">
      <c r="B73" s="1" t="s">
        <v>5069</v>
      </c>
      <c r="C73" s="6" t="s">
        <v>4998</v>
      </c>
      <c r="F73" s="1" t="s">
        <v>4889</v>
      </c>
      <c r="G73" s="1" t="s">
        <v>4787</v>
      </c>
      <c r="AA73" s="14" t="s">
        <v>3185</v>
      </c>
      <c r="AL73" t="s">
        <v>7435</v>
      </c>
      <c r="AM73" s="1" t="s">
        <v>5303</v>
      </c>
      <c r="AN73" s="1">
        <v>20</v>
      </c>
      <c r="AO73" s="1"/>
      <c r="AP73" s="69"/>
      <c r="AQ73" s="176">
        <f t="shared" si="1"/>
        <v>0</v>
      </c>
    </row>
    <row r="74" spans="2:43">
      <c r="B74" s="1" t="s">
        <v>5070</v>
      </c>
      <c r="C74" s="6" t="s">
        <v>5071</v>
      </c>
      <c r="F74" s="1" t="s">
        <v>4890</v>
      </c>
      <c r="G74" s="1" t="s">
        <v>4788</v>
      </c>
      <c r="AA74" s="14" t="s">
        <v>3153</v>
      </c>
      <c r="AL74" t="s">
        <v>7435</v>
      </c>
      <c r="AM74" s="1" t="s">
        <v>7470</v>
      </c>
      <c r="AN74" s="1">
        <v>0.1</v>
      </c>
      <c r="AO74" s="1"/>
      <c r="AP74" s="69"/>
      <c r="AQ74" s="176">
        <f t="shared" si="1"/>
        <v>0</v>
      </c>
    </row>
    <row r="75" spans="2:43">
      <c r="B75" s="1" t="s">
        <v>5072</v>
      </c>
      <c r="C75" s="6" t="s">
        <v>5073</v>
      </c>
      <c r="F75" s="1" t="s">
        <v>4891</v>
      </c>
      <c r="G75" s="1" t="s">
        <v>4789</v>
      </c>
      <c r="AA75" s="10" t="s">
        <v>3186</v>
      </c>
      <c r="AL75" t="s">
        <v>7435</v>
      </c>
      <c r="AM75" s="1" t="s">
        <v>7471</v>
      </c>
      <c r="AN75" s="1">
        <v>30</v>
      </c>
      <c r="AO75" s="1"/>
      <c r="AP75" s="69"/>
      <c r="AQ75" s="176">
        <f t="shared" si="1"/>
        <v>0</v>
      </c>
    </row>
    <row r="76" spans="2:43" ht="60">
      <c r="B76" s="1" t="s">
        <v>4845</v>
      </c>
      <c r="C76" s="6" t="s">
        <v>5074</v>
      </c>
      <c r="F76" s="1" t="s">
        <v>4892</v>
      </c>
      <c r="G76" s="1" t="s">
        <v>4790</v>
      </c>
      <c r="AA76" s="19" t="s">
        <v>3187</v>
      </c>
      <c r="AL76" t="s">
        <v>7435</v>
      </c>
      <c r="AM76" s="1" t="s">
        <v>7472</v>
      </c>
      <c r="AN76" s="1">
        <v>20</v>
      </c>
      <c r="AO76" s="1"/>
      <c r="AP76" s="69"/>
      <c r="AQ76" s="176">
        <f t="shared" si="1"/>
        <v>0</v>
      </c>
    </row>
    <row r="77" spans="2:43" ht="30">
      <c r="B77" s="1" t="s">
        <v>4919</v>
      </c>
      <c r="C77" s="6" t="s">
        <v>5075</v>
      </c>
      <c r="F77" s="1" t="s">
        <v>4893</v>
      </c>
      <c r="G77" s="1" t="s">
        <v>4791</v>
      </c>
      <c r="AA77" s="19" t="s">
        <v>3188</v>
      </c>
      <c r="AL77" t="s">
        <v>7435</v>
      </c>
      <c r="AM77" s="1" t="s">
        <v>7473</v>
      </c>
      <c r="AN77" s="1">
        <v>5</v>
      </c>
      <c r="AO77" s="1"/>
      <c r="AP77" s="69"/>
      <c r="AQ77" s="176">
        <f t="shared" si="1"/>
        <v>0</v>
      </c>
    </row>
    <row r="78" spans="2:43" ht="45">
      <c r="B78" s="1" t="s">
        <v>4928</v>
      </c>
      <c r="C78" s="6" t="s">
        <v>5076</v>
      </c>
      <c r="F78" s="1" t="s">
        <v>4894</v>
      </c>
      <c r="G78" s="1" t="s">
        <v>4792</v>
      </c>
      <c r="AA78" s="14" t="s">
        <v>3189</v>
      </c>
      <c r="AL78" t="s">
        <v>7435</v>
      </c>
      <c r="AM78" s="1" t="s">
        <v>7474</v>
      </c>
      <c r="AN78" s="1">
        <v>10</v>
      </c>
      <c r="AO78" s="1"/>
      <c r="AP78" s="69"/>
      <c r="AQ78" s="176">
        <f t="shared" si="1"/>
        <v>0</v>
      </c>
    </row>
    <row r="79" spans="2:43">
      <c r="B79" s="392" t="s">
        <v>4943</v>
      </c>
      <c r="C79" s="393"/>
      <c r="F79" s="1" t="s">
        <v>4895</v>
      </c>
      <c r="G79" s="1" t="s">
        <v>4793</v>
      </c>
      <c r="AA79" s="14" t="s">
        <v>3190</v>
      </c>
      <c r="AL79" t="s">
        <v>7435</v>
      </c>
      <c r="AM79" s="1" t="s">
        <v>7475</v>
      </c>
      <c r="AN79" s="1">
        <v>12</v>
      </c>
      <c r="AO79" s="1"/>
      <c r="AP79" s="69"/>
      <c r="AQ79" s="176">
        <f t="shared" si="1"/>
        <v>0</v>
      </c>
    </row>
    <row r="80" spans="2:43" ht="45">
      <c r="B80" s="1" t="s">
        <v>4849</v>
      </c>
      <c r="C80" s="6" t="s">
        <v>5077</v>
      </c>
      <c r="F80" s="1" t="s">
        <v>4896</v>
      </c>
      <c r="G80" s="1" t="s">
        <v>4794</v>
      </c>
      <c r="AA80" s="14" t="s">
        <v>3191</v>
      </c>
      <c r="AL80" t="s">
        <v>7435</v>
      </c>
      <c r="AM80" s="1" t="s">
        <v>7476</v>
      </c>
      <c r="AN80" s="1">
        <v>2</v>
      </c>
      <c r="AO80" s="1"/>
      <c r="AP80" s="69"/>
      <c r="AQ80" s="176">
        <f t="shared" si="1"/>
        <v>0</v>
      </c>
    </row>
    <row r="81" spans="2:43">
      <c r="B81" s="1" t="s">
        <v>5078</v>
      </c>
      <c r="C81" s="6" t="s">
        <v>5079</v>
      </c>
      <c r="F81" s="1" t="s">
        <v>4897</v>
      </c>
      <c r="G81" s="1" t="s">
        <v>4795</v>
      </c>
      <c r="AA81" s="14" t="s">
        <v>3192</v>
      </c>
      <c r="AL81" t="s">
        <v>7435</v>
      </c>
      <c r="AM81" s="1" t="s">
        <v>7477</v>
      </c>
      <c r="AN81" s="1">
        <v>3</v>
      </c>
      <c r="AO81" s="1"/>
      <c r="AP81" s="69"/>
      <c r="AQ81" s="176">
        <f t="shared" si="1"/>
        <v>0</v>
      </c>
    </row>
    <row r="82" spans="2:43">
      <c r="B82" s="1" t="s">
        <v>5080</v>
      </c>
      <c r="C82" s="6" t="s">
        <v>5081</v>
      </c>
      <c r="F82" s="1" t="s">
        <v>4898</v>
      </c>
      <c r="G82" s="1" t="s">
        <v>4796</v>
      </c>
      <c r="AA82" s="14" t="s">
        <v>3193</v>
      </c>
      <c r="AL82" t="s">
        <v>7435</v>
      </c>
      <c r="AM82" s="1" t="s">
        <v>7478</v>
      </c>
      <c r="AN82" s="1">
        <v>0.3</v>
      </c>
      <c r="AO82" s="1"/>
      <c r="AP82" s="69"/>
      <c r="AQ82" s="176">
        <f t="shared" si="1"/>
        <v>0</v>
      </c>
    </row>
    <row r="83" spans="2:43" ht="60">
      <c r="B83" s="1" t="s">
        <v>4901</v>
      </c>
      <c r="C83" s="6" t="s">
        <v>5082</v>
      </c>
      <c r="F83" s="1" t="s">
        <v>4899</v>
      </c>
      <c r="G83" s="1" t="s">
        <v>4797</v>
      </c>
      <c r="AA83" s="14" t="s">
        <v>3194</v>
      </c>
      <c r="AL83" t="s">
        <v>7435</v>
      </c>
      <c r="AM83" s="1" t="s">
        <v>7479</v>
      </c>
      <c r="AN83" s="1">
        <v>10</v>
      </c>
      <c r="AO83" s="1"/>
      <c r="AP83" s="69"/>
      <c r="AQ83" s="176">
        <f t="shared" si="1"/>
        <v>0</v>
      </c>
    </row>
    <row r="84" spans="2:43" ht="30">
      <c r="B84" s="1" t="s">
        <v>4905</v>
      </c>
      <c r="C84" s="6" t="s">
        <v>5083</v>
      </c>
      <c r="F84" s="1" t="s">
        <v>4900</v>
      </c>
      <c r="G84" s="1" t="s">
        <v>4798</v>
      </c>
      <c r="AA84" s="10" t="s">
        <v>3195</v>
      </c>
      <c r="AL84" t="s">
        <v>7435</v>
      </c>
      <c r="AM84" s="1" t="s">
        <v>7480</v>
      </c>
      <c r="AN84" s="1">
        <v>1</v>
      </c>
      <c r="AO84" s="1"/>
      <c r="AP84" s="69"/>
      <c r="AQ84" s="176">
        <f t="shared" si="1"/>
        <v>0</v>
      </c>
    </row>
    <row r="85" spans="2:43">
      <c r="B85" s="31" t="s">
        <v>4920</v>
      </c>
      <c r="C85" s="58" t="s">
        <v>5084</v>
      </c>
      <c r="F85" s="1" t="s">
        <v>4901</v>
      </c>
      <c r="G85" s="1" t="s">
        <v>4799</v>
      </c>
      <c r="AA85" s="19" t="s">
        <v>3196</v>
      </c>
      <c r="AL85" t="s">
        <v>7435</v>
      </c>
      <c r="AM85" s="1" t="s">
        <v>7434</v>
      </c>
      <c r="AN85" s="1"/>
      <c r="AO85" s="1"/>
      <c r="AP85" s="69"/>
      <c r="AQ85" s="176">
        <f t="shared" si="1"/>
        <v>0</v>
      </c>
    </row>
    <row r="86" spans="2:43" ht="45">
      <c r="B86" s="1" t="s">
        <v>4923</v>
      </c>
      <c r="C86" s="6" t="s">
        <v>5085</v>
      </c>
      <c r="F86" s="1" t="s">
        <v>4902</v>
      </c>
      <c r="G86" s="1" t="s">
        <v>4800</v>
      </c>
      <c r="AA86" s="19" t="s">
        <v>3197</v>
      </c>
      <c r="AL86" t="s">
        <v>7481</v>
      </c>
      <c r="AM86" s="169" t="s">
        <v>7481</v>
      </c>
      <c r="AN86" s="1"/>
      <c r="AO86" s="1"/>
      <c r="AP86" s="69"/>
      <c r="AQ86" s="176">
        <f t="shared" si="1"/>
        <v>0</v>
      </c>
    </row>
    <row r="87" spans="2:43" ht="45">
      <c r="B87" s="1" t="s">
        <v>4926</v>
      </c>
      <c r="C87" s="6" t="s">
        <v>5086</v>
      </c>
      <c r="F87" s="1" t="s">
        <v>4903</v>
      </c>
      <c r="G87" s="1" t="s">
        <v>4801</v>
      </c>
      <c r="AA87" s="14" t="s">
        <v>3198</v>
      </c>
      <c r="AL87" t="s">
        <v>7481</v>
      </c>
      <c r="AM87" s="1" t="s">
        <v>7469</v>
      </c>
      <c r="AN87" s="1">
        <v>5</v>
      </c>
      <c r="AO87" s="1"/>
      <c r="AP87" s="69"/>
      <c r="AQ87" s="176">
        <f t="shared" si="1"/>
        <v>0</v>
      </c>
    </row>
    <row r="88" spans="2:43">
      <c r="B88" s="392" t="s">
        <v>4944</v>
      </c>
      <c r="C88" s="393"/>
      <c r="F88" s="1" t="s">
        <v>4904</v>
      </c>
      <c r="G88" s="1" t="s">
        <v>4802</v>
      </c>
      <c r="AA88" s="14" t="s">
        <v>3199</v>
      </c>
      <c r="AL88" t="s">
        <v>7481</v>
      </c>
      <c r="AM88" s="1" t="s">
        <v>7482</v>
      </c>
      <c r="AN88" s="1">
        <v>1</v>
      </c>
      <c r="AO88" s="1"/>
      <c r="AP88" s="69"/>
      <c r="AQ88" s="176">
        <f t="shared" si="1"/>
        <v>0</v>
      </c>
    </row>
    <row r="89" spans="2:43">
      <c r="B89" s="1" t="s">
        <v>4961</v>
      </c>
      <c r="C89" s="6"/>
      <c r="F89" s="1" t="s">
        <v>4905</v>
      </c>
      <c r="G89" s="1" t="s">
        <v>4803</v>
      </c>
      <c r="AA89" s="14" t="s">
        <v>3200</v>
      </c>
      <c r="AL89" t="s">
        <v>7481</v>
      </c>
      <c r="AM89" s="1" t="s">
        <v>7483</v>
      </c>
      <c r="AN89" s="1">
        <v>65</v>
      </c>
      <c r="AO89" s="1"/>
      <c r="AP89" s="69"/>
      <c r="AQ89" s="176">
        <f t="shared" si="1"/>
        <v>0</v>
      </c>
    </row>
    <row r="90" spans="2:43">
      <c r="B90" s="31" t="s">
        <v>5087</v>
      </c>
      <c r="C90" s="58" t="s">
        <v>5088</v>
      </c>
      <c r="F90" s="1" t="s">
        <v>4906</v>
      </c>
      <c r="G90" s="1" t="s">
        <v>4804</v>
      </c>
      <c r="AA90" s="14" t="s">
        <v>3201</v>
      </c>
      <c r="AL90" t="s">
        <v>7481</v>
      </c>
      <c r="AM90" s="1" t="s">
        <v>7484</v>
      </c>
      <c r="AN90" s="1">
        <v>65</v>
      </c>
      <c r="AO90" s="1"/>
      <c r="AP90" s="69"/>
      <c r="AQ90" s="176">
        <f t="shared" si="1"/>
        <v>0</v>
      </c>
    </row>
    <row r="91" spans="2:43">
      <c r="B91" s="1" t="s">
        <v>550</v>
      </c>
      <c r="C91" s="6" t="s">
        <v>5089</v>
      </c>
      <c r="F91" s="1" t="s">
        <v>4907</v>
      </c>
      <c r="G91" s="1" t="s">
        <v>4805</v>
      </c>
      <c r="AA91" s="14" t="s">
        <v>3202</v>
      </c>
      <c r="AL91" t="s">
        <v>7481</v>
      </c>
      <c r="AM91" s="1" t="s">
        <v>7485</v>
      </c>
      <c r="AN91" s="1">
        <v>60</v>
      </c>
      <c r="AO91" s="1"/>
      <c r="AP91" s="69"/>
      <c r="AQ91" s="176">
        <f t="shared" si="1"/>
        <v>0</v>
      </c>
    </row>
    <row r="92" spans="2:43" ht="30">
      <c r="B92" s="1" t="s">
        <v>5090</v>
      </c>
      <c r="C92" s="6" t="s">
        <v>5091</v>
      </c>
      <c r="F92" s="1" t="s">
        <v>4908</v>
      </c>
      <c r="G92" s="1" t="s">
        <v>4806</v>
      </c>
      <c r="AA92" s="14" t="s">
        <v>3152</v>
      </c>
      <c r="AL92" t="s">
        <v>7481</v>
      </c>
      <c r="AM92" s="1" t="s">
        <v>7486</v>
      </c>
      <c r="AN92" s="1">
        <v>45</v>
      </c>
      <c r="AO92" s="1"/>
      <c r="AP92" s="69"/>
      <c r="AQ92" s="176">
        <f t="shared" si="1"/>
        <v>0</v>
      </c>
    </row>
    <row r="93" spans="2:43" ht="30">
      <c r="B93" s="1" t="s">
        <v>5092</v>
      </c>
      <c r="C93" s="6" t="s">
        <v>5093</v>
      </c>
      <c r="F93" s="1" t="s">
        <v>4909</v>
      </c>
      <c r="G93" s="1" t="s">
        <v>4807</v>
      </c>
      <c r="AA93" s="14" t="s">
        <v>3153</v>
      </c>
      <c r="AL93" t="s">
        <v>7481</v>
      </c>
      <c r="AM93" s="1" t="s">
        <v>7487</v>
      </c>
      <c r="AN93" s="1">
        <v>50</v>
      </c>
      <c r="AO93" s="1"/>
      <c r="AP93" s="69"/>
      <c r="AQ93" s="176">
        <f t="shared" si="1"/>
        <v>0</v>
      </c>
    </row>
    <row r="94" spans="2:43" ht="30">
      <c r="B94" s="1" t="s">
        <v>4843</v>
      </c>
      <c r="C94" s="6" t="s">
        <v>5094</v>
      </c>
      <c r="F94" s="1" t="s">
        <v>4910</v>
      </c>
      <c r="G94" s="1" t="s">
        <v>4808</v>
      </c>
      <c r="AA94" s="10" t="s">
        <v>3203</v>
      </c>
      <c r="AL94" t="s">
        <v>7481</v>
      </c>
      <c r="AM94" s="1" t="s">
        <v>7488</v>
      </c>
      <c r="AN94" s="1">
        <v>35</v>
      </c>
      <c r="AO94" s="1"/>
      <c r="AP94" s="69"/>
      <c r="AQ94" s="176">
        <f t="shared" si="1"/>
        <v>0</v>
      </c>
    </row>
    <row r="95" spans="2:43">
      <c r="B95" s="1" t="s">
        <v>4865</v>
      </c>
      <c r="C95" s="6" t="s">
        <v>5095</v>
      </c>
      <c r="F95" s="1" t="s">
        <v>4911</v>
      </c>
      <c r="G95" s="1" t="s">
        <v>4809</v>
      </c>
      <c r="AA95" s="19" t="s">
        <v>3204</v>
      </c>
      <c r="AL95" t="s">
        <v>7481</v>
      </c>
      <c r="AM95" s="1" t="s">
        <v>7489</v>
      </c>
      <c r="AN95" s="1">
        <v>40</v>
      </c>
      <c r="AO95" s="1"/>
      <c r="AP95" s="69"/>
      <c r="AQ95" s="176">
        <f t="shared" si="1"/>
        <v>0</v>
      </c>
    </row>
    <row r="96" spans="2:43">
      <c r="B96" s="1" t="s">
        <v>4871</v>
      </c>
      <c r="C96" s="6" t="s">
        <v>5096</v>
      </c>
      <c r="F96" s="1" t="s">
        <v>4912</v>
      </c>
      <c r="G96" s="1" t="s">
        <v>4810</v>
      </c>
      <c r="AA96" s="19" t="s">
        <v>3205</v>
      </c>
      <c r="AL96" t="s">
        <v>7481</v>
      </c>
      <c r="AM96" s="1" t="s">
        <v>7490</v>
      </c>
      <c r="AN96" s="1">
        <v>45</v>
      </c>
      <c r="AO96" s="1"/>
      <c r="AP96" s="69"/>
      <c r="AQ96" s="176">
        <f t="shared" si="1"/>
        <v>0</v>
      </c>
    </row>
    <row r="97" spans="2:43">
      <c r="B97" s="31" t="s">
        <v>5097</v>
      </c>
      <c r="C97" s="58" t="s">
        <v>5088</v>
      </c>
      <c r="F97" s="1" t="s">
        <v>4913</v>
      </c>
      <c r="G97" s="1" t="s">
        <v>4811</v>
      </c>
      <c r="AA97" s="14" t="s">
        <v>3206</v>
      </c>
      <c r="AL97" t="s">
        <v>7481</v>
      </c>
      <c r="AM97" s="1" t="s">
        <v>7491</v>
      </c>
      <c r="AN97" s="1">
        <v>40</v>
      </c>
      <c r="AO97" s="1"/>
      <c r="AP97" s="69"/>
      <c r="AQ97" s="176">
        <f t="shared" si="1"/>
        <v>0</v>
      </c>
    </row>
    <row r="98" spans="2:43">
      <c r="B98" s="1" t="s">
        <v>550</v>
      </c>
      <c r="C98" s="6" t="s">
        <v>5098</v>
      </c>
      <c r="F98" s="1" t="s">
        <v>4914</v>
      </c>
      <c r="G98" s="1" t="s">
        <v>4812</v>
      </c>
      <c r="AA98" s="14" t="s">
        <v>3207</v>
      </c>
      <c r="AL98" t="s">
        <v>7481</v>
      </c>
      <c r="AM98" s="1" t="s">
        <v>7492</v>
      </c>
      <c r="AN98" s="1">
        <v>60</v>
      </c>
      <c r="AO98" s="1"/>
      <c r="AP98" s="69"/>
      <c r="AQ98" s="176">
        <f t="shared" si="1"/>
        <v>0</v>
      </c>
    </row>
    <row r="99" spans="2:43">
      <c r="B99" s="1" t="s">
        <v>5090</v>
      </c>
      <c r="C99" s="6" t="s">
        <v>5099</v>
      </c>
      <c r="F99" s="1" t="s">
        <v>4915</v>
      </c>
      <c r="G99" s="1" t="s">
        <v>4813</v>
      </c>
      <c r="AA99" s="14" t="s">
        <v>3208</v>
      </c>
      <c r="AL99" t="s">
        <v>7481</v>
      </c>
      <c r="AM99" s="1" t="s">
        <v>7493</v>
      </c>
      <c r="AN99" s="1">
        <v>65</v>
      </c>
      <c r="AO99" s="1"/>
      <c r="AP99" s="69"/>
      <c r="AQ99" s="176">
        <f t="shared" si="1"/>
        <v>0</v>
      </c>
    </row>
    <row r="100" spans="2:43">
      <c r="B100" s="1" t="s">
        <v>5092</v>
      </c>
      <c r="C100" s="6" t="s">
        <v>5100</v>
      </c>
      <c r="F100" s="1" t="s">
        <v>4916</v>
      </c>
      <c r="G100" s="1" t="s">
        <v>4805</v>
      </c>
      <c r="AA100" s="14" t="s">
        <v>3209</v>
      </c>
      <c r="AL100" t="s">
        <v>7481</v>
      </c>
      <c r="AM100" s="1" t="s">
        <v>7494</v>
      </c>
      <c r="AN100" s="1">
        <v>40</v>
      </c>
      <c r="AO100" s="1"/>
      <c r="AP100" s="69"/>
      <c r="AQ100" s="176">
        <f t="shared" si="1"/>
        <v>0</v>
      </c>
    </row>
    <row r="101" spans="2:43">
      <c r="B101" s="1" t="s">
        <v>5101</v>
      </c>
      <c r="C101" s="6" t="s">
        <v>5102</v>
      </c>
      <c r="F101" s="1" t="s">
        <v>4845</v>
      </c>
      <c r="G101" s="1" t="s">
        <v>4814</v>
      </c>
      <c r="AA101" s="14" t="s">
        <v>3210</v>
      </c>
      <c r="AL101" t="s">
        <v>7481</v>
      </c>
      <c r="AM101" s="1" t="s">
        <v>7495</v>
      </c>
      <c r="AN101" s="1">
        <v>65</v>
      </c>
      <c r="AO101" s="1"/>
      <c r="AP101" s="69"/>
      <c r="AQ101" s="176">
        <f t="shared" si="1"/>
        <v>0</v>
      </c>
    </row>
    <row r="102" spans="2:43" ht="30">
      <c r="B102" s="1" t="s">
        <v>4887</v>
      </c>
      <c r="C102" s="6" t="s">
        <v>5103</v>
      </c>
      <c r="F102" s="1" t="s">
        <v>4917</v>
      </c>
      <c r="G102" s="1" t="s">
        <v>4815</v>
      </c>
      <c r="AA102" s="14" t="s">
        <v>3211</v>
      </c>
      <c r="AL102" t="s">
        <v>7481</v>
      </c>
      <c r="AM102" s="1" t="s">
        <v>7496</v>
      </c>
      <c r="AN102" s="1">
        <v>75</v>
      </c>
      <c r="AO102" s="1"/>
      <c r="AP102" s="69"/>
      <c r="AQ102" s="176">
        <f t="shared" si="1"/>
        <v>0</v>
      </c>
    </row>
    <row r="103" spans="2:43">
      <c r="B103" s="1" t="s">
        <v>4895</v>
      </c>
      <c r="C103" s="6" t="s">
        <v>5104</v>
      </c>
      <c r="F103" s="1" t="s">
        <v>4918</v>
      </c>
      <c r="G103" s="1" t="s">
        <v>4816</v>
      </c>
      <c r="AA103" s="14" t="s">
        <v>3212</v>
      </c>
      <c r="AL103" t="s">
        <v>7481</v>
      </c>
      <c r="AM103" s="1" t="s">
        <v>7497</v>
      </c>
      <c r="AN103" s="1">
        <v>120</v>
      </c>
      <c r="AO103" s="1"/>
      <c r="AP103" s="69"/>
      <c r="AQ103" s="176">
        <f t="shared" si="1"/>
        <v>0</v>
      </c>
    </row>
    <row r="104" spans="2:43">
      <c r="B104" s="31" t="s">
        <v>4930</v>
      </c>
      <c r="C104" s="58" t="s">
        <v>5088</v>
      </c>
      <c r="F104" s="1" t="s">
        <v>4919</v>
      </c>
      <c r="G104" s="1" t="s">
        <v>4817</v>
      </c>
      <c r="AA104" s="10"/>
      <c r="AL104" t="s">
        <v>7481</v>
      </c>
      <c r="AM104" s="1" t="s">
        <v>7498</v>
      </c>
      <c r="AN104" s="1">
        <v>50</v>
      </c>
      <c r="AO104" s="1"/>
      <c r="AP104" s="69"/>
      <c r="AQ104" s="176">
        <f t="shared" si="1"/>
        <v>0</v>
      </c>
    </row>
    <row r="105" spans="2:43" ht="30">
      <c r="B105" s="1" t="s">
        <v>550</v>
      </c>
      <c r="C105" s="6" t="s">
        <v>5105</v>
      </c>
      <c r="F105" s="1" t="s">
        <v>4920</v>
      </c>
      <c r="G105" s="1" t="s">
        <v>4818</v>
      </c>
      <c r="AA105" s="10" t="s">
        <v>3213</v>
      </c>
      <c r="AL105" t="s">
        <v>7481</v>
      </c>
      <c r="AM105" s="1" t="s">
        <v>7499</v>
      </c>
      <c r="AN105" s="1">
        <v>75</v>
      </c>
      <c r="AO105" s="1"/>
      <c r="AP105" s="69"/>
      <c r="AQ105" s="176">
        <f t="shared" si="1"/>
        <v>0</v>
      </c>
    </row>
    <row r="106" spans="2:43" ht="30">
      <c r="B106" s="1" t="s">
        <v>5090</v>
      </c>
      <c r="C106" s="6" t="s">
        <v>5106</v>
      </c>
      <c r="F106" s="1" t="s">
        <v>4921</v>
      </c>
      <c r="G106" s="1" t="s">
        <v>4819</v>
      </c>
      <c r="AA106" s="19" t="s">
        <v>3214</v>
      </c>
      <c r="AL106" t="s">
        <v>7481</v>
      </c>
      <c r="AM106" s="1" t="s">
        <v>7500</v>
      </c>
      <c r="AN106" s="1">
        <v>30</v>
      </c>
      <c r="AO106" s="1"/>
      <c r="AP106" s="69"/>
      <c r="AQ106" s="176">
        <f t="shared" si="1"/>
        <v>0</v>
      </c>
    </row>
    <row r="107" spans="2:43" ht="30">
      <c r="B107" s="1" t="s">
        <v>5092</v>
      </c>
      <c r="C107" s="6" t="s">
        <v>5107</v>
      </c>
      <c r="F107" s="1" t="s">
        <v>4922</v>
      </c>
      <c r="G107" s="1" t="s">
        <v>4820</v>
      </c>
      <c r="AA107" s="19" t="s">
        <v>3215</v>
      </c>
      <c r="AL107" t="s">
        <v>7481</v>
      </c>
      <c r="AM107" s="1" t="s">
        <v>7501</v>
      </c>
      <c r="AN107" s="1" t="e">
        <v>#VALUE!</v>
      </c>
      <c r="AO107" s="1"/>
      <c r="AP107" s="69"/>
      <c r="AQ107" s="176" t="e">
        <f t="shared" si="1"/>
        <v>#VALUE!</v>
      </c>
    </row>
    <row r="108" spans="2:43">
      <c r="B108" s="1" t="s">
        <v>5101</v>
      </c>
      <c r="C108" s="6" t="s">
        <v>5108</v>
      </c>
      <c r="F108" s="1" t="s">
        <v>4923</v>
      </c>
      <c r="G108" s="1" t="s">
        <v>4821</v>
      </c>
      <c r="AA108" s="14" t="s">
        <v>3216</v>
      </c>
      <c r="AL108" t="s">
        <v>7481</v>
      </c>
      <c r="AM108" s="1" t="s">
        <v>7502</v>
      </c>
      <c r="AN108" s="1">
        <v>40</v>
      </c>
      <c r="AO108" s="1"/>
      <c r="AP108" s="69"/>
      <c r="AQ108" s="176">
        <f t="shared" si="1"/>
        <v>0</v>
      </c>
    </row>
    <row r="109" spans="2:43">
      <c r="B109" s="1" t="s">
        <v>4932</v>
      </c>
      <c r="C109" s="6" t="s">
        <v>5109</v>
      </c>
      <c r="F109" s="1" t="s">
        <v>4924</v>
      </c>
      <c r="G109" s="1" t="s">
        <v>4822</v>
      </c>
      <c r="AA109" s="14" t="s">
        <v>3217</v>
      </c>
      <c r="AL109" t="s">
        <v>7481</v>
      </c>
      <c r="AM109" s="1" t="s">
        <v>7503</v>
      </c>
      <c r="AN109" s="1">
        <v>55</v>
      </c>
      <c r="AO109" s="1"/>
      <c r="AP109" s="69"/>
      <c r="AQ109" s="176">
        <f t="shared" si="1"/>
        <v>0</v>
      </c>
    </row>
    <row r="110" spans="2:43">
      <c r="B110" s="392" t="s">
        <v>4945</v>
      </c>
      <c r="C110" s="393"/>
      <c r="F110" s="1" t="s">
        <v>4925</v>
      </c>
      <c r="G110" s="1" t="s">
        <v>4823</v>
      </c>
      <c r="AA110" s="14" t="s">
        <v>3218</v>
      </c>
      <c r="AL110" t="s">
        <v>7481</v>
      </c>
      <c r="AM110" s="1" t="s">
        <v>7504</v>
      </c>
      <c r="AN110" s="1">
        <v>70</v>
      </c>
      <c r="AO110" s="1"/>
      <c r="AP110" s="69"/>
      <c r="AQ110" s="176">
        <f t="shared" si="1"/>
        <v>0</v>
      </c>
    </row>
    <row r="111" spans="2:43">
      <c r="B111" s="31" t="s">
        <v>4838</v>
      </c>
      <c r="C111" s="58" t="s">
        <v>5001</v>
      </c>
      <c r="F111" s="1" t="s">
        <v>4926</v>
      </c>
      <c r="G111" s="1" t="s">
        <v>4824</v>
      </c>
      <c r="AA111" s="14" t="s">
        <v>3219</v>
      </c>
      <c r="AL111" t="s">
        <v>7481</v>
      </c>
      <c r="AM111" s="1" t="s">
        <v>7505</v>
      </c>
      <c r="AN111" s="1">
        <v>65</v>
      </c>
      <c r="AO111" s="1"/>
      <c r="AP111" s="69"/>
      <c r="AQ111" s="176">
        <f t="shared" si="1"/>
        <v>0</v>
      </c>
    </row>
    <row r="112" spans="2:43">
      <c r="B112" s="1" t="s">
        <v>5110</v>
      </c>
      <c r="C112" s="6" t="s">
        <v>5111</v>
      </c>
      <c r="F112" s="1" t="s">
        <v>4927</v>
      </c>
      <c r="G112" s="1" t="s">
        <v>4825</v>
      </c>
      <c r="AA112" s="14" t="s">
        <v>3220</v>
      </c>
      <c r="AL112" t="s">
        <v>7481</v>
      </c>
      <c r="AM112" s="1" t="s">
        <v>7506</v>
      </c>
      <c r="AN112" s="1" t="e">
        <v>#VALUE!</v>
      </c>
      <c r="AO112" s="1"/>
      <c r="AP112" s="69"/>
      <c r="AQ112" s="176" t="e">
        <f t="shared" si="1"/>
        <v>#VALUE!</v>
      </c>
    </row>
    <row r="113" spans="2:43" ht="30">
      <c r="B113" s="1" t="s">
        <v>5112</v>
      </c>
      <c r="C113" s="6" t="s">
        <v>5113</v>
      </c>
      <c r="F113" s="1" t="s">
        <v>4928</v>
      </c>
      <c r="G113" s="1" t="s">
        <v>4826</v>
      </c>
      <c r="AA113" s="14" t="s">
        <v>3134</v>
      </c>
      <c r="AL113" t="s">
        <v>7481</v>
      </c>
      <c r="AM113" s="1" t="s">
        <v>7507</v>
      </c>
      <c r="AN113" s="1">
        <v>1</v>
      </c>
      <c r="AO113" s="1"/>
      <c r="AP113" s="69"/>
      <c r="AQ113" s="176">
        <f t="shared" si="1"/>
        <v>0</v>
      </c>
    </row>
    <row r="114" spans="2:43">
      <c r="B114" s="1" t="s">
        <v>5114</v>
      </c>
      <c r="C114" s="6" t="s">
        <v>5115</v>
      </c>
      <c r="F114" s="1" t="s">
        <v>4929</v>
      </c>
      <c r="G114" s="1" t="s">
        <v>4827</v>
      </c>
      <c r="AA114" s="10" t="s">
        <v>3221</v>
      </c>
      <c r="AL114" t="s">
        <v>7481</v>
      </c>
      <c r="AM114" s="1" t="s">
        <v>7508</v>
      </c>
      <c r="AN114" s="1">
        <v>3</v>
      </c>
      <c r="AO114" s="1"/>
      <c r="AP114" s="69"/>
      <c r="AQ114" s="176">
        <f t="shared" si="1"/>
        <v>0</v>
      </c>
    </row>
    <row r="115" spans="2:43">
      <c r="B115" s="1" t="s">
        <v>5116</v>
      </c>
      <c r="C115" s="6" t="s">
        <v>5001</v>
      </c>
      <c r="F115" s="1" t="s">
        <v>4930</v>
      </c>
      <c r="G115" s="1" t="s">
        <v>4828</v>
      </c>
      <c r="AA115" s="19" t="s">
        <v>3222</v>
      </c>
      <c r="AL115" t="s">
        <v>7481</v>
      </c>
      <c r="AM115" s="1" t="s">
        <v>7509</v>
      </c>
      <c r="AN115" s="1">
        <v>0.8</v>
      </c>
      <c r="AO115" s="1"/>
      <c r="AP115" s="69"/>
      <c r="AQ115" s="176">
        <f t="shared" si="1"/>
        <v>0</v>
      </c>
    </row>
    <row r="116" spans="2:43">
      <c r="B116" s="1" t="s">
        <v>5117</v>
      </c>
      <c r="C116" s="6" t="s">
        <v>5118</v>
      </c>
      <c r="F116" s="1" t="s">
        <v>4931</v>
      </c>
      <c r="G116" s="1" t="s">
        <v>4829</v>
      </c>
      <c r="AA116" s="19" t="s">
        <v>3223</v>
      </c>
      <c r="AL116" t="s">
        <v>7481</v>
      </c>
      <c r="AM116" s="1" t="s">
        <v>7510</v>
      </c>
      <c r="AN116" s="1">
        <v>12</v>
      </c>
      <c r="AO116" s="1"/>
      <c r="AP116" s="69"/>
      <c r="AQ116" s="176">
        <f t="shared" si="1"/>
        <v>0</v>
      </c>
    </row>
    <row r="117" spans="2:43">
      <c r="B117" s="1" t="s">
        <v>5114</v>
      </c>
      <c r="C117" s="6" t="s">
        <v>5119</v>
      </c>
      <c r="F117" s="1" t="s">
        <v>4932</v>
      </c>
      <c r="G117" s="1" t="s">
        <v>4830</v>
      </c>
      <c r="AA117" s="14" t="s">
        <v>3224</v>
      </c>
      <c r="AL117" t="s">
        <v>7481</v>
      </c>
      <c r="AM117" s="1" t="s">
        <v>7511</v>
      </c>
      <c r="AN117" s="1">
        <v>8</v>
      </c>
      <c r="AO117" s="1"/>
      <c r="AP117" s="69"/>
      <c r="AQ117" s="176">
        <f t="shared" si="1"/>
        <v>0</v>
      </c>
    </row>
    <row r="118" spans="2:43">
      <c r="B118" s="31" t="s">
        <v>5120</v>
      </c>
      <c r="C118" s="58" t="s">
        <v>5001</v>
      </c>
      <c r="AA118" s="14" t="s">
        <v>3225</v>
      </c>
      <c r="AL118" t="s">
        <v>7481</v>
      </c>
      <c r="AM118" s="1" t="s">
        <v>7512</v>
      </c>
      <c r="AN118" s="1">
        <v>10</v>
      </c>
      <c r="AO118" s="1"/>
      <c r="AP118" s="69"/>
      <c r="AQ118" s="176">
        <f t="shared" si="1"/>
        <v>0</v>
      </c>
    </row>
    <row r="119" spans="2:43">
      <c r="B119" s="1" t="s">
        <v>5121</v>
      </c>
      <c r="C119" s="6" t="s">
        <v>5122</v>
      </c>
      <c r="AA119" s="14" t="s">
        <v>3226</v>
      </c>
      <c r="AL119" t="s">
        <v>7481</v>
      </c>
      <c r="AM119" s="1" t="s">
        <v>7513</v>
      </c>
      <c r="AN119" s="1">
        <v>25</v>
      </c>
      <c r="AO119" s="1"/>
      <c r="AP119" s="69"/>
      <c r="AQ119" s="176">
        <f t="shared" si="1"/>
        <v>0</v>
      </c>
    </row>
    <row r="120" spans="2:43">
      <c r="B120" s="1" t="s">
        <v>5117</v>
      </c>
      <c r="C120" s="6" t="s">
        <v>5123</v>
      </c>
      <c r="AA120" s="14" t="s">
        <v>3227</v>
      </c>
      <c r="AL120" t="s">
        <v>7481</v>
      </c>
      <c r="AM120" s="1" t="s">
        <v>7514</v>
      </c>
      <c r="AN120" s="1">
        <v>0.7</v>
      </c>
      <c r="AO120" s="1"/>
      <c r="AP120" s="69"/>
      <c r="AQ120" s="176">
        <f t="shared" si="1"/>
        <v>0</v>
      </c>
    </row>
    <row r="121" spans="2:43">
      <c r="B121" s="1" t="s">
        <v>5114</v>
      </c>
      <c r="C121" s="6" t="s">
        <v>5124</v>
      </c>
      <c r="F121" t="s">
        <v>5710</v>
      </c>
      <c r="AA121" s="14" t="s">
        <v>3228</v>
      </c>
      <c r="AL121" t="s">
        <v>7481</v>
      </c>
      <c r="AM121" s="1" t="s">
        <v>7515</v>
      </c>
      <c r="AN121" s="1">
        <v>0.08</v>
      </c>
      <c r="AO121" s="1"/>
      <c r="AP121" s="69"/>
      <c r="AQ121" s="176">
        <f t="shared" si="1"/>
        <v>0</v>
      </c>
    </row>
    <row r="122" spans="2:43">
      <c r="B122" s="31" t="s">
        <v>5125</v>
      </c>
      <c r="C122" s="58" t="s">
        <v>5001</v>
      </c>
      <c r="F122" t="s">
        <v>5711</v>
      </c>
      <c r="AA122" s="14" t="s">
        <v>3229</v>
      </c>
      <c r="AL122" t="s">
        <v>7481</v>
      </c>
      <c r="AM122" s="1" t="s">
        <v>7516</v>
      </c>
      <c r="AN122" s="1">
        <v>2</v>
      </c>
      <c r="AO122" s="1"/>
      <c r="AP122" s="69"/>
      <c r="AQ122" s="176">
        <f t="shared" si="1"/>
        <v>0</v>
      </c>
    </row>
    <row r="123" spans="2:43">
      <c r="B123" s="1" t="s">
        <v>5121</v>
      </c>
      <c r="C123" s="6" t="s">
        <v>5126</v>
      </c>
      <c r="F123" t="s">
        <v>5712</v>
      </c>
      <c r="AA123" s="14" t="s">
        <v>3230</v>
      </c>
      <c r="AL123" t="s">
        <v>7481</v>
      </c>
      <c r="AM123" s="1" t="s">
        <v>7517</v>
      </c>
      <c r="AN123" s="1">
        <v>1</v>
      </c>
      <c r="AO123" s="1"/>
      <c r="AP123" s="69"/>
      <c r="AQ123" s="176">
        <f t="shared" si="1"/>
        <v>0</v>
      </c>
    </row>
    <row r="124" spans="2:43">
      <c r="B124" s="1" t="s">
        <v>5117</v>
      </c>
      <c r="C124" s="6" t="s">
        <v>5127</v>
      </c>
      <c r="F124" t="s">
        <v>5713</v>
      </c>
      <c r="AA124" s="14" t="s">
        <v>3176</v>
      </c>
      <c r="AL124" t="s">
        <v>7481</v>
      </c>
      <c r="AM124" s="1" t="s">
        <v>7518</v>
      </c>
      <c r="AN124" s="1">
        <v>0.08</v>
      </c>
      <c r="AO124" s="1"/>
      <c r="AP124" s="69"/>
      <c r="AQ124" s="176">
        <f t="shared" si="1"/>
        <v>0</v>
      </c>
    </row>
    <row r="125" spans="2:43">
      <c r="B125" s="1" t="s">
        <v>5114</v>
      </c>
      <c r="C125" s="6" t="s">
        <v>5124</v>
      </c>
      <c r="F125" t="s">
        <v>5714</v>
      </c>
      <c r="AA125" s="10" t="s">
        <v>3231</v>
      </c>
      <c r="AL125" t="s">
        <v>7481</v>
      </c>
      <c r="AM125" s="1" t="s">
        <v>7519</v>
      </c>
      <c r="AN125" s="1">
        <v>0.5</v>
      </c>
      <c r="AO125" s="1"/>
      <c r="AP125" s="69"/>
      <c r="AQ125" s="176">
        <f t="shared" si="1"/>
        <v>0</v>
      </c>
    </row>
    <row r="126" spans="2:43">
      <c r="B126" s="31" t="s">
        <v>5128</v>
      </c>
      <c r="C126" s="58" t="s">
        <v>5001</v>
      </c>
      <c r="F126" t="s">
        <v>5715</v>
      </c>
      <c r="AA126" s="19" t="s">
        <v>3232</v>
      </c>
      <c r="AL126" t="s">
        <v>7481</v>
      </c>
      <c r="AM126" s="1" t="s">
        <v>7520</v>
      </c>
      <c r="AN126" s="1">
        <v>0.4</v>
      </c>
      <c r="AO126" s="1"/>
      <c r="AP126" s="69"/>
      <c r="AQ126" s="176">
        <f t="shared" si="1"/>
        <v>0</v>
      </c>
    </row>
    <row r="127" spans="2:43">
      <c r="B127" s="1" t="s">
        <v>5129</v>
      </c>
      <c r="C127" s="6" t="s">
        <v>4970</v>
      </c>
      <c r="F127" t="s">
        <v>5716</v>
      </c>
      <c r="AA127" s="19" t="s">
        <v>3233</v>
      </c>
      <c r="AL127" t="s">
        <v>7481</v>
      </c>
      <c r="AM127" s="1" t="s">
        <v>7521</v>
      </c>
      <c r="AN127" s="1">
        <v>8</v>
      </c>
      <c r="AO127" s="1"/>
      <c r="AP127" s="69"/>
      <c r="AQ127" s="176">
        <f t="shared" si="1"/>
        <v>0</v>
      </c>
    </row>
    <row r="128" spans="2:43">
      <c r="B128" s="1" t="s">
        <v>5130</v>
      </c>
      <c r="C128" s="6" t="s">
        <v>5131</v>
      </c>
      <c r="F128" t="s">
        <v>5717</v>
      </c>
      <c r="AA128" s="14" t="s">
        <v>3234</v>
      </c>
      <c r="AL128" t="s">
        <v>7481</v>
      </c>
      <c r="AM128" s="1" t="s">
        <v>7522</v>
      </c>
      <c r="AN128" s="1">
        <v>5</v>
      </c>
      <c r="AO128" s="1"/>
      <c r="AP128" s="69"/>
      <c r="AQ128" s="176">
        <f t="shared" si="1"/>
        <v>0</v>
      </c>
    </row>
    <row r="129" spans="2:43">
      <c r="B129" s="1" t="s">
        <v>5132</v>
      </c>
      <c r="C129" s="6" t="s">
        <v>5133</v>
      </c>
      <c r="F129" t="s">
        <v>5718</v>
      </c>
      <c r="AA129" s="14" t="s">
        <v>3235</v>
      </c>
      <c r="AL129" t="s">
        <v>7481</v>
      </c>
      <c r="AM129" s="1" t="s">
        <v>7523</v>
      </c>
      <c r="AN129" s="1">
        <v>7</v>
      </c>
      <c r="AO129" s="1"/>
      <c r="AP129" s="69"/>
      <c r="AQ129" s="176">
        <f t="shared" si="1"/>
        <v>0</v>
      </c>
    </row>
    <row r="130" spans="2:43" ht="30">
      <c r="B130" s="31" t="s">
        <v>4868</v>
      </c>
      <c r="C130" s="58" t="s">
        <v>5134</v>
      </c>
      <c r="F130" t="s">
        <v>5719</v>
      </c>
      <c r="AA130" s="14" t="s">
        <v>3236</v>
      </c>
      <c r="AL130" t="s">
        <v>7481</v>
      </c>
      <c r="AM130" s="1" t="s">
        <v>7524</v>
      </c>
      <c r="AN130" s="1">
        <v>2</v>
      </c>
      <c r="AO130" s="1"/>
      <c r="AP130" s="69"/>
      <c r="AQ130" s="176">
        <f t="shared" si="1"/>
        <v>0</v>
      </c>
    </row>
    <row r="131" spans="2:43" ht="30">
      <c r="B131" s="31" t="s">
        <v>130</v>
      </c>
      <c r="C131" s="58" t="s">
        <v>5135</v>
      </c>
      <c r="F131" t="s">
        <v>5720</v>
      </c>
      <c r="AA131" s="14" t="s">
        <v>3237</v>
      </c>
      <c r="AL131" t="s">
        <v>7481</v>
      </c>
      <c r="AM131" s="1" t="s">
        <v>7525</v>
      </c>
      <c r="AN131" s="1">
        <v>30</v>
      </c>
      <c r="AO131" s="1"/>
      <c r="AP131" s="69"/>
      <c r="AQ131" s="176">
        <f t="shared" si="1"/>
        <v>0</v>
      </c>
    </row>
    <row r="132" spans="2:43">
      <c r="B132" s="1" t="s">
        <v>5136</v>
      </c>
      <c r="C132" s="6" t="s">
        <v>5137</v>
      </c>
      <c r="F132" t="s">
        <v>5721</v>
      </c>
      <c r="AA132" s="14" t="s">
        <v>3238</v>
      </c>
      <c r="AL132" t="s">
        <v>7481</v>
      </c>
      <c r="AM132" s="1" t="s">
        <v>7526</v>
      </c>
      <c r="AN132" s="1">
        <v>7</v>
      </c>
      <c r="AO132" s="1"/>
      <c r="AP132" s="69"/>
      <c r="AQ132" s="176">
        <f t="shared" ref="AQ132:AQ195" si="2">AP132*AN132</f>
        <v>0</v>
      </c>
    </row>
    <row r="133" spans="2:43">
      <c r="B133" s="1" t="s">
        <v>5138</v>
      </c>
      <c r="C133" s="6" t="s">
        <v>5139</v>
      </c>
      <c r="F133" t="s">
        <v>5722</v>
      </c>
      <c r="AA133" s="14" t="s">
        <v>3153</v>
      </c>
      <c r="AL133" t="s">
        <v>7481</v>
      </c>
      <c r="AM133" s="1" t="s">
        <v>7527</v>
      </c>
      <c r="AN133" s="1">
        <v>7</v>
      </c>
      <c r="AO133" s="1"/>
      <c r="AP133" s="69"/>
      <c r="AQ133" s="176">
        <f t="shared" si="2"/>
        <v>0</v>
      </c>
    </row>
    <row r="134" spans="2:43">
      <c r="B134" s="1" t="s">
        <v>5140</v>
      </c>
      <c r="C134" s="6" t="s">
        <v>5141</v>
      </c>
      <c r="F134" t="s">
        <v>5723</v>
      </c>
      <c r="AA134" s="10" t="s">
        <v>3239</v>
      </c>
      <c r="AL134" t="s">
        <v>7481</v>
      </c>
      <c r="AM134" s="1" t="s">
        <v>7528</v>
      </c>
      <c r="AN134" s="1">
        <v>7</v>
      </c>
      <c r="AO134" s="1"/>
      <c r="AP134" s="69"/>
      <c r="AQ134" s="176">
        <f t="shared" si="2"/>
        <v>0</v>
      </c>
    </row>
    <row r="135" spans="2:43">
      <c r="B135" s="1" t="s">
        <v>5142</v>
      </c>
      <c r="C135" s="6" t="s">
        <v>5143</v>
      </c>
      <c r="F135" t="s">
        <v>5724</v>
      </c>
      <c r="AA135" s="19" t="s">
        <v>3240</v>
      </c>
      <c r="AL135" t="s">
        <v>7481</v>
      </c>
      <c r="AM135" s="1" t="s">
        <v>7529</v>
      </c>
      <c r="AN135" s="1">
        <v>7</v>
      </c>
      <c r="AO135" s="1"/>
      <c r="AP135" s="69"/>
      <c r="AQ135" s="176">
        <f t="shared" si="2"/>
        <v>0</v>
      </c>
    </row>
    <row r="136" spans="2:43">
      <c r="B136" s="31" t="s">
        <v>4882</v>
      </c>
      <c r="C136" s="58" t="s">
        <v>5144</v>
      </c>
      <c r="F136" t="s">
        <v>5725</v>
      </c>
      <c r="AA136" s="19" t="s">
        <v>3241</v>
      </c>
      <c r="AL136" t="s">
        <v>7481</v>
      </c>
      <c r="AM136" s="1" t="s">
        <v>7530</v>
      </c>
      <c r="AN136" s="1">
        <v>7</v>
      </c>
      <c r="AO136" s="1"/>
      <c r="AP136" s="69"/>
      <c r="AQ136" s="176">
        <f t="shared" si="2"/>
        <v>0</v>
      </c>
    </row>
    <row r="137" spans="2:43">
      <c r="B137" s="392" t="s">
        <v>5145</v>
      </c>
      <c r="C137" s="393" t="s">
        <v>4740</v>
      </c>
      <c r="F137" t="s">
        <v>5726</v>
      </c>
      <c r="AA137" s="14" t="s">
        <v>3242</v>
      </c>
      <c r="AL137" t="s">
        <v>7481</v>
      </c>
      <c r="AM137" s="1" t="s">
        <v>7531</v>
      </c>
      <c r="AN137" s="1">
        <v>7</v>
      </c>
      <c r="AO137" s="1"/>
      <c r="AP137" s="69"/>
      <c r="AQ137" s="176">
        <f t="shared" si="2"/>
        <v>0</v>
      </c>
    </row>
    <row r="138" spans="2:43">
      <c r="B138" s="1" t="s">
        <v>5146</v>
      </c>
      <c r="C138" s="6" t="s">
        <v>4996</v>
      </c>
      <c r="F138" t="s">
        <v>10236</v>
      </c>
      <c r="AA138" s="14" t="s">
        <v>3243</v>
      </c>
      <c r="AL138" t="s">
        <v>7481</v>
      </c>
      <c r="AM138" s="1" t="s">
        <v>7532</v>
      </c>
      <c r="AN138" s="1">
        <v>7</v>
      </c>
      <c r="AO138" s="1"/>
      <c r="AP138" s="69"/>
      <c r="AQ138" s="176">
        <f t="shared" si="2"/>
        <v>0</v>
      </c>
    </row>
    <row r="139" spans="2:43">
      <c r="B139" s="1" t="s">
        <v>5101</v>
      </c>
      <c r="C139" s="6" t="s">
        <v>5147</v>
      </c>
      <c r="F139" t="s">
        <v>5728</v>
      </c>
      <c r="AA139" s="14" t="s">
        <v>3244</v>
      </c>
      <c r="AL139" t="s">
        <v>7481</v>
      </c>
      <c r="AM139" s="1" t="s">
        <v>7533</v>
      </c>
      <c r="AN139" s="1">
        <v>7</v>
      </c>
      <c r="AO139" s="1"/>
      <c r="AP139" s="69"/>
      <c r="AQ139" s="176">
        <f t="shared" si="2"/>
        <v>0</v>
      </c>
    </row>
    <row r="140" spans="2:43">
      <c r="B140" s="31" t="s">
        <v>4906</v>
      </c>
      <c r="C140" s="58" t="s">
        <v>5001</v>
      </c>
      <c r="F140" t="s">
        <v>5729</v>
      </c>
      <c r="AA140" s="14" t="s">
        <v>3245</v>
      </c>
      <c r="AL140" t="s">
        <v>7481</v>
      </c>
      <c r="AM140" s="1" t="s">
        <v>7534</v>
      </c>
      <c r="AN140" s="1">
        <v>7</v>
      </c>
      <c r="AO140" s="1"/>
      <c r="AP140" s="69"/>
      <c r="AQ140" s="176">
        <f t="shared" si="2"/>
        <v>0</v>
      </c>
    </row>
    <row r="141" spans="2:43">
      <c r="B141" s="1" t="s">
        <v>5110</v>
      </c>
      <c r="C141" s="6" t="s">
        <v>5148</v>
      </c>
      <c r="F141" t="s">
        <v>5730</v>
      </c>
      <c r="AA141" s="14" t="s">
        <v>3246</v>
      </c>
      <c r="AL141" t="s">
        <v>7481</v>
      </c>
      <c r="AM141" s="1" t="s">
        <v>7535</v>
      </c>
      <c r="AN141" s="1">
        <v>7</v>
      </c>
      <c r="AO141" s="1"/>
      <c r="AP141" s="69"/>
      <c r="AQ141" s="176">
        <f t="shared" si="2"/>
        <v>0</v>
      </c>
    </row>
    <row r="142" spans="2:43" ht="30">
      <c r="B142" s="1" t="s">
        <v>5112</v>
      </c>
      <c r="C142" s="6" t="s">
        <v>5149</v>
      </c>
      <c r="F142" t="s">
        <v>5731</v>
      </c>
      <c r="AA142" s="14" t="s">
        <v>3152</v>
      </c>
      <c r="AL142" t="s">
        <v>7481</v>
      </c>
      <c r="AM142" s="1" t="s">
        <v>7536</v>
      </c>
      <c r="AN142" s="1">
        <v>7</v>
      </c>
      <c r="AO142" s="1"/>
      <c r="AP142" s="69"/>
      <c r="AQ142" s="176">
        <f t="shared" si="2"/>
        <v>0</v>
      </c>
    </row>
    <row r="143" spans="2:43">
      <c r="B143" s="1" t="s">
        <v>5114</v>
      </c>
      <c r="C143" s="6" t="s">
        <v>5150</v>
      </c>
      <c r="F143" t="s">
        <v>5732</v>
      </c>
      <c r="AA143" s="14" t="s">
        <v>3247</v>
      </c>
      <c r="AL143" t="s">
        <v>7481</v>
      </c>
      <c r="AM143" s="1" t="s">
        <v>7537</v>
      </c>
      <c r="AN143" s="1">
        <v>7</v>
      </c>
      <c r="AO143" s="1"/>
      <c r="AP143" s="69"/>
      <c r="AQ143" s="176">
        <f t="shared" si="2"/>
        <v>0</v>
      </c>
    </row>
    <row r="144" spans="2:43">
      <c r="B144" s="31" t="s">
        <v>4911</v>
      </c>
      <c r="C144" s="58" t="s">
        <v>5151</v>
      </c>
      <c r="F144" t="s">
        <v>5733</v>
      </c>
      <c r="AA144" s="19" t="s">
        <v>3248</v>
      </c>
      <c r="AL144" t="s">
        <v>7481</v>
      </c>
      <c r="AM144" s="1" t="s">
        <v>7538</v>
      </c>
      <c r="AN144" s="1">
        <v>7</v>
      </c>
      <c r="AO144" s="1"/>
      <c r="AP144" s="69"/>
      <c r="AQ144" s="176">
        <f t="shared" si="2"/>
        <v>0</v>
      </c>
    </row>
    <row r="145" spans="2:43">
      <c r="B145" s="1" t="s">
        <v>4917</v>
      </c>
      <c r="C145" s="6" t="s">
        <v>5152</v>
      </c>
      <c r="F145" t="s">
        <v>5734</v>
      </c>
      <c r="AA145" s="19" t="s">
        <v>3145</v>
      </c>
      <c r="AL145" t="s">
        <v>7481</v>
      </c>
      <c r="AM145" s="1" t="s">
        <v>7539</v>
      </c>
      <c r="AN145" s="1">
        <v>7</v>
      </c>
      <c r="AO145" s="1"/>
      <c r="AP145" s="69"/>
      <c r="AQ145" s="176">
        <f t="shared" si="2"/>
        <v>0</v>
      </c>
    </row>
    <row r="146" spans="2:43">
      <c r="B146" s="392" t="s">
        <v>4946</v>
      </c>
      <c r="C146" s="393"/>
      <c r="F146" t="s">
        <v>5735</v>
      </c>
      <c r="AL146" t="s">
        <v>7481</v>
      </c>
      <c r="AM146" s="1" t="s">
        <v>7540</v>
      </c>
      <c r="AN146" s="1">
        <v>7</v>
      </c>
      <c r="AO146" s="1"/>
      <c r="AP146" s="69"/>
      <c r="AQ146" s="176">
        <f t="shared" si="2"/>
        <v>0</v>
      </c>
    </row>
    <row r="147" spans="2:43">
      <c r="B147" s="1" t="s">
        <v>2875</v>
      </c>
      <c r="C147" s="6" t="s">
        <v>5153</v>
      </c>
      <c r="AL147" t="s">
        <v>7481</v>
      </c>
      <c r="AM147" s="1" t="s">
        <v>7541</v>
      </c>
      <c r="AN147" s="1">
        <v>7</v>
      </c>
      <c r="AO147" s="1"/>
      <c r="AP147" s="69"/>
      <c r="AQ147" s="176">
        <f t="shared" si="2"/>
        <v>0</v>
      </c>
    </row>
    <row r="148" spans="2:43">
      <c r="B148" s="1" t="s">
        <v>4834</v>
      </c>
      <c r="C148" s="6" t="s">
        <v>5154</v>
      </c>
      <c r="F148" t="s">
        <v>10237</v>
      </c>
      <c r="AL148" t="s">
        <v>7481</v>
      </c>
      <c r="AM148" s="1" t="s">
        <v>7542</v>
      </c>
      <c r="AN148" s="1">
        <v>7</v>
      </c>
      <c r="AO148" s="1"/>
      <c r="AP148" s="69"/>
      <c r="AQ148" s="176">
        <f t="shared" si="2"/>
        <v>0</v>
      </c>
    </row>
    <row r="149" spans="2:43">
      <c r="B149" s="31" t="s">
        <v>4836</v>
      </c>
      <c r="C149" s="58" t="s">
        <v>5001</v>
      </c>
      <c r="F149" t="s">
        <v>10238</v>
      </c>
      <c r="AL149" t="s">
        <v>7481</v>
      </c>
      <c r="AM149" s="1" t="s">
        <v>7543</v>
      </c>
      <c r="AN149" s="1">
        <v>7</v>
      </c>
      <c r="AO149" s="1"/>
      <c r="AP149" s="69"/>
      <c r="AQ149" s="176">
        <f t="shared" si="2"/>
        <v>0</v>
      </c>
    </row>
    <row r="150" spans="2:43">
      <c r="B150" s="1" t="s">
        <v>5155</v>
      </c>
      <c r="C150" s="6" t="s">
        <v>5156</v>
      </c>
      <c r="F150" t="s">
        <v>10239</v>
      </c>
      <c r="AL150" t="s">
        <v>7481</v>
      </c>
      <c r="AM150" s="1" t="s">
        <v>7544</v>
      </c>
      <c r="AN150" s="1">
        <v>7</v>
      </c>
      <c r="AO150" s="1"/>
      <c r="AP150" s="69"/>
      <c r="AQ150" s="176">
        <f t="shared" si="2"/>
        <v>0</v>
      </c>
    </row>
    <row r="151" spans="2:43">
      <c r="B151" s="1" t="s">
        <v>5157</v>
      </c>
      <c r="C151" s="6" t="s">
        <v>5158</v>
      </c>
      <c r="F151" t="s">
        <v>10240</v>
      </c>
      <c r="AL151" t="s">
        <v>7481</v>
      </c>
      <c r="AM151" s="1" t="s">
        <v>7545</v>
      </c>
      <c r="AN151" s="1">
        <v>7</v>
      </c>
      <c r="AO151" s="1"/>
      <c r="AP151" s="69"/>
      <c r="AQ151" s="176">
        <f t="shared" si="2"/>
        <v>0</v>
      </c>
    </row>
    <row r="152" spans="2:43">
      <c r="B152" s="1" t="s">
        <v>5159</v>
      </c>
      <c r="C152" s="6" t="s">
        <v>5160</v>
      </c>
      <c r="F152" t="s">
        <v>10241</v>
      </c>
      <c r="AL152" t="s">
        <v>7481</v>
      </c>
      <c r="AM152" s="1" t="s">
        <v>7546</v>
      </c>
      <c r="AN152" s="1">
        <v>8</v>
      </c>
      <c r="AO152" s="1"/>
      <c r="AP152" s="69"/>
      <c r="AQ152" s="176">
        <f t="shared" si="2"/>
        <v>0</v>
      </c>
    </row>
    <row r="153" spans="2:43" ht="30">
      <c r="B153" s="1" t="s">
        <v>4840</v>
      </c>
      <c r="C153" s="6" t="s">
        <v>5161</v>
      </c>
      <c r="F153" t="s">
        <v>10242</v>
      </c>
      <c r="AL153" t="s">
        <v>7481</v>
      </c>
      <c r="AM153" s="1" t="s">
        <v>7547</v>
      </c>
      <c r="AN153" s="1">
        <v>8</v>
      </c>
      <c r="AO153" s="1"/>
      <c r="AP153" s="69"/>
      <c r="AQ153" s="176">
        <f t="shared" si="2"/>
        <v>0</v>
      </c>
    </row>
    <row r="154" spans="2:43" ht="30">
      <c r="B154" s="1" t="s">
        <v>4841</v>
      </c>
      <c r="C154" s="6" t="s">
        <v>5162</v>
      </c>
      <c r="F154" t="s">
        <v>10243</v>
      </c>
      <c r="AL154" t="s">
        <v>7481</v>
      </c>
      <c r="AM154" s="1" t="s">
        <v>7548</v>
      </c>
      <c r="AN154" s="1">
        <v>1</v>
      </c>
      <c r="AO154" s="1"/>
      <c r="AP154" s="69"/>
      <c r="AQ154" s="176">
        <f t="shared" si="2"/>
        <v>0</v>
      </c>
    </row>
    <row r="155" spans="2:43" ht="30">
      <c r="B155" s="1" t="s">
        <v>4842</v>
      </c>
      <c r="C155" s="6" t="s">
        <v>5163</v>
      </c>
      <c r="F155" t="s">
        <v>10244</v>
      </c>
      <c r="AL155" t="s">
        <v>7481</v>
      </c>
      <c r="AM155" s="1" t="s">
        <v>7549</v>
      </c>
      <c r="AN155" s="1">
        <v>8</v>
      </c>
      <c r="AO155" s="1"/>
      <c r="AP155" s="69"/>
      <c r="AQ155" s="176">
        <f t="shared" si="2"/>
        <v>0</v>
      </c>
    </row>
    <row r="156" spans="2:43">
      <c r="B156" s="31" t="s">
        <v>5164</v>
      </c>
      <c r="C156" s="58" t="s">
        <v>5001</v>
      </c>
      <c r="F156" t="s">
        <v>10245</v>
      </c>
      <c r="AL156" t="s">
        <v>7481</v>
      </c>
      <c r="AM156" s="1" t="s">
        <v>7550</v>
      </c>
      <c r="AN156" s="1">
        <v>8</v>
      </c>
      <c r="AO156" s="1"/>
      <c r="AP156" s="69"/>
      <c r="AQ156" s="176">
        <f t="shared" si="2"/>
        <v>0</v>
      </c>
    </row>
    <row r="157" spans="2:43">
      <c r="B157" s="1" t="s">
        <v>5165</v>
      </c>
      <c r="C157" s="6" t="s">
        <v>5166</v>
      </c>
      <c r="F157" t="s">
        <v>10246</v>
      </c>
      <c r="AL157" t="s">
        <v>7481</v>
      </c>
      <c r="AM157" s="1" t="s">
        <v>7551</v>
      </c>
      <c r="AN157" s="1">
        <v>8</v>
      </c>
      <c r="AO157" s="1"/>
      <c r="AP157" s="69"/>
      <c r="AQ157" s="176">
        <f t="shared" si="2"/>
        <v>0</v>
      </c>
    </row>
    <row r="158" spans="2:43">
      <c r="B158" s="1" t="s">
        <v>5167</v>
      </c>
      <c r="C158" s="6" t="s">
        <v>5168</v>
      </c>
      <c r="F158" t="s">
        <v>10247</v>
      </c>
      <c r="AL158" t="s">
        <v>7481</v>
      </c>
      <c r="AM158" s="1" t="s">
        <v>7552</v>
      </c>
      <c r="AN158" s="1">
        <v>8</v>
      </c>
      <c r="AO158" s="1"/>
      <c r="AP158" s="69"/>
      <c r="AQ158" s="176">
        <f t="shared" si="2"/>
        <v>0</v>
      </c>
    </row>
    <row r="159" spans="2:43">
      <c r="B159" s="1" t="s">
        <v>5169</v>
      </c>
      <c r="C159" s="6" t="s">
        <v>5170</v>
      </c>
      <c r="F159" t="s">
        <v>10237</v>
      </c>
      <c r="AL159" t="s">
        <v>7481</v>
      </c>
      <c r="AM159" s="1" t="s">
        <v>7553</v>
      </c>
      <c r="AN159" s="1">
        <v>8</v>
      </c>
      <c r="AO159" s="1"/>
      <c r="AP159" s="69"/>
      <c r="AQ159" s="176">
        <f t="shared" si="2"/>
        <v>0</v>
      </c>
    </row>
    <row r="160" spans="2:43">
      <c r="B160" s="1" t="s">
        <v>5171</v>
      </c>
      <c r="C160" s="6" t="s">
        <v>5172</v>
      </c>
      <c r="F160" t="s">
        <v>10248</v>
      </c>
      <c r="AL160" t="s">
        <v>7481</v>
      </c>
      <c r="AM160" s="1" t="s">
        <v>7554</v>
      </c>
      <c r="AN160" s="1">
        <v>8</v>
      </c>
      <c r="AO160" s="1"/>
      <c r="AP160" s="69"/>
      <c r="AQ160" s="176">
        <f t="shared" si="2"/>
        <v>0</v>
      </c>
    </row>
    <row r="161" spans="2:43" ht="30">
      <c r="B161" s="1" t="s">
        <v>4855</v>
      </c>
      <c r="C161" s="6" t="s">
        <v>5173</v>
      </c>
      <c r="F161" t="s">
        <v>10249</v>
      </c>
      <c r="AL161" t="s">
        <v>7481</v>
      </c>
      <c r="AM161" s="1" t="s">
        <v>7555</v>
      </c>
      <c r="AN161" s="1">
        <v>8</v>
      </c>
      <c r="AO161" s="1"/>
      <c r="AP161" s="69"/>
      <c r="AQ161" s="176">
        <f t="shared" si="2"/>
        <v>0</v>
      </c>
    </row>
    <row r="162" spans="2:43" ht="45">
      <c r="B162" s="1" t="s">
        <v>4864</v>
      </c>
      <c r="C162" s="6" t="s">
        <v>5174</v>
      </c>
      <c r="F162" t="s">
        <v>10250</v>
      </c>
      <c r="AL162" t="s">
        <v>7481</v>
      </c>
      <c r="AM162" s="1" t="s">
        <v>7556</v>
      </c>
      <c r="AN162" s="1">
        <v>8</v>
      </c>
      <c r="AO162" s="1"/>
      <c r="AP162" s="69"/>
      <c r="AQ162" s="176">
        <f t="shared" si="2"/>
        <v>0</v>
      </c>
    </row>
    <row r="163" spans="2:43">
      <c r="B163" s="1" t="s">
        <v>5175</v>
      </c>
      <c r="C163" s="6" t="s">
        <v>4996</v>
      </c>
      <c r="F163" t="s">
        <v>10251</v>
      </c>
      <c r="AL163" t="s">
        <v>7481</v>
      </c>
      <c r="AM163" s="1" t="s">
        <v>7557</v>
      </c>
      <c r="AN163" s="1">
        <v>8</v>
      </c>
      <c r="AO163" s="1"/>
      <c r="AP163" s="69"/>
      <c r="AQ163" s="176">
        <f t="shared" si="2"/>
        <v>0</v>
      </c>
    </row>
    <row r="164" spans="2:43">
      <c r="B164" s="1" t="s">
        <v>5176</v>
      </c>
      <c r="C164" s="6" t="s">
        <v>5177</v>
      </c>
      <c r="F164" t="s">
        <v>10252</v>
      </c>
      <c r="AL164" t="s">
        <v>7481</v>
      </c>
      <c r="AM164" s="1" t="s">
        <v>7558</v>
      </c>
      <c r="AN164" s="1">
        <v>8</v>
      </c>
      <c r="AO164" s="1"/>
      <c r="AP164" s="69"/>
      <c r="AQ164" s="176">
        <f t="shared" si="2"/>
        <v>0</v>
      </c>
    </row>
    <row r="165" spans="2:43" ht="45">
      <c r="B165" s="1" t="s">
        <v>4866</v>
      </c>
      <c r="C165" s="6" t="s">
        <v>5178</v>
      </c>
      <c r="F165" t="s">
        <v>10253</v>
      </c>
      <c r="AL165" t="s">
        <v>7481</v>
      </c>
      <c r="AM165" s="1" t="s">
        <v>7559</v>
      </c>
      <c r="AN165" s="1">
        <v>8</v>
      </c>
      <c r="AO165" s="1"/>
      <c r="AP165" s="69"/>
      <c r="AQ165" s="176">
        <f t="shared" si="2"/>
        <v>0</v>
      </c>
    </row>
    <row r="166" spans="2:43" ht="30">
      <c r="B166" s="1" t="s">
        <v>5179</v>
      </c>
      <c r="C166" s="6" t="s">
        <v>5180</v>
      </c>
      <c r="F166" t="s">
        <v>10254</v>
      </c>
      <c r="AL166" t="s">
        <v>7481</v>
      </c>
      <c r="AM166" s="1" t="s">
        <v>7560</v>
      </c>
      <c r="AN166" s="1">
        <v>8</v>
      </c>
      <c r="AO166" s="1"/>
      <c r="AP166" s="69"/>
      <c r="AQ166" s="176">
        <f t="shared" si="2"/>
        <v>0</v>
      </c>
    </row>
    <row r="167" spans="2:43">
      <c r="B167" s="1" t="s">
        <v>5181</v>
      </c>
      <c r="C167" s="6" t="s">
        <v>5177</v>
      </c>
      <c r="F167" t="s">
        <v>10255</v>
      </c>
      <c r="AL167" t="s">
        <v>7481</v>
      </c>
      <c r="AM167" s="1" t="s">
        <v>7561</v>
      </c>
      <c r="AN167" s="1">
        <v>8</v>
      </c>
      <c r="AO167" s="1"/>
      <c r="AP167" s="69"/>
      <c r="AQ167" s="176">
        <f t="shared" si="2"/>
        <v>0</v>
      </c>
    </row>
    <row r="168" spans="2:43">
      <c r="B168" s="31" t="s">
        <v>5182</v>
      </c>
      <c r="C168" s="58" t="s">
        <v>5001</v>
      </c>
      <c r="F168" t="s">
        <v>10256</v>
      </c>
      <c r="AL168" t="s">
        <v>7481</v>
      </c>
      <c r="AM168" s="1" t="s">
        <v>7562</v>
      </c>
      <c r="AN168" s="1">
        <v>8</v>
      </c>
      <c r="AO168" s="1"/>
      <c r="AP168" s="69"/>
      <c r="AQ168" s="176">
        <f t="shared" si="2"/>
        <v>0</v>
      </c>
    </row>
    <row r="169" spans="2:43">
      <c r="B169" s="1" t="s">
        <v>5183</v>
      </c>
      <c r="C169" s="6" t="s">
        <v>5184</v>
      </c>
      <c r="F169" t="s">
        <v>10237</v>
      </c>
      <c r="AL169" t="s">
        <v>7481</v>
      </c>
      <c r="AM169" s="1" t="s">
        <v>7563</v>
      </c>
      <c r="AN169" s="1">
        <v>8</v>
      </c>
      <c r="AO169" s="1"/>
      <c r="AP169" s="69"/>
      <c r="AQ169" s="176">
        <f t="shared" si="2"/>
        <v>0</v>
      </c>
    </row>
    <row r="170" spans="2:43">
      <c r="B170" s="1" t="s">
        <v>5185</v>
      </c>
      <c r="C170" s="6" t="s">
        <v>5047</v>
      </c>
      <c r="F170" t="s">
        <v>10257</v>
      </c>
      <c r="AL170" t="s">
        <v>7481</v>
      </c>
      <c r="AM170" s="1" t="s">
        <v>7564</v>
      </c>
      <c r="AN170" s="1">
        <v>8</v>
      </c>
      <c r="AO170" s="1"/>
      <c r="AP170" s="69"/>
      <c r="AQ170" s="176">
        <f t="shared" si="2"/>
        <v>0</v>
      </c>
    </row>
    <row r="171" spans="2:43">
      <c r="B171" s="1" t="s">
        <v>5186</v>
      </c>
      <c r="C171" s="6" t="s">
        <v>5187</v>
      </c>
      <c r="F171" t="s">
        <v>10258</v>
      </c>
      <c r="AL171" t="s">
        <v>7481</v>
      </c>
      <c r="AM171" s="1" t="s">
        <v>7565</v>
      </c>
      <c r="AN171" s="1">
        <v>8</v>
      </c>
      <c r="AO171" s="1"/>
      <c r="AP171" s="69"/>
      <c r="AQ171" s="176">
        <f t="shared" si="2"/>
        <v>0</v>
      </c>
    </row>
    <row r="172" spans="2:43">
      <c r="B172" s="1" t="s">
        <v>5188</v>
      </c>
      <c r="C172" s="6" t="s">
        <v>4970</v>
      </c>
      <c r="F172" t="s">
        <v>10259</v>
      </c>
      <c r="AL172" t="s">
        <v>7481</v>
      </c>
      <c r="AM172" s="1" t="s">
        <v>7566</v>
      </c>
      <c r="AN172" s="1">
        <v>8</v>
      </c>
      <c r="AO172" s="1"/>
      <c r="AP172" s="69"/>
      <c r="AQ172" s="176">
        <f t="shared" si="2"/>
        <v>0</v>
      </c>
    </row>
    <row r="173" spans="2:43">
      <c r="B173" s="1" t="s">
        <v>5189</v>
      </c>
      <c r="C173" s="6" t="s">
        <v>5190</v>
      </c>
      <c r="F173" t="s">
        <v>10260</v>
      </c>
      <c r="AL173" t="s">
        <v>7481</v>
      </c>
      <c r="AM173" s="1" t="s">
        <v>7567</v>
      </c>
      <c r="AN173" s="1">
        <v>5</v>
      </c>
      <c r="AO173" s="1"/>
      <c r="AP173" s="69"/>
      <c r="AQ173" s="176">
        <f t="shared" si="2"/>
        <v>0</v>
      </c>
    </row>
    <row r="174" spans="2:43">
      <c r="B174" s="1" t="s">
        <v>5191</v>
      </c>
      <c r="C174" s="6" t="s">
        <v>4740</v>
      </c>
      <c r="F174" t="s">
        <v>10262</v>
      </c>
      <c r="AL174" t="s">
        <v>7481</v>
      </c>
      <c r="AM174" s="1" t="s">
        <v>7568</v>
      </c>
      <c r="AN174" s="1">
        <v>5</v>
      </c>
      <c r="AO174" s="1"/>
      <c r="AP174" s="69"/>
      <c r="AQ174" s="176">
        <f t="shared" si="2"/>
        <v>0</v>
      </c>
    </row>
    <row r="175" spans="2:43">
      <c r="B175" s="1" t="s">
        <v>5192</v>
      </c>
      <c r="C175" s="6" t="s">
        <v>5193</v>
      </c>
      <c r="F175" t="s">
        <v>10263</v>
      </c>
      <c r="AL175" t="s">
        <v>7481</v>
      </c>
      <c r="AM175" s="1" t="s">
        <v>7569</v>
      </c>
      <c r="AN175" s="1">
        <v>8</v>
      </c>
      <c r="AO175" s="1"/>
      <c r="AP175" s="69"/>
      <c r="AQ175" s="176">
        <f t="shared" si="2"/>
        <v>0</v>
      </c>
    </row>
    <row r="176" spans="2:43">
      <c r="B176" s="1" t="s">
        <v>5176</v>
      </c>
      <c r="C176" s="6" t="s">
        <v>4996</v>
      </c>
      <c r="F176" t="s">
        <v>10265</v>
      </c>
      <c r="AL176" t="s">
        <v>7481</v>
      </c>
      <c r="AM176" s="1" t="s">
        <v>7570</v>
      </c>
      <c r="AN176" s="1">
        <v>75</v>
      </c>
      <c r="AO176" s="1"/>
      <c r="AP176" s="69"/>
      <c r="AQ176" s="176">
        <f t="shared" si="2"/>
        <v>0</v>
      </c>
    </row>
    <row r="177" spans="2:43">
      <c r="B177" s="1" t="s">
        <v>5194</v>
      </c>
      <c r="C177" s="6" t="s">
        <v>5195</v>
      </c>
      <c r="F177" t="s">
        <v>10267</v>
      </c>
      <c r="AL177" t="s">
        <v>7481</v>
      </c>
      <c r="AM177" s="1" t="s">
        <v>7571</v>
      </c>
      <c r="AN177" s="1">
        <v>5</v>
      </c>
      <c r="AO177" s="1"/>
      <c r="AP177" s="69"/>
      <c r="AQ177" s="176">
        <f t="shared" si="2"/>
        <v>0</v>
      </c>
    </row>
    <row r="178" spans="2:43">
      <c r="B178" s="1" t="s">
        <v>4899</v>
      </c>
      <c r="C178" s="6" t="s">
        <v>5196</v>
      </c>
      <c r="F178" t="s">
        <v>10268</v>
      </c>
      <c r="AL178" t="s">
        <v>7481</v>
      </c>
      <c r="AM178" s="1" t="s">
        <v>7572</v>
      </c>
      <c r="AN178" s="1">
        <v>20</v>
      </c>
      <c r="AO178" s="1"/>
      <c r="AP178" s="69"/>
      <c r="AQ178" s="176">
        <f t="shared" si="2"/>
        <v>0</v>
      </c>
    </row>
    <row r="179" spans="2:43">
      <c r="B179" s="1" t="s">
        <v>5197</v>
      </c>
      <c r="C179" s="6" t="s">
        <v>5166</v>
      </c>
      <c r="F179" t="s">
        <v>10269</v>
      </c>
      <c r="AL179" t="s">
        <v>7481</v>
      </c>
      <c r="AM179" s="1" t="s">
        <v>7573</v>
      </c>
      <c r="AN179" s="1">
        <v>10</v>
      </c>
      <c r="AO179" s="1"/>
      <c r="AP179" s="69"/>
      <c r="AQ179" s="176">
        <f t="shared" si="2"/>
        <v>0</v>
      </c>
    </row>
    <row r="180" spans="2:43">
      <c r="B180" s="31" t="s">
        <v>4910</v>
      </c>
      <c r="C180" s="58" t="s">
        <v>5001</v>
      </c>
      <c r="F180" t="s">
        <v>10270</v>
      </c>
      <c r="AL180" t="s">
        <v>7481</v>
      </c>
      <c r="AM180" s="1" t="s">
        <v>7574</v>
      </c>
      <c r="AN180" s="1">
        <v>7</v>
      </c>
      <c r="AO180" s="1"/>
      <c r="AP180" s="69"/>
      <c r="AQ180" s="176">
        <f t="shared" si="2"/>
        <v>0</v>
      </c>
    </row>
    <row r="181" spans="2:43">
      <c r="B181" s="1" t="s">
        <v>5198</v>
      </c>
      <c r="C181" s="6" t="s">
        <v>5199</v>
      </c>
      <c r="F181" t="s">
        <v>10271</v>
      </c>
      <c r="AL181" t="s">
        <v>7481</v>
      </c>
      <c r="AM181" s="1" t="s">
        <v>7575</v>
      </c>
      <c r="AN181" s="1">
        <v>5</v>
      </c>
      <c r="AO181" s="1"/>
      <c r="AP181" s="69"/>
      <c r="AQ181" s="176">
        <f t="shared" si="2"/>
        <v>0</v>
      </c>
    </row>
    <row r="182" spans="2:43">
      <c r="B182" s="1" t="s">
        <v>5200</v>
      </c>
      <c r="C182" s="6" t="s">
        <v>5111</v>
      </c>
      <c r="F182" t="s">
        <v>10273</v>
      </c>
      <c r="AL182" t="s">
        <v>7481</v>
      </c>
      <c r="AM182" s="1" t="s">
        <v>7576</v>
      </c>
      <c r="AN182" s="1">
        <v>12</v>
      </c>
      <c r="AO182" s="1"/>
      <c r="AP182" s="69"/>
      <c r="AQ182" s="176">
        <f t="shared" si="2"/>
        <v>0</v>
      </c>
    </row>
    <row r="183" spans="2:43">
      <c r="B183" s="1" t="s">
        <v>4918</v>
      </c>
      <c r="C183" s="6" t="s">
        <v>4740</v>
      </c>
      <c r="F183" t="s">
        <v>10276</v>
      </c>
      <c r="AL183" t="s">
        <v>7481</v>
      </c>
      <c r="AM183" s="1" t="s">
        <v>7577</v>
      </c>
      <c r="AN183" s="1">
        <v>25</v>
      </c>
      <c r="AO183" s="1"/>
      <c r="AP183" s="69"/>
      <c r="AQ183" s="176">
        <f t="shared" si="2"/>
        <v>0</v>
      </c>
    </row>
    <row r="184" spans="2:43">
      <c r="B184" s="1" t="s">
        <v>5110</v>
      </c>
      <c r="C184" s="6" t="s">
        <v>5201</v>
      </c>
      <c r="F184" t="s">
        <v>10278</v>
      </c>
      <c r="AL184" t="s">
        <v>7481</v>
      </c>
      <c r="AM184" s="1" t="s">
        <v>7578</v>
      </c>
      <c r="AN184" s="1" t="e">
        <v>#VALUE!</v>
      </c>
      <c r="AO184" s="1"/>
      <c r="AP184" s="69"/>
      <c r="AQ184" s="176" t="e">
        <f t="shared" si="2"/>
        <v>#VALUE!</v>
      </c>
    </row>
    <row r="185" spans="2:43">
      <c r="B185" s="1" t="s">
        <v>5114</v>
      </c>
      <c r="C185" s="6" t="s">
        <v>5202</v>
      </c>
      <c r="F185" t="s">
        <v>10279</v>
      </c>
      <c r="AL185" t="s">
        <v>7481</v>
      </c>
      <c r="AM185" s="1" t="s">
        <v>7579</v>
      </c>
      <c r="AN185" s="1">
        <v>0.04</v>
      </c>
      <c r="AO185" s="1"/>
      <c r="AP185" s="69"/>
      <c r="AQ185" s="176">
        <f t="shared" si="2"/>
        <v>0</v>
      </c>
    </row>
    <row r="186" spans="2:43">
      <c r="B186" s="1" t="s">
        <v>5203</v>
      </c>
      <c r="C186" s="6" t="s">
        <v>5047</v>
      </c>
      <c r="F186" t="s">
        <v>10281</v>
      </c>
      <c r="AL186" t="s">
        <v>7481</v>
      </c>
      <c r="AM186" s="1" t="s">
        <v>7580</v>
      </c>
      <c r="AN186" s="1">
        <v>0.2</v>
      </c>
      <c r="AO186" s="1"/>
      <c r="AP186" s="69"/>
      <c r="AQ186" s="176">
        <f t="shared" si="2"/>
        <v>0</v>
      </c>
    </row>
    <row r="187" spans="2:43">
      <c r="B187" s="1" t="s">
        <v>5204</v>
      </c>
      <c r="C187" s="6" t="s">
        <v>5205</v>
      </c>
      <c r="F187" t="s">
        <v>10283</v>
      </c>
      <c r="AL187" t="s">
        <v>7481</v>
      </c>
      <c r="AM187" s="1" t="s">
        <v>7581</v>
      </c>
      <c r="AN187" s="1">
        <v>0.1</v>
      </c>
      <c r="AO187" s="1"/>
      <c r="AP187" s="69"/>
      <c r="AQ187" s="176">
        <f t="shared" si="2"/>
        <v>0</v>
      </c>
    </row>
    <row r="188" spans="2:43">
      <c r="B188" s="1" t="s">
        <v>5206</v>
      </c>
      <c r="C188" s="6" t="s">
        <v>5047</v>
      </c>
      <c r="F188" t="s">
        <v>10284</v>
      </c>
      <c r="AL188" t="s">
        <v>7481</v>
      </c>
      <c r="AM188" s="1" t="s">
        <v>7582</v>
      </c>
      <c r="AN188" s="1">
        <v>4</v>
      </c>
      <c r="AO188" s="1"/>
      <c r="AP188" s="69"/>
      <c r="AQ188" s="176">
        <f t="shared" si="2"/>
        <v>0</v>
      </c>
    </row>
    <row r="189" spans="2:43">
      <c r="B189" s="1" t="s">
        <v>3933</v>
      </c>
      <c r="C189" s="6" t="s">
        <v>5060</v>
      </c>
      <c r="F189" t="s">
        <v>10285</v>
      </c>
      <c r="AL189" t="s">
        <v>7481</v>
      </c>
      <c r="AM189" s="1" t="s">
        <v>7583</v>
      </c>
      <c r="AN189" s="1">
        <v>4</v>
      </c>
      <c r="AO189" s="1"/>
      <c r="AP189" s="69"/>
      <c r="AQ189" s="176">
        <f t="shared" si="2"/>
        <v>0</v>
      </c>
    </row>
    <row r="190" spans="2:43">
      <c r="B190" s="1" t="s">
        <v>5207</v>
      </c>
      <c r="C190" s="6" t="s">
        <v>5166</v>
      </c>
      <c r="F190" t="s">
        <v>10286</v>
      </c>
      <c r="AL190" t="s">
        <v>7481</v>
      </c>
      <c r="AM190" s="1" t="s">
        <v>7584</v>
      </c>
      <c r="AN190" s="1">
        <v>3</v>
      </c>
      <c r="AO190" s="1"/>
      <c r="AP190" s="69"/>
      <c r="AQ190" s="176">
        <f t="shared" si="2"/>
        <v>0</v>
      </c>
    </row>
    <row r="191" spans="2:43">
      <c r="B191" s="31" t="s">
        <v>4927</v>
      </c>
      <c r="C191" s="58" t="s">
        <v>5208</v>
      </c>
      <c r="F191" t="s">
        <v>10287</v>
      </c>
      <c r="AL191" t="s">
        <v>7481</v>
      </c>
      <c r="AM191" s="1" t="s">
        <v>7585</v>
      </c>
      <c r="AN191" s="1">
        <v>3</v>
      </c>
      <c r="AO191" s="1"/>
      <c r="AP191" s="69"/>
      <c r="AQ191" s="176">
        <f t="shared" si="2"/>
        <v>0</v>
      </c>
    </row>
    <row r="192" spans="2:43">
      <c r="B192" s="392" t="s">
        <v>4947</v>
      </c>
      <c r="C192" s="393"/>
      <c r="F192" t="s">
        <v>10237</v>
      </c>
      <c r="AL192" t="s">
        <v>7481</v>
      </c>
      <c r="AM192" s="1" t="s">
        <v>7586</v>
      </c>
      <c r="AN192" s="1">
        <v>1</v>
      </c>
      <c r="AO192" s="1"/>
      <c r="AP192" s="69"/>
      <c r="AQ192" s="176">
        <f t="shared" si="2"/>
        <v>0</v>
      </c>
    </row>
    <row r="193" spans="2:43" ht="30">
      <c r="B193" s="1" t="s">
        <v>4850</v>
      </c>
      <c r="C193" s="6" t="s">
        <v>5058</v>
      </c>
      <c r="F193" t="s">
        <v>10288</v>
      </c>
      <c r="AL193" t="s">
        <v>7481</v>
      </c>
      <c r="AM193" s="1" t="s">
        <v>7587</v>
      </c>
      <c r="AN193" s="1">
        <v>3</v>
      </c>
      <c r="AO193" s="1"/>
      <c r="AP193" s="69"/>
      <c r="AQ193" s="176">
        <f t="shared" si="2"/>
        <v>0</v>
      </c>
    </row>
    <row r="194" spans="2:43">
      <c r="B194" s="1" t="s">
        <v>5209</v>
      </c>
      <c r="C194" s="6" t="s">
        <v>4996</v>
      </c>
      <c r="F194" t="s">
        <v>10289</v>
      </c>
      <c r="AL194" t="s">
        <v>7481</v>
      </c>
      <c r="AM194" s="1" t="s">
        <v>7588</v>
      </c>
      <c r="AN194" s="1">
        <v>4</v>
      </c>
      <c r="AO194" s="1"/>
      <c r="AP194" s="69"/>
      <c r="AQ194" s="176">
        <f t="shared" si="2"/>
        <v>0</v>
      </c>
    </row>
    <row r="195" spans="2:43">
      <c r="B195" s="1" t="s">
        <v>5210</v>
      </c>
      <c r="C195" s="6" t="s">
        <v>5211</v>
      </c>
      <c r="F195" t="s">
        <v>10290</v>
      </c>
      <c r="AL195" t="s">
        <v>7481</v>
      </c>
      <c r="AM195" s="1" t="s">
        <v>7589</v>
      </c>
      <c r="AN195" s="1">
        <v>7</v>
      </c>
      <c r="AO195" s="1"/>
      <c r="AP195" s="69"/>
      <c r="AQ195" s="176">
        <f t="shared" si="2"/>
        <v>0</v>
      </c>
    </row>
    <row r="196" spans="2:43" ht="60">
      <c r="B196" s="1" t="s">
        <v>130</v>
      </c>
      <c r="C196" s="6" t="s">
        <v>5212</v>
      </c>
      <c r="F196" t="s">
        <v>10270</v>
      </c>
      <c r="AL196" t="s">
        <v>7481</v>
      </c>
      <c r="AM196" s="1" t="s">
        <v>7590</v>
      </c>
      <c r="AN196" s="1">
        <v>7</v>
      </c>
      <c r="AO196" s="1"/>
      <c r="AP196" s="69"/>
      <c r="AQ196" s="176">
        <f t="shared" ref="AQ196:AQ259" si="3">AP196*AN196</f>
        <v>0</v>
      </c>
    </row>
    <row r="197" spans="2:43">
      <c r="B197" s="31" t="s">
        <v>5213</v>
      </c>
      <c r="C197" s="58" t="s">
        <v>5001</v>
      </c>
      <c r="F197" t="s">
        <v>5777</v>
      </c>
      <c r="AL197" t="s">
        <v>7481</v>
      </c>
      <c r="AM197" s="1" t="s">
        <v>7591</v>
      </c>
      <c r="AN197" s="1">
        <v>7</v>
      </c>
      <c r="AO197" s="1"/>
      <c r="AP197" s="69"/>
      <c r="AQ197" s="176">
        <f t="shared" si="3"/>
        <v>0</v>
      </c>
    </row>
    <row r="198" spans="2:43">
      <c r="B198" s="1" t="s">
        <v>5214</v>
      </c>
      <c r="C198" s="6" t="s">
        <v>5187</v>
      </c>
      <c r="AL198" t="s">
        <v>7481</v>
      </c>
      <c r="AM198" s="1" t="s">
        <v>7592</v>
      </c>
      <c r="AN198" s="1">
        <v>7</v>
      </c>
      <c r="AO198" s="1"/>
      <c r="AP198" s="69"/>
      <c r="AQ198" s="176">
        <f t="shared" si="3"/>
        <v>0</v>
      </c>
    </row>
    <row r="199" spans="2:43">
      <c r="B199" s="1" t="s">
        <v>5215</v>
      </c>
      <c r="C199" s="6" t="s">
        <v>4963</v>
      </c>
      <c r="F199" t="s">
        <v>10291</v>
      </c>
      <c r="AL199" t="s">
        <v>7481</v>
      </c>
      <c r="AM199" s="1" t="s">
        <v>7593</v>
      </c>
      <c r="AN199" s="1">
        <v>7</v>
      </c>
      <c r="AO199" s="1"/>
      <c r="AP199" s="69"/>
      <c r="AQ199" s="176">
        <f t="shared" si="3"/>
        <v>0</v>
      </c>
    </row>
    <row r="200" spans="2:43">
      <c r="B200" s="1" t="s">
        <v>5216</v>
      </c>
      <c r="C200" s="6" t="s">
        <v>4965</v>
      </c>
      <c r="F200" t="s">
        <v>10292</v>
      </c>
      <c r="AL200" t="s">
        <v>7481</v>
      </c>
      <c r="AM200" s="1" t="s">
        <v>7594</v>
      </c>
      <c r="AN200" s="1">
        <v>7</v>
      </c>
      <c r="AO200" s="1"/>
      <c r="AP200" s="69"/>
      <c r="AQ200" s="176">
        <f t="shared" si="3"/>
        <v>0</v>
      </c>
    </row>
    <row r="201" spans="2:43">
      <c r="B201" s="1" t="s">
        <v>5217</v>
      </c>
      <c r="C201" s="6" t="s">
        <v>4740</v>
      </c>
      <c r="F201" t="s">
        <v>10293</v>
      </c>
      <c r="AL201" t="s">
        <v>7481</v>
      </c>
      <c r="AM201" s="1" t="s">
        <v>7595</v>
      </c>
      <c r="AN201" s="1">
        <v>7</v>
      </c>
      <c r="AO201" s="1"/>
      <c r="AP201" s="69"/>
      <c r="AQ201" s="176">
        <f t="shared" si="3"/>
        <v>0</v>
      </c>
    </row>
    <row r="202" spans="2:43">
      <c r="B202" s="1" t="s">
        <v>5218</v>
      </c>
      <c r="C202" s="6" t="s">
        <v>4970</v>
      </c>
      <c r="F202" t="s">
        <v>10294</v>
      </c>
      <c r="AL202" t="s">
        <v>7481</v>
      </c>
      <c r="AM202" s="1" t="s">
        <v>7596</v>
      </c>
      <c r="AN202" s="1">
        <v>7</v>
      </c>
      <c r="AO202" s="1"/>
      <c r="AP202" s="69"/>
      <c r="AQ202" s="176">
        <f t="shared" si="3"/>
        <v>0</v>
      </c>
    </row>
    <row r="203" spans="2:43">
      <c r="B203" s="392" t="s">
        <v>5219</v>
      </c>
      <c r="C203" s="393"/>
      <c r="F203" t="s">
        <v>10295</v>
      </c>
      <c r="AL203" t="s">
        <v>7481</v>
      </c>
      <c r="AM203" s="1" t="s">
        <v>7597</v>
      </c>
      <c r="AN203" s="1">
        <v>7</v>
      </c>
      <c r="AO203" s="1"/>
      <c r="AP203" s="69"/>
      <c r="AQ203" s="176">
        <f t="shared" si="3"/>
        <v>0</v>
      </c>
    </row>
    <row r="204" spans="2:43">
      <c r="B204" s="1" t="s">
        <v>5220</v>
      </c>
      <c r="C204" s="6" t="s">
        <v>5221</v>
      </c>
      <c r="F204" t="s">
        <v>10296</v>
      </c>
      <c r="AL204" t="s">
        <v>7481</v>
      </c>
      <c r="AM204" s="1" t="s">
        <v>7598</v>
      </c>
      <c r="AN204" s="1">
        <v>7</v>
      </c>
      <c r="AO204" s="1"/>
      <c r="AP204" s="69"/>
      <c r="AQ204" s="176">
        <f t="shared" si="3"/>
        <v>0</v>
      </c>
    </row>
    <row r="205" spans="2:43">
      <c r="B205" s="31" t="s">
        <v>5110</v>
      </c>
      <c r="C205" s="58" t="s">
        <v>5222</v>
      </c>
      <c r="F205" t="s">
        <v>10297</v>
      </c>
      <c r="AL205" t="s">
        <v>7481</v>
      </c>
      <c r="AM205" s="1" t="s">
        <v>7599</v>
      </c>
      <c r="AN205" s="1">
        <v>7</v>
      </c>
      <c r="AO205" s="1"/>
      <c r="AP205" s="69"/>
      <c r="AQ205" s="176">
        <f t="shared" si="3"/>
        <v>0</v>
      </c>
    </row>
    <row r="206" spans="2:43">
      <c r="B206" s="1" t="s">
        <v>5114</v>
      </c>
      <c r="C206" s="6" t="s">
        <v>5223</v>
      </c>
      <c r="F206" t="s">
        <v>10237</v>
      </c>
      <c r="AL206" t="s">
        <v>7481</v>
      </c>
      <c r="AM206" s="1" t="s">
        <v>7600</v>
      </c>
      <c r="AN206" s="1">
        <v>7</v>
      </c>
      <c r="AO206" s="1"/>
      <c r="AP206" s="69"/>
      <c r="AQ206" s="176">
        <f t="shared" si="3"/>
        <v>0</v>
      </c>
    </row>
    <row r="207" spans="2:43" ht="45">
      <c r="B207" s="1" t="s">
        <v>4897</v>
      </c>
      <c r="C207" s="6" t="s">
        <v>5224</v>
      </c>
      <c r="F207" t="s">
        <v>10298</v>
      </c>
      <c r="AL207" t="s">
        <v>7481</v>
      </c>
      <c r="AM207" s="1" t="s">
        <v>7601</v>
      </c>
      <c r="AN207" s="1">
        <v>7</v>
      </c>
      <c r="AO207" s="1"/>
      <c r="AP207" s="69"/>
      <c r="AQ207" s="176">
        <f t="shared" si="3"/>
        <v>0</v>
      </c>
    </row>
    <row r="208" spans="2:43">
      <c r="B208" s="1" t="s">
        <v>4898</v>
      </c>
      <c r="C208" s="6" t="s">
        <v>5225</v>
      </c>
      <c r="F208" t="s">
        <v>10299</v>
      </c>
      <c r="AL208" t="s">
        <v>7481</v>
      </c>
      <c r="AM208" s="1" t="s">
        <v>7602</v>
      </c>
      <c r="AN208" s="1">
        <v>7</v>
      </c>
      <c r="AO208" s="1"/>
      <c r="AP208" s="69"/>
      <c r="AQ208" s="176">
        <f t="shared" si="3"/>
        <v>0</v>
      </c>
    </row>
    <row r="209" spans="2:43">
      <c r="B209" s="1" t="s">
        <v>4903</v>
      </c>
      <c r="C209" s="6" t="s">
        <v>5226</v>
      </c>
      <c r="F209" t="s">
        <v>10300</v>
      </c>
      <c r="AL209" t="s">
        <v>7481</v>
      </c>
      <c r="AM209" s="1" t="s">
        <v>7603</v>
      </c>
      <c r="AN209" s="1">
        <v>7</v>
      </c>
      <c r="AO209" s="1"/>
      <c r="AP209" s="69"/>
      <c r="AQ209" s="176">
        <f t="shared" si="3"/>
        <v>0</v>
      </c>
    </row>
    <row r="210" spans="2:43">
      <c r="B210" s="1" t="s">
        <v>4907</v>
      </c>
      <c r="C210" s="6" t="s">
        <v>5227</v>
      </c>
      <c r="F210" t="s">
        <v>10301</v>
      </c>
      <c r="AL210" t="s">
        <v>7481</v>
      </c>
      <c r="AM210" s="1" t="s">
        <v>7604</v>
      </c>
      <c r="AN210" s="1">
        <v>7</v>
      </c>
      <c r="AO210" s="1"/>
      <c r="AP210" s="69"/>
      <c r="AQ210" s="176">
        <f t="shared" si="3"/>
        <v>0</v>
      </c>
    </row>
    <row r="211" spans="2:43">
      <c r="B211" s="31" t="s">
        <v>4921</v>
      </c>
      <c r="C211" s="58" t="s">
        <v>5228</v>
      </c>
      <c r="F211" t="s">
        <v>10270</v>
      </c>
      <c r="AL211" t="s">
        <v>7481</v>
      </c>
      <c r="AM211" s="1" t="s">
        <v>7605</v>
      </c>
      <c r="AN211" s="1">
        <v>7</v>
      </c>
      <c r="AO211" s="1"/>
      <c r="AP211" s="69"/>
      <c r="AQ211" s="176">
        <f t="shared" si="3"/>
        <v>0</v>
      </c>
    </row>
    <row r="212" spans="2:43">
      <c r="B212" s="1" t="s">
        <v>5229</v>
      </c>
      <c r="C212" s="6" t="s">
        <v>4963</v>
      </c>
      <c r="F212" t="s">
        <v>10302</v>
      </c>
      <c r="AL212" t="s">
        <v>7481</v>
      </c>
      <c r="AM212" s="1" t="s">
        <v>7606</v>
      </c>
      <c r="AN212" s="1">
        <v>7</v>
      </c>
      <c r="AO212" s="1"/>
      <c r="AP212" s="69"/>
      <c r="AQ212" s="176">
        <f t="shared" si="3"/>
        <v>0</v>
      </c>
    </row>
    <row r="213" spans="2:43">
      <c r="B213" s="31" t="s">
        <v>4876</v>
      </c>
      <c r="C213" s="58" t="s">
        <v>5023</v>
      </c>
      <c r="AL213" t="s">
        <v>7481</v>
      </c>
      <c r="AM213" s="1" t="s">
        <v>7607</v>
      </c>
      <c r="AN213" s="1">
        <v>7</v>
      </c>
      <c r="AO213" s="1"/>
      <c r="AP213" s="69"/>
      <c r="AQ213" s="176">
        <f t="shared" si="3"/>
        <v>0</v>
      </c>
    </row>
    <row r="214" spans="2:43">
      <c r="B214" s="1" t="s">
        <v>5230</v>
      </c>
      <c r="C214" s="6" t="s">
        <v>5231</v>
      </c>
      <c r="F214" t="s">
        <v>10303</v>
      </c>
      <c r="AL214" t="s">
        <v>7481</v>
      </c>
      <c r="AM214" s="1" t="s">
        <v>7608</v>
      </c>
      <c r="AN214" s="1">
        <v>7</v>
      </c>
      <c r="AO214" s="1"/>
      <c r="AP214" s="69"/>
      <c r="AQ214" s="176">
        <f t="shared" si="3"/>
        <v>0</v>
      </c>
    </row>
    <row r="215" spans="2:43">
      <c r="B215" s="1" t="s">
        <v>5232</v>
      </c>
      <c r="C215" s="6" t="s">
        <v>5233</v>
      </c>
      <c r="F215" t="s">
        <v>10304</v>
      </c>
      <c r="AL215" t="s">
        <v>7481</v>
      </c>
      <c r="AM215" s="1" t="s">
        <v>7609</v>
      </c>
      <c r="AN215" s="1">
        <v>15</v>
      </c>
      <c r="AO215" s="1"/>
      <c r="AP215" s="69"/>
      <c r="AQ215" s="176">
        <f t="shared" si="3"/>
        <v>0</v>
      </c>
    </row>
    <row r="216" spans="2:43">
      <c r="B216" s="31" t="s">
        <v>4893</v>
      </c>
      <c r="C216" s="58" t="s">
        <v>5030</v>
      </c>
      <c r="F216" t="s">
        <v>10305</v>
      </c>
      <c r="AL216" t="s">
        <v>7481</v>
      </c>
      <c r="AM216" s="1" t="s">
        <v>7610</v>
      </c>
      <c r="AN216" s="1">
        <v>3</v>
      </c>
      <c r="AO216" s="1"/>
      <c r="AP216" s="69"/>
      <c r="AQ216" s="176">
        <f t="shared" si="3"/>
        <v>0</v>
      </c>
    </row>
    <row r="217" spans="2:43">
      <c r="B217" s="1" t="s">
        <v>5234</v>
      </c>
      <c r="C217" s="6" t="s">
        <v>5235</v>
      </c>
      <c r="F217" t="s">
        <v>10306</v>
      </c>
      <c r="AL217" t="s">
        <v>7481</v>
      </c>
      <c r="AM217" s="1" t="s">
        <v>7611</v>
      </c>
      <c r="AN217" s="1">
        <v>5</v>
      </c>
      <c r="AO217" s="1"/>
      <c r="AP217" s="69"/>
      <c r="AQ217" s="176">
        <f t="shared" si="3"/>
        <v>0</v>
      </c>
    </row>
    <row r="218" spans="2:43">
      <c r="B218" s="1" t="s">
        <v>2827</v>
      </c>
      <c r="C218" s="6" t="s">
        <v>5187</v>
      </c>
      <c r="F218" t="s">
        <v>10307</v>
      </c>
      <c r="AL218" t="s">
        <v>7481</v>
      </c>
      <c r="AM218" s="1" t="s">
        <v>7612</v>
      </c>
      <c r="AN218" s="1">
        <v>3</v>
      </c>
      <c r="AO218" s="1"/>
      <c r="AP218" s="69"/>
      <c r="AQ218" s="176">
        <f t="shared" si="3"/>
        <v>0</v>
      </c>
    </row>
    <row r="219" spans="2:43" ht="30">
      <c r="B219" s="1" t="s">
        <v>4902</v>
      </c>
      <c r="C219" s="6" t="s">
        <v>5236</v>
      </c>
      <c r="F219" t="s">
        <v>10308</v>
      </c>
      <c r="AL219" t="s">
        <v>7481</v>
      </c>
      <c r="AM219" s="1" t="s">
        <v>7613</v>
      </c>
      <c r="AN219" s="1">
        <v>2</v>
      </c>
      <c r="AO219" s="1"/>
      <c r="AP219" s="69"/>
      <c r="AQ219" s="176">
        <f t="shared" si="3"/>
        <v>0</v>
      </c>
    </row>
    <row r="220" spans="2:43" ht="45">
      <c r="B220" s="31" t="s">
        <v>4913</v>
      </c>
      <c r="C220" s="58" t="s">
        <v>5237</v>
      </c>
      <c r="AL220" t="s">
        <v>7481</v>
      </c>
      <c r="AM220" s="1" t="s">
        <v>7614</v>
      </c>
      <c r="AN220" s="1">
        <v>8</v>
      </c>
      <c r="AO220" s="1"/>
      <c r="AP220" s="69"/>
      <c r="AQ220" s="176">
        <f t="shared" si="3"/>
        <v>0</v>
      </c>
    </row>
    <row r="221" spans="2:43">
      <c r="B221" s="1" t="s">
        <v>5238</v>
      </c>
      <c r="C221" s="6" t="s">
        <v>5239</v>
      </c>
      <c r="F221" t="s">
        <v>10312</v>
      </c>
      <c r="AL221" t="s">
        <v>7481</v>
      </c>
      <c r="AM221" s="1" t="s">
        <v>7615</v>
      </c>
      <c r="AN221" s="1">
        <v>3</v>
      </c>
      <c r="AO221" s="1"/>
      <c r="AP221" s="69"/>
      <c r="AQ221" s="176">
        <f t="shared" si="3"/>
        <v>0</v>
      </c>
    </row>
    <row r="222" spans="2:43">
      <c r="B222" s="1" t="s">
        <v>4973</v>
      </c>
      <c r="C222" s="6" t="s">
        <v>5240</v>
      </c>
      <c r="F222" t="s">
        <v>10314</v>
      </c>
      <c r="AL222" t="s">
        <v>7481</v>
      </c>
      <c r="AM222" s="1" t="s">
        <v>7616</v>
      </c>
      <c r="AN222" s="1">
        <v>12</v>
      </c>
      <c r="AO222" s="1"/>
      <c r="AP222" s="69"/>
      <c r="AQ222" s="176">
        <f t="shared" si="3"/>
        <v>0</v>
      </c>
    </row>
    <row r="223" spans="2:43">
      <c r="B223" s="1" t="s">
        <v>4975</v>
      </c>
      <c r="C223" s="6" t="s">
        <v>5241</v>
      </c>
      <c r="F223" t="s">
        <v>10316</v>
      </c>
      <c r="AL223" t="s">
        <v>7481</v>
      </c>
      <c r="AM223" s="1" t="s">
        <v>7617</v>
      </c>
      <c r="AN223" s="1">
        <v>4</v>
      </c>
      <c r="AO223" s="1"/>
      <c r="AP223" s="69"/>
      <c r="AQ223" s="176">
        <f t="shared" si="3"/>
        <v>0</v>
      </c>
    </row>
    <row r="224" spans="2:43">
      <c r="B224" s="1" t="s">
        <v>4977</v>
      </c>
      <c r="C224" s="6" t="s">
        <v>5242</v>
      </c>
      <c r="F224" t="s">
        <v>10318</v>
      </c>
      <c r="AL224" t="s">
        <v>7481</v>
      </c>
      <c r="AM224" s="1" t="s">
        <v>7618</v>
      </c>
      <c r="AN224" s="1">
        <v>6</v>
      </c>
      <c r="AO224" s="1"/>
      <c r="AP224" s="69"/>
      <c r="AQ224" s="176">
        <f t="shared" si="3"/>
        <v>0</v>
      </c>
    </row>
    <row r="225" spans="2:43" ht="30">
      <c r="B225" s="1" t="s">
        <v>4979</v>
      </c>
      <c r="C225" s="6" t="s">
        <v>4980</v>
      </c>
      <c r="F225" t="s">
        <v>10322</v>
      </c>
      <c r="AL225" t="s">
        <v>7481</v>
      </c>
      <c r="AM225" s="1" t="s">
        <v>7619</v>
      </c>
      <c r="AN225" s="1">
        <v>2</v>
      </c>
      <c r="AO225" s="1"/>
      <c r="AP225" s="69"/>
      <c r="AQ225" s="176">
        <f t="shared" si="3"/>
        <v>0</v>
      </c>
    </row>
    <row r="226" spans="2:43">
      <c r="B226" s="1" t="s">
        <v>4981</v>
      </c>
      <c r="C226" s="6" t="s">
        <v>4982</v>
      </c>
      <c r="F226" t="s">
        <v>10324</v>
      </c>
      <c r="AL226" t="s">
        <v>7481</v>
      </c>
      <c r="AM226" s="1" t="s">
        <v>7620</v>
      </c>
      <c r="AN226" s="1">
        <v>8</v>
      </c>
      <c r="AO226" s="1"/>
      <c r="AP226" s="69"/>
      <c r="AQ226" s="176">
        <f t="shared" si="3"/>
        <v>0</v>
      </c>
    </row>
    <row r="227" spans="2:43" ht="30">
      <c r="B227" s="1" t="s">
        <v>4983</v>
      </c>
      <c r="C227" s="6" t="s">
        <v>4984</v>
      </c>
      <c r="F227" t="s">
        <v>10325</v>
      </c>
      <c r="AL227" t="s">
        <v>7481</v>
      </c>
      <c r="AM227" s="1" t="s">
        <v>7621</v>
      </c>
      <c r="AN227" s="1">
        <v>3</v>
      </c>
      <c r="AO227" s="1"/>
      <c r="AP227" s="69"/>
      <c r="AQ227" s="176">
        <f t="shared" si="3"/>
        <v>0</v>
      </c>
    </row>
    <row r="228" spans="2:43" ht="30">
      <c r="B228" s="1" t="s">
        <v>4985</v>
      </c>
      <c r="C228" s="6" t="s">
        <v>4986</v>
      </c>
      <c r="F228" t="s">
        <v>10326</v>
      </c>
      <c r="AL228" t="s">
        <v>7481</v>
      </c>
      <c r="AM228" s="1" t="s">
        <v>7622</v>
      </c>
      <c r="AN228" s="1">
        <v>12</v>
      </c>
      <c r="AO228" s="1"/>
      <c r="AP228" s="69"/>
      <c r="AQ228" s="176">
        <f t="shared" si="3"/>
        <v>0</v>
      </c>
    </row>
    <row r="229" spans="2:43">
      <c r="B229" s="1" t="s">
        <v>4987</v>
      </c>
      <c r="C229" s="6" t="s">
        <v>4988</v>
      </c>
      <c r="F229" t="s">
        <v>10327</v>
      </c>
      <c r="AL229" t="s">
        <v>7481</v>
      </c>
      <c r="AM229" s="1" t="s">
        <v>7623</v>
      </c>
      <c r="AN229" s="1">
        <v>4</v>
      </c>
      <c r="AO229" s="1"/>
      <c r="AP229" s="69"/>
      <c r="AQ229" s="176">
        <f t="shared" si="3"/>
        <v>0</v>
      </c>
    </row>
    <row r="230" spans="2:43">
      <c r="B230" s="1" t="s">
        <v>4989</v>
      </c>
      <c r="C230" s="6" t="s">
        <v>4990</v>
      </c>
      <c r="F230" t="s">
        <v>10328</v>
      </c>
      <c r="AL230" t="s">
        <v>7481</v>
      </c>
      <c r="AM230" s="1" t="s">
        <v>7624</v>
      </c>
      <c r="AN230" s="1">
        <v>6</v>
      </c>
      <c r="AO230" s="1"/>
      <c r="AP230" s="69"/>
      <c r="AQ230" s="176">
        <f t="shared" si="3"/>
        <v>0</v>
      </c>
    </row>
    <row r="231" spans="2:43">
      <c r="B231" s="1" t="s">
        <v>4991</v>
      </c>
      <c r="C231" s="6" t="s">
        <v>4992</v>
      </c>
      <c r="F231" t="s">
        <v>10329</v>
      </c>
      <c r="AL231" t="s">
        <v>7481</v>
      </c>
      <c r="AM231" s="1" t="s">
        <v>7625</v>
      </c>
      <c r="AN231" s="1">
        <v>6</v>
      </c>
      <c r="AO231" s="1"/>
      <c r="AP231" s="69"/>
      <c r="AQ231" s="176">
        <f t="shared" si="3"/>
        <v>0</v>
      </c>
    </row>
    <row r="232" spans="2:43" ht="45">
      <c r="B232" s="1" t="s">
        <v>4993</v>
      </c>
      <c r="C232" s="6" t="s">
        <v>4994</v>
      </c>
      <c r="AL232" t="s">
        <v>7481</v>
      </c>
      <c r="AM232" s="1" t="s">
        <v>7626</v>
      </c>
      <c r="AN232" s="1">
        <v>7</v>
      </c>
      <c r="AO232" s="1"/>
      <c r="AP232" s="69"/>
      <c r="AQ232" s="176">
        <f t="shared" si="3"/>
        <v>0</v>
      </c>
    </row>
    <row r="233" spans="2:43">
      <c r="B233" s="31" t="s">
        <v>5243</v>
      </c>
      <c r="C233" s="58" t="s">
        <v>5001</v>
      </c>
      <c r="AL233" t="s">
        <v>7481</v>
      </c>
      <c r="AM233" s="1" t="s">
        <v>7627</v>
      </c>
      <c r="AN233" s="1">
        <v>20</v>
      </c>
      <c r="AO233" s="1"/>
      <c r="AP233" s="69"/>
      <c r="AQ233" s="176">
        <f t="shared" si="3"/>
        <v>0</v>
      </c>
    </row>
    <row r="234" spans="2:43">
      <c r="B234" s="1" t="s">
        <v>5244</v>
      </c>
      <c r="C234" s="6" t="s">
        <v>5245</v>
      </c>
      <c r="F234" t="s">
        <v>10261</v>
      </c>
      <c r="AL234" t="s">
        <v>7481</v>
      </c>
      <c r="AM234" s="1" t="s">
        <v>7628</v>
      </c>
      <c r="AN234" s="1">
        <v>35</v>
      </c>
      <c r="AO234" s="1"/>
      <c r="AP234" s="69"/>
      <c r="AQ234" s="176">
        <f t="shared" si="3"/>
        <v>0</v>
      </c>
    </row>
    <row r="235" spans="2:43">
      <c r="B235" s="1" t="s">
        <v>5246</v>
      </c>
      <c r="C235" s="6" t="s">
        <v>5247</v>
      </c>
      <c r="F235" t="s">
        <v>10264</v>
      </c>
      <c r="AL235" t="s">
        <v>7481</v>
      </c>
      <c r="AM235" s="1" t="s">
        <v>7629</v>
      </c>
      <c r="AN235" s="1">
        <v>75</v>
      </c>
      <c r="AO235" s="1"/>
      <c r="AP235" s="69"/>
      <c r="AQ235" s="176">
        <f t="shared" si="3"/>
        <v>0</v>
      </c>
    </row>
    <row r="236" spans="2:43">
      <c r="B236" s="1" t="s">
        <v>5248</v>
      </c>
      <c r="C236" s="6" t="s">
        <v>4965</v>
      </c>
      <c r="F236" t="s">
        <v>10266</v>
      </c>
      <c r="AL236" t="s">
        <v>7481</v>
      </c>
      <c r="AM236" s="1" t="s">
        <v>7630</v>
      </c>
      <c r="AN236" s="1">
        <v>250</v>
      </c>
      <c r="AO236" s="1"/>
      <c r="AP236" s="69"/>
      <c r="AQ236" s="176">
        <f t="shared" si="3"/>
        <v>0</v>
      </c>
    </row>
    <row r="237" spans="2:43">
      <c r="B237" s="1" t="s">
        <v>5249</v>
      </c>
      <c r="C237" s="6" t="s">
        <v>5250</v>
      </c>
      <c r="AL237" t="s">
        <v>7481</v>
      </c>
      <c r="AM237" s="1" t="s">
        <v>7631</v>
      </c>
      <c r="AN237" s="1">
        <v>120</v>
      </c>
      <c r="AO237" s="1"/>
      <c r="AP237" s="69"/>
      <c r="AQ237" s="176">
        <f t="shared" si="3"/>
        <v>0</v>
      </c>
    </row>
    <row r="238" spans="2:43" ht="30">
      <c r="B238" s="1" t="s">
        <v>5251</v>
      </c>
      <c r="C238" s="6" t="s">
        <v>5252</v>
      </c>
      <c r="AL238" t="s">
        <v>7481</v>
      </c>
      <c r="AM238" s="1" t="s">
        <v>7632</v>
      </c>
      <c r="AN238" s="1">
        <v>22</v>
      </c>
      <c r="AO238" s="1"/>
      <c r="AP238" s="69"/>
      <c r="AQ238" s="176">
        <f t="shared" si="3"/>
        <v>0</v>
      </c>
    </row>
    <row r="239" spans="2:43">
      <c r="B239" s="1" t="s">
        <v>5253</v>
      </c>
      <c r="C239" s="6" t="s">
        <v>5079</v>
      </c>
      <c r="AL239" t="s">
        <v>7481</v>
      </c>
      <c r="AM239" s="1" t="s">
        <v>7633</v>
      </c>
      <c r="AN239" s="1">
        <v>15</v>
      </c>
      <c r="AO239" s="1"/>
      <c r="AP239" s="69"/>
      <c r="AQ239" s="176">
        <f t="shared" si="3"/>
        <v>0</v>
      </c>
    </row>
    <row r="240" spans="2:43">
      <c r="B240" s="1" t="s">
        <v>5254</v>
      </c>
      <c r="C240" s="6" t="s">
        <v>5187</v>
      </c>
      <c r="AL240" t="s">
        <v>7481</v>
      </c>
      <c r="AM240" s="1" t="s">
        <v>7634</v>
      </c>
      <c r="AN240" s="1">
        <v>15</v>
      </c>
      <c r="AO240" s="1"/>
      <c r="AP240" s="69"/>
      <c r="AQ240" s="176">
        <f t="shared" si="3"/>
        <v>0</v>
      </c>
    </row>
    <row r="241" spans="2:43">
      <c r="B241" s="1" t="s">
        <v>5255</v>
      </c>
      <c r="C241" s="6" t="s">
        <v>5187</v>
      </c>
      <c r="F241" t="s">
        <v>10272</v>
      </c>
      <c r="AL241" t="s">
        <v>7481</v>
      </c>
      <c r="AM241" s="1" t="s">
        <v>7635</v>
      </c>
      <c r="AN241" s="1">
        <v>6</v>
      </c>
      <c r="AO241" s="1"/>
      <c r="AP241" s="69"/>
      <c r="AQ241" s="176">
        <f t="shared" si="3"/>
        <v>0</v>
      </c>
    </row>
    <row r="242" spans="2:43">
      <c r="B242" s="392" t="s">
        <v>4948</v>
      </c>
      <c r="C242" s="393"/>
      <c r="F242" t="s">
        <v>10274</v>
      </c>
      <c r="G242" t="s">
        <v>10275</v>
      </c>
      <c r="AL242" t="s">
        <v>7481</v>
      </c>
      <c r="AM242" s="1" t="s">
        <v>7636</v>
      </c>
      <c r="AN242" s="1">
        <v>25</v>
      </c>
      <c r="AO242" s="1"/>
      <c r="AP242" s="69"/>
      <c r="AQ242" s="176">
        <f t="shared" si="3"/>
        <v>0</v>
      </c>
    </row>
    <row r="243" spans="2:43">
      <c r="B243" s="1" t="s">
        <v>5256</v>
      </c>
      <c r="C243" s="6" t="s">
        <v>5257</v>
      </c>
      <c r="F243" t="s">
        <v>10277</v>
      </c>
      <c r="AL243" t="s">
        <v>7481</v>
      </c>
      <c r="AM243" s="1" t="s">
        <v>7637</v>
      </c>
      <c r="AN243" s="1">
        <v>40</v>
      </c>
      <c r="AO243" s="1"/>
      <c r="AP243" s="69"/>
      <c r="AQ243" s="176">
        <f t="shared" si="3"/>
        <v>0</v>
      </c>
    </row>
    <row r="244" spans="2:43" ht="30">
      <c r="B244" s="1" t="s">
        <v>5258</v>
      </c>
      <c r="C244" s="6" t="s">
        <v>5259</v>
      </c>
      <c r="AL244" t="s">
        <v>7481</v>
      </c>
      <c r="AM244" s="1" t="s">
        <v>7638</v>
      </c>
      <c r="AN244" s="1">
        <v>95</v>
      </c>
      <c r="AO244" s="1"/>
      <c r="AP244" s="69"/>
      <c r="AQ244" s="176">
        <f t="shared" si="3"/>
        <v>0</v>
      </c>
    </row>
    <row r="245" spans="2:43">
      <c r="B245" s="31" t="s">
        <v>5260</v>
      </c>
      <c r="C245" s="58" t="s">
        <v>5001</v>
      </c>
      <c r="F245" t="s">
        <v>10280</v>
      </c>
      <c r="AL245" t="s">
        <v>7481</v>
      </c>
      <c r="AM245" s="1" t="s">
        <v>7434</v>
      </c>
      <c r="AN245" s="1"/>
      <c r="AO245" s="1"/>
      <c r="AP245" s="69"/>
      <c r="AQ245" s="176">
        <f t="shared" si="3"/>
        <v>0</v>
      </c>
    </row>
    <row r="246" spans="2:43" ht="30">
      <c r="B246" s="1" t="s">
        <v>5261</v>
      </c>
      <c r="C246" s="6" t="s">
        <v>5262</v>
      </c>
      <c r="F246" t="s">
        <v>10282</v>
      </c>
      <c r="AL246" t="s">
        <v>7639</v>
      </c>
      <c r="AM246" s="169" t="s">
        <v>7639</v>
      </c>
      <c r="AN246" s="169"/>
      <c r="AO246" s="169"/>
      <c r="AP246" s="174"/>
      <c r="AQ246" s="176">
        <f t="shared" si="3"/>
        <v>0</v>
      </c>
    </row>
    <row r="247" spans="2:43" ht="45">
      <c r="B247" s="1" t="s">
        <v>5263</v>
      </c>
      <c r="C247" s="6" t="s">
        <v>5264</v>
      </c>
      <c r="AL247" t="s">
        <v>7639</v>
      </c>
      <c r="AM247" s="1" t="s">
        <v>7640</v>
      </c>
      <c r="AN247" s="1">
        <v>4</v>
      </c>
      <c r="AO247" s="1"/>
      <c r="AP247" s="69"/>
      <c r="AQ247" s="176">
        <f t="shared" si="3"/>
        <v>0</v>
      </c>
    </row>
    <row r="248" spans="2:43" ht="30">
      <c r="B248" s="1" t="s">
        <v>5265</v>
      </c>
      <c r="C248" s="6" t="s">
        <v>5266</v>
      </c>
      <c r="F248" t="s">
        <v>10309</v>
      </c>
      <c r="G248" t="s">
        <v>10310</v>
      </c>
      <c r="H248" t="s">
        <v>10311</v>
      </c>
      <c r="AL248" t="s">
        <v>7639</v>
      </c>
      <c r="AM248" s="1" t="s">
        <v>7641</v>
      </c>
      <c r="AN248" s="1">
        <v>0.4</v>
      </c>
      <c r="AO248" s="1"/>
      <c r="AP248" s="69"/>
      <c r="AQ248" s="176">
        <f t="shared" si="3"/>
        <v>0</v>
      </c>
    </row>
    <row r="249" spans="2:43">
      <c r="B249" s="1" t="s">
        <v>5267</v>
      </c>
      <c r="C249" s="6" t="s">
        <v>5268</v>
      </c>
      <c r="AL249" t="s">
        <v>7639</v>
      </c>
      <c r="AM249" s="1" t="s">
        <v>7642</v>
      </c>
      <c r="AN249" s="1">
        <v>1.4</v>
      </c>
      <c r="AO249" s="1"/>
      <c r="AP249" s="69"/>
      <c r="AQ249" s="176">
        <f t="shared" si="3"/>
        <v>0</v>
      </c>
    </row>
    <row r="250" spans="2:43">
      <c r="B250" s="392" t="s">
        <v>5269</v>
      </c>
      <c r="C250" s="393" t="s">
        <v>4740</v>
      </c>
      <c r="F250" t="s">
        <v>10313</v>
      </c>
      <c r="AL250" t="s">
        <v>7639</v>
      </c>
      <c r="AM250" s="1" t="s">
        <v>7643</v>
      </c>
      <c r="AN250" s="1">
        <v>8</v>
      </c>
      <c r="AO250" s="1"/>
      <c r="AP250" s="69"/>
      <c r="AQ250" s="176">
        <f t="shared" si="3"/>
        <v>0</v>
      </c>
    </row>
    <row r="251" spans="2:43" ht="30">
      <c r="B251" s="1" t="s">
        <v>5270</v>
      </c>
      <c r="C251" s="6" t="s">
        <v>5271</v>
      </c>
      <c r="F251" t="s">
        <v>10315</v>
      </c>
      <c r="AL251" t="s">
        <v>7639</v>
      </c>
      <c r="AM251" s="1" t="s">
        <v>7644</v>
      </c>
      <c r="AN251" s="1">
        <v>12</v>
      </c>
      <c r="AO251" s="1"/>
      <c r="AP251" s="69"/>
      <c r="AQ251" s="176">
        <f t="shared" si="3"/>
        <v>0</v>
      </c>
    </row>
    <row r="252" spans="2:43">
      <c r="B252" s="1" t="s">
        <v>5272</v>
      </c>
      <c r="C252" s="6" t="s">
        <v>5273</v>
      </c>
      <c r="F252" t="s">
        <v>10317</v>
      </c>
      <c r="AL252" t="s">
        <v>7639</v>
      </c>
      <c r="AM252" s="1" t="s">
        <v>7645</v>
      </c>
      <c r="AN252" s="1">
        <v>16</v>
      </c>
      <c r="AO252" s="1"/>
      <c r="AP252" s="69"/>
      <c r="AQ252" s="176">
        <f t="shared" si="3"/>
        <v>0</v>
      </c>
    </row>
    <row r="253" spans="2:43">
      <c r="B253" s="1" t="s">
        <v>5274</v>
      </c>
      <c r="C253" s="6" t="s">
        <v>4996</v>
      </c>
      <c r="F253" t="s">
        <v>10319</v>
      </c>
      <c r="G253" t="s">
        <v>10320</v>
      </c>
      <c r="H253" t="s">
        <v>10321</v>
      </c>
      <c r="AL253" t="s">
        <v>7639</v>
      </c>
      <c r="AM253" s="1" t="s">
        <v>7646</v>
      </c>
      <c r="AN253" s="1">
        <v>20</v>
      </c>
      <c r="AO253" s="1"/>
      <c r="AP253" s="69"/>
      <c r="AQ253" s="176">
        <f t="shared" si="3"/>
        <v>0</v>
      </c>
    </row>
    <row r="254" spans="2:43">
      <c r="B254" s="1" t="s">
        <v>5275</v>
      </c>
      <c r="C254" s="6" t="s">
        <v>5276</v>
      </c>
      <c r="F254" t="s">
        <v>10323</v>
      </c>
      <c r="AL254" t="s">
        <v>7639</v>
      </c>
      <c r="AM254" s="1" t="s">
        <v>7647</v>
      </c>
      <c r="AN254" s="1">
        <v>24</v>
      </c>
      <c r="AO254" s="1"/>
      <c r="AP254" s="69"/>
      <c r="AQ254" s="176">
        <f t="shared" si="3"/>
        <v>0</v>
      </c>
    </row>
    <row r="255" spans="2:43" ht="30">
      <c r="B255" s="1" t="s">
        <v>5270</v>
      </c>
      <c r="C255" s="6" t="s">
        <v>5277</v>
      </c>
      <c r="AL255" t="s">
        <v>7639</v>
      </c>
      <c r="AM255" s="1" t="s">
        <v>7648</v>
      </c>
      <c r="AN255" s="1">
        <v>10</v>
      </c>
      <c r="AO255" s="1"/>
      <c r="AP255" s="69"/>
      <c r="AQ255" s="176">
        <f t="shared" si="3"/>
        <v>0</v>
      </c>
    </row>
    <row r="256" spans="2:43" ht="30">
      <c r="B256" s="1" t="s">
        <v>5278</v>
      </c>
      <c r="C256" s="6" t="s">
        <v>5279</v>
      </c>
      <c r="AL256" t="s">
        <v>7639</v>
      </c>
      <c r="AM256" s="1" t="s">
        <v>7649</v>
      </c>
      <c r="AN256" s="1">
        <v>40</v>
      </c>
      <c r="AO256" s="1" t="s">
        <v>7650</v>
      </c>
      <c r="AP256" s="69"/>
      <c r="AQ256" s="176">
        <f t="shared" si="3"/>
        <v>0</v>
      </c>
    </row>
    <row r="257" spans="2:43">
      <c r="B257" s="1" t="s">
        <v>5280</v>
      </c>
      <c r="C257" s="6" t="s">
        <v>4996</v>
      </c>
      <c r="AL257" t="s">
        <v>7639</v>
      </c>
      <c r="AM257" s="1" t="s">
        <v>7651</v>
      </c>
      <c r="AN257" s="1">
        <v>15</v>
      </c>
      <c r="AO257" s="1" t="s">
        <v>7417</v>
      </c>
      <c r="AP257" s="69"/>
      <c r="AQ257" s="176">
        <f t="shared" si="3"/>
        <v>0</v>
      </c>
    </row>
    <row r="258" spans="2:43">
      <c r="B258" s="1" t="s">
        <v>5281</v>
      </c>
      <c r="C258" s="6" t="s">
        <v>5276</v>
      </c>
      <c r="AL258" t="s">
        <v>7639</v>
      </c>
      <c r="AM258" s="1" t="s">
        <v>7652</v>
      </c>
      <c r="AN258" s="1">
        <v>5</v>
      </c>
      <c r="AO258" s="1"/>
      <c r="AP258" s="69"/>
      <c r="AQ258" s="176">
        <f t="shared" si="3"/>
        <v>0</v>
      </c>
    </row>
    <row r="259" spans="2:43">
      <c r="B259" s="1" t="s">
        <v>5270</v>
      </c>
      <c r="C259" s="6" t="s">
        <v>5282</v>
      </c>
      <c r="AL259" t="s">
        <v>7639</v>
      </c>
      <c r="AM259" s="1" t="s">
        <v>7653</v>
      </c>
      <c r="AN259" s="1">
        <v>40</v>
      </c>
      <c r="AO259" s="1"/>
      <c r="AP259" s="69"/>
      <c r="AQ259" s="176">
        <f t="shared" si="3"/>
        <v>0</v>
      </c>
    </row>
    <row r="260" spans="2:43" ht="30">
      <c r="B260" s="1" t="s">
        <v>5272</v>
      </c>
      <c r="C260" s="6" t="s">
        <v>5283</v>
      </c>
      <c r="AL260" t="s">
        <v>7639</v>
      </c>
      <c r="AM260" s="1" t="s">
        <v>7654</v>
      </c>
      <c r="AN260" s="1">
        <v>15</v>
      </c>
      <c r="AO260" s="1"/>
      <c r="AP260" s="69"/>
      <c r="AQ260" s="176">
        <f t="shared" ref="AQ260:AQ323" si="4">AP260*AN260</f>
        <v>0</v>
      </c>
    </row>
    <row r="261" spans="2:43">
      <c r="B261" s="392" t="s">
        <v>4949</v>
      </c>
      <c r="C261" s="393"/>
      <c r="AL261" t="s">
        <v>7639</v>
      </c>
      <c r="AM261" s="1" t="s">
        <v>7655</v>
      </c>
      <c r="AN261" s="1">
        <v>35</v>
      </c>
      <c r="AO261" s="1"/>
      <c r="AP261" s="69"/>
      <c r="AQ261" s="176">
        <f t="shared" si="4"/>
        <v>0</v>
      </c>
    </row>
    <row r="262" spans="2:43">
      <c r="B262" s="1" t="s">
        <v>5284</v>
      </c>
      <c r="C262" s="6" t="s">
        <v>5071</v>
      </c>
      <c r="AL262" t="s">
        <v>7639</v>
      </c>
      <c r="AM262" s="1" t="s">
        <v>7656</v>
      </c>
      <c r="AN262" s="1">
        <v>3</v>
      </c>
      <c r="AO262" s="1"/>
      <c r="AP262" s="69"/>
      <c r="AQ262" s="176">
        <f t="shared" si="4"/>
        <v>0</v>
      </c>
    </row>
    <row r="263" spans="2:43">
      <c r="B263" s="1" t="s">
        <v>5285</v>
      </c>
      <c r="C263" s="6" t="s">
        <v>5111</v>
      </c>
      <c r="AL263" t="s">
        <v>7639</v>
      </c>
      <c r="AM263" s="1" t="s">
        <v>7657</v>
      </c>
      <c r="AN263" s="1">
        <v>30</v>
      </c>
      <c r="AO263" s="1"/>
      <c r="AP263" s="69"/>
      <c r="AQ263" s="176">
        <f t="shared" si="4"/>
        <v>0</v>
      </c>
    </row>
    <row r="264" spans="2:43">
      <c r="B264" s="1" t="s">
        <v>5286</v>
      </c>
      <c r="C264" s="6" t="s">
        <v>5148</v>
      </c>
      <c r="AL264" t="s">
        <v>7639</v>
      </c>
      <c r="AM264" s="1" t="s">
        <v>7658</v>
      </c>
      <c r="AN264" s="1">
        <v>45</v>
      </c>
      <c r="AO264" s="1"/>
      <c r="AP264" s="69"/>
      <c r="AQ264" s="176">
        <f t="shared" si="4"/>
        <v>0</v>
      </c>
    </row>
    <row r="265" spans="2:43">
      <c r="B265" s="1" t="s">
        <v>5287</v>
      </c>
      <c r="C265" s="6" t="s">
        <v>5288</v>
      </c>
      <c r="AL265" t="s">
        <v>7639</v>
      </c>
      <c r="AM265" s="1" t="s">
        <v>7659</v>
      </c>
      <c r="AN265" s="1">
        <v>20</v>
      </c>
      <c r="AO265" s="1"/>
      <c r="AP265" s="69"/>
      <c r="AQ265" s="176">
        <f t="shared" si="4"/>
        <v>0</v>
      </c>
    </row>
    <row r="266" spans="2:43">
      <c r="B266" s="1" t="s">
        <v>5289</v>
      </c>
      <c r="C266" s="6" t="s">
        <v>4740</v>
      </c>
      <c r="AL266" t="s">
        <v>7639</v>
      </c>
      <c r="AM266" s="1" t="s">
        <v>7660</v>
      </c>
      <c r="AN266" s="1">
        <v>4</v>
      </c>
      <c r="AO266" s="1"/>
      <c r="AP266" s="69"/>
      <c r="AQ266" s="176">
        <f t="shared" si="4"/>
        <v>0</v>
      </c>
    </row>
    <row r="267" spans="2:43">
      <c r="B267" s="1" t="s">
        <v>5290</v>
      </c>
      <c r="C267" s="6" t="s">
        <v>5291</v>
      </c>
      <c r="AL267" t="s">
        <v>7639</v>
      </c>
      <c r="AM267" s="1" t="s">
        <v>7661</v>
      </c>
      <c r="AN267" s="1">
        <v>15</v>
      </c>
      <c r="AO267" s="1"/>
      <c r="AP267" s="69"/>
      <c r="AQ267" s="176">
        <f t="shared" si="4"/>
        <v>0</v>
      </c>
    </row>
    <row r="268" spans="2:43">
      <c r="B268" s="1" t="s">
        <v>5292</v>
      </c>
      <c r="C268" s="6" t="s">
        <v>5111</v>
      </c>
      <c r="AL268" t="s">
        <v>7639</v>
      </c>
      <c r="AM268" s="1" t="s">
        <v>7662</v>
      </c>
      <c r="AN268" s="1">
        <v>30</v>
      </c>
      <c r="AO268" s="1"/>
      <c r="AP268" s="69"/>
      <c r="AQ268" s="176">
        <f t="shared" si="4"/>
        <v>0</v>
      </c>
    </row>
    <row r="269" spans="2:43">
      <c r="B269" s="1" t="s">
        <v>5293</v>
      </c>
      <c r="C269" s="6" t="s">
        <v>5148</v>
      </c>
      <c r="AL269" t="s">
        <v>7639</v>
      </c>
      <c r="AM269" s="1" t="s">
        <v>7663</v>
      </c>
      <c r="AN269" s="1">
        <v>110</v>
      </c>
      <c r="AO269" s="1"/>
      <c r="AP269" s="69"/>
      <c r="AQ269" s="176">
        <f t="shared" si="4"/>
        <v>0</v>
      </c>
    </row>
    <row r="270" spans="2:43">
      <c r="B270" s="1" t="s">
        <v>5294</v>
      </c>
      <c r="C270" s="6" t="s">
        <v>5148</v>
      </c>
      <c r="AL270" t="s">
        <v>7639</v>
      </c>
      <c r="AM270" s="1" t="s">
        <v>7664</v>
      </c>
      <c r="AN270" s="1">
        <v>70</v>
      </c>
      <c r="AO270" s="1"/>
      <c r="AP270" s="69"/>
      <c r="AQ270" s="176">
        <f t="shared" si="4"/>
        <v>0</v>
      </c>
    </row>
    <row r="271" spans="2:43">
      <c r="B271" s="1" t="s">
        <v>5295</v>
      </c>
      <c r="C271" s="6" t="s">
        <v>5296</v>
      </c>
      <c r="AL271" t="s">
        <v>7639</v>
      </c>
      <c r="AM271" s="1" t="s">
        <v>7665</v>
      </c>
      <c r="AN271" s="1">
        <v>17</v>
      </c>
      <c r="AO271" s="1"/>
      <c r="AP271" s="69"/>
      <c r="AQ271" s="176">
        <f t="shared" si="4"/>
        <v>0</v>
      </c>
    </row>
    <row r="272" spans="2:43">
      <c r="B272" s="392" t="s">
        <v>4950</v>
      </c>
      <c r="C272" s="393"/>
      <c r="AL272" t="s">
        <v>7639</v>
      </c>
      <c r="AM272" s="1" t="s">
        <v>7666</v>
      </c>
      <c r="AN272" s="1">
        <v>70</v>
      </c>
      <c r="AO272" s="1"/>
      <c r="AP272" s="69"/>
      <c r="AQ272" s="176">
        <f t="shared" si="4"/>
        <v>0</v>
      </c>
    </row>
    <row r="273" spans="2:43">
      <c r="B273" s="1" t="s">
        <v>3938</v>
      </c>
      <c r="C273" s="6" t="s">
        <v>4740</v>
      </c>
      <c r="AL273" t="s">
        <v>7639</v>
      </c>
      <c r="AM273" s="1" t="s">
        <v>7667</v>
      </c>
      <c r="AN273" s="1">
        <v>30</v>
      </c>
      <c r="AO273" s="1"/>
      <c r="AP273" s="69"/>
      <c r="AQ273" s="176">
        <f t="shared" si="4"/>
        <v>0</v>
      </c>
    </row>
    <row r="274" spans="2:43">
      <c r="B274" s="1" t="s">
        <v>5297</v>
      </c>
      <c r="C274" s="6" t="s">
        <v>5298</v>
      </c>
      <c r="AL274" t="s">
        <v>7639</v>
      </c>
      <c r="AM274" s="1" t="s">
        <v>7668</v>
      </c>
      <c r="AN274" s="1">
        <v>25</v>
      </c>
      <c r="AO274" s="1"/>
      <c r="AP274" s="69"/>
      <c r="AQ274" s="176">
        <f t="shared" si="4"/>
        <v>0</v>
      </c>
    </row>
    <row r="275" spans="2:43">
      <c r="B275" s="1" t="s">
        <v>5299</v>
      </c>
      <c r="C275" s="6" t="s">
        <v>4970</v>
      </c>
      <c r="AL275" t="s">
        <v>7639</v>
      </c>
      <c r="AM275" s="1" t="s">
        <v>7669</v>
      </c>
      <c r="AN275" s="1">
        <v>35</v>
      </c>
      <c r="AO275" s="1"/>
      <c r="AP275" s="69"/>
      <c r="AQ275" s="176">
        <f t="shared" si="4"/>
        <v>0</v>
      </c>
    </row>
    <row r="276" spans="2:43">
      <c r="B276" s="1" t="s">
        <v>5300</v>
      </c>
      <c r="C276" s="6" t="s">
        <v>4963</v>
      </c>
      <c r="AL276" t="s">
        <v>7639</v>
      </c>
      <c r="AM276" s="1" t="s">
        <v>7670</v>
      </c>
      <c r="AN276" s="1">
        <v>20</v>
      </c>
      <c r="AO276" s="1"/>
      <c r="AP276" s="69"/>
      <c r="AQ276" s="176">
        <f t="shared" si="4"/>
        <v>0</v>
      </c>
    </row>
    <row r="277" spans="2:43">
      <c r="B277" s="1" t="s">
        <v>5301</v>
      </c>
      <c r="C277" s="6" t="s">
        <v>4965</v>
      </c>
      <c r="AL277" t="s">
        <v>7639</v>
      </c>
      <c r="AM277" s="1" t="s">
        <v>7671</v>
      </c>
      <c r="AN277" s="1">
        <v>45</v>
      </c>
      <c r="AO277" s="1"/>
      <c r="AP277" s="69"/>
      <c r="AQ277" s="176">
        <f t="shared" si="4"/>
        <v>0</v>
      </c>
    </row>
    <row r="278" spans="2:43">
      <c r="B278" s="392" t="s">
        <v>4951</v>
      </c>
      <c r="C278" s="393"/>
      <c r="AL278" t="s">
        <v>7639</v>
      </c>
      <c r="AM278" s="1" t="s">
        <v>7672</v>
      </c>
      <c r="AN278" s="1">
        <v>20</v>
      </c>
      <c r="AO278" s="1"/>
      <c r="AP278" s="69"/>
      <c r="AQ278" s="176">
        <f t="shared" si="4"/>
        <v>0</v>
      </c>
    </row>
    <row r="279" spans="2:43">
      <c r="B279" s="1" t="s">
        <v>5302</v>
      </c>
      <c r="C279" s="6" t="s">
        <v>4996</v>
      </c>
      <c r="AL279" t="s">
        <v>7639</v>
      </c>
      <c r="AM279" s="1" t="s">
        <v>7673</v>
      </c>
      <c r="AN279" s="1">
        <v>7</v>
      </c>
      <c r="AO279" s="1"/>
      <c r="AP279" s="69"/>
      <c r="AQ279" s="176">
        <f t="shared" si="4"/>
        <v>0</v>
      </c>
    </row>
    <row r="280" spans="2:43">
      <c r="B280" s="1" t="s">
        <v>5303</v>
      </c>
      <c r="C280" s="6" t="s">
        <v>4963</v>
      </c>
      <c r="AL280" t="s">
        <v>7639</v>
      </c>
      <c r="AM280" s="1" t="s">
        <v>7674</v>
      </c>
      <c r="AN280" s="1">
        <v>1</v>
      </c>
      <c r="AO280" s="1"/>
      <c r="AP280" s="69"/>
      <c r="AQ280" s="176">
        <f t="shared" si="4"/>
        <v>0</v>
      </c>
    </row>
    <row r="281" spans="2:43">
      <c r="B281" s="1" t="s">
        <v>5304</v>
      </c>
      <c r="C281" s="6" t="s">
        <v>5305</v>
      </c>
      <c r="AL281" t="s">
        <v>7639</v>
      </c>
      <c r="AM281" s="1" t="s">
        <v>7675</v>
      </c>
      <c r="AN281" s="1">
        <v>3</v>
      </c>
      <c r="AO281" s="1"/>
      <c r="AP281" s="69"/>
      <c r="AQ281" s="176">
        <f t="shared" si="4"/>
        <v>0</v>
      </c>
    </row>
    <row r="282" spans="2:43">
      <c r="B282" s="1" t="s">
        <v>5306</v>
      </c>
      <c r="C282" s="6" t="s">
        <v>5305</v>
      </c>
      <c r="AL282" t="s">
        <v>7639</v>
      </c>
      <c r="AM282" s="1" t="s">
        <v>7676</v>
      </c>
      <c r="AN282" s="1">
        <v>3</v>
      </c>
      <c r="AO282" s="1"/>
      <c r="AP282" s="69"/>
      <c r="AQ282" s="176">
        <f t="shared" si="4"/>
        <v>0</v>
      </c>
    </row>
    <row r="283" spans="2:43">
      <c r="B283" s="1" t="s">
        <v>5307</v>
      </c>
      <c r="C283" s="6" t="s">
        <v>5308</v>
      </c>
      <c r="AL283" t="s">
        <v>7639</v>
      </c>
      <c r="AM283" s="1" t="s">
        <v>7677</v>
      </c>
      <c r="AN283" s="1">
        <v>1</v>
      </c>
      <c r="AO283" s="1"/>
      <c r="AP283" s="69"/>
      <c r="AQ283" s="176">
        <f t="shared" si="4"/>
        <v>0</v>
      </c>
    </row>
    <row r="284" spans="2:43">
      <c r="B284" s="1" t="s">
        <v>5309</v>
      </c>
      <c r="C284" s="6" t="s">
        <v>4965</v>
      </c>
      <c r="AL284" t="s">
        <v>7639</v>
      </c>
      <c r="AM284" s="1" t="s">
        <v>7678</v>
      </c>
      <c r="AN284" s="1">
        <v>5</v>
      </c>
      <c r="AO284" s="1"/>
      <c r="AP284" s="69"/>
      <c r="AQ284" s="176">
        <f t="shared" si="4"/>
        <v>0</v>
      </c>
    </row>
    <row r="285" spans="2:43">
      <c r="B285" s="1" t="s">
        <v>5310</v>
      </c>
      <c r="C285" s="6" t="s">
        <v>4963</v>
      </c>
      <c r="AL285" t="s">
        <v>7639</v>
      </c>
      <c r="AM285" s="1" t="s">
        <v>7679</v>
      </c>
      <c r="AN285" s="1">
        <v>3</v>
      </c>
      <c r="AO285" s="1"/>
      <c r="AP285" s="69"/>
      <c r="AQ285" s="176">
        <f t="shared" si="4"/>
        <v>0</v>
      </c>
    </row>
    <row r="286" spans="2:43">
      <c r="B286" s="392" t="s">
        <v>4952</v>
      </c>
      <c r="C286" s="393"/>
      <c r="AL286" t="s">
        <v>7639</v>
      </c>
      <c r="AM286" s="1" t="s">
        <v>7680</v>
      </c>
      <c r="AN286" s="1">
        <v>1</v>
      </c>
      <c r="AO286" s="1"/>
      <c r="AP286" s="69"/>
      <c r="AQ286" s="176">
        <f t="shared" si="4"/>
        <v>0</v>
      </c>
    </row>
    <row r="287" spans="2:43">
      <c r="B287" s="1" t="s">
        <v>5311</v>
      </c>
      <c r="C287" s="6" t="s">
        <v>5305</v>
      </c>
      <c r="AL287" t="s">
        <v>7639</v>
      </c>
      <c r="AM287" s="1" t="s">
        <v>7681</v>
      </c>
      <c r="AN287" s="1">
        <v>10</v>
      </c>
      <c r="AO287" s="1"/>
      <c r="AP287" s="69"/>
      <c r="AQ287" s="176">
        <f t="shared" si="4"/>
        <v>0</v>
      </c>
    </row>
    <row r="288" spans="2:43">
      <c r="B288" s="1" t="s">
        <v>5312</v>
      </c>
      <c r="C288" s="6" t="s">
        <v>4996</v>
      </c>
      <c r="AL288" t="s">
        <v>7639</v>
      </c>
      <c r="AM288" s="1" t="s">
        <v>7682</v>
      </c>
      <c r="AN288" s="1">
        <v>4</v>
      </c>
      <c r="AO288" s="1"/>
      <c r="AP288" s="69"/>
      <c r="AQ288" s="176">
        <f t="shared" si="4"/>
        <v>0</v>
      </c>
    </row>
    <row r="289" spans="2:43">
      <c r="B289" s="1" t="s">
        <v>5313</v>
      </c>
      <c r="C289" s="6" t="s">
        <v>4963</v>
      </c>
      <c r="AL289" t="s">
        <v>7639</v>
      </c>
      <c r="AM289" s="1" t="s">
        <v>7683</v>
      </c>
      <c r="AN289" s="1">
        <v>5</v>
      </c>
      <c r="AO289" s="1"/>
      <c r="AP289" s="69"/>
      <c r="AQ289" s="176">
        <f t="shared" si="4"/>
        <v>0</v>
      </c>
    </row>
    <row r="290" spans="2:43">
      <c r="B290" s="1" t="s">
        <v>5314</v>
      </c>
      <c r="C290" s="6" t="s">
        <v>4970</v>
      </c>
      <c r="AL290" t="s">
        <v>7639</v>
      </c>
      <c r="AM290" s="1" t="s">
        <v>7684</v>
      </c>
      <c r="AN290" s="1">
        <v>9</v>
      </c>
      <c r="AO290" s="1"/>
      <c r="AP290" s="69"/>
      <c r="AQ290" s="176">
        <f t="shared" si="4"/>
        <v>0</v>
      </c>
    </row>
    <row r="291" spans="2:43">
      <c r="B291" s="1" t="s">
        <v>5315</v>
      </c>
      <c r="C291" s="6" t="s">
        <v>5066</v>
      </c>
      <c r="AL291" t="s">
        <v>7639</v>
      </c>
      <c r="AM291" s="1" t="s">
        <v>7685</v>
      </c>
      <c r="AN291" s="1">
        <v>10</v>
      </c>
      <c r="AO291" s="1"/>
      <c r="AP291" s="69"/>
      <c r="AQ291" s="176">
        <f t="shared" si="4"/>
        <v>0</v>
      </c>
    </row>
    <row r="292" spans="2:43">
      <c r="B292" s="1" t="s">
        <v>5316</v>
      </c>
      <c r="C292" s="6" t="s">
        <v>4963</v>
      </c>
      <c r="AL292" t="s">
        <v>7639</v>
      </c>
      <c r="AM292" s="1" t="s">
        <v>7686</v>
      </c>
      <c r="AN292" s="1">
        <v>10</v>
      </c>
      <c r="AO292" s="1"/>
      <c r="AP292" s="69"/>
      <c r="AQ292" s="176">
        <f t="shared" si="4"/>
        <v>0</v>
      </c>
    </row>
    <row r="293" spans="2:43">
      <c r="B293" s="1" t="s">
        <v>5317</v>
      </c>
      <c r="C293" s="6" t="s">
        <v>4998</v>
      </c>
      <c r="AL293" t="s">
        <v>7639</v>
      </c>
      <c r="AM293" s="1" t="s">
        <v>7687</v>
      </c>
      <c r="AN293" s="1">
        <v>10</v>
      </c>
      <c r="AO293" s="1"/>
      <c r="AP293" s="69"/>
      <c r="AQ293" s="176">
        <f t="shared" si="4"/>
        <v>0</v>
      </c>
    </row>
    <row r="294" spans="2:43">
      <c r="B294" s="1" t="s">
        <v>5318</v>
      </c>
      <c r="C294" s="6" t="s">
        <v>5319</v>
      </c>
      <c r="AL294" t="s">
        <v>7639</v>
      </c>
      <c r="AM294" s="1" t="s">
        <v>7688</v>
      </c>
      <c r="AN294" s="1">
        <v>5</v>
      </c>
      <c r="AO294" s="1"/>
      <c r="AP294" s="69"/>
      <c r="AQ294" s="176">
        <f t="shared" si="4"/>
        <v>0</v>
      </c>
    </row>
    <row r="295" spans="2:43">
      <c r="B295" s="1" t="s">
        <v>5320</v>
      </c>
      <c r="C295" s="6" t="s">
        <v>5321</v>
      </c>
      <c r="AL295" t="s">
        <v>7639</v>
      </c>
      <c r="AM295" s="1" t="s">
        <v>7689</v>
      </c>
      <c r="AN295" s="1">
        <v>12</v>
      </c>
      <c r="AO295" s="1"/>
      <c r="AP295" s="69"/>
      <c r="AQ295" s="176">
        <f t="shared" si="4"/>
        <v>0</v>
      </c>
    </row>
    <row r="296" spans="2:43">
      <c r="B296" s="1" t="s">
        <v>5322</v>
      </c>
      <c r="C296" s="6" t="s">
        <v>5305</v>
      </c>
      <c r="AL296" t="s">
        <v>7639</v>
      </c>
      <c r="AM296" s="1" t="s">
        <v>7690</v>
      </c>
      <c r="AN296" s="1">
        <v>12</v>
      </c>
      <c r="AO296" s="1"/>
      <c r="AP296" s="69"/>
      <c r="AQ296" s="176">
        <f t="shared" si="4"/>
        <v>0</v>
      </c>
    </row>
    <row r="297" spans="2:43">
      <c r="B297" s="392" t="s">
        <v>3056</v>
      </c>
      <c r="C297" s="393"/>
      <c r="AL297" t="s">
        <v>7639</v>
      </c>
      <c r="AM297" s="1" t="s">
        <v>7691</v>
      </c>
      <c r="AN297" s="1">
        <v>12</v>
      </c>
      <c r="AO297" s="1"/>
      <c r="AP297" s="69"/>
      <c r="AQ297" s="176">
        <f t="shared" si="4"/>
        <v>0</v>
      </c>
    </row>
    <row r="298" spans="2:43" ht="30">
      <c r="B298" s="1" t="s">
        <v>5323</v>
      </c>
      <c r="C298" s="6" t="s">
        <v>5324</v>
      </c>
      <c r="AL298" t="s">
        <v>7639</v>
      </c>
      <c r="AM298" s="1" t="s">
        <v>7692</v>
      </c>
      <c r="AN298" s="1">
        <v>5</v>
      </c>
      <c r="AO298" s="1"/>
      <c r="AP298" s="69"/>
      <c r="AQ298" s="176">
        <f t="shared" si="4"/>
        <v>0</v>
      </c>
    </row>
    <row r="299" spans="2:43" ht="30">
      <c r="B299" s="1" t="s">
        <v>5325</v>
      </c>
      <c r="C299" s="6" t="s">
        <v>5326</v>
      </c>
      <c r="AL299" t="s">
        <v>7639</v>
      </c>
      <c r="AM299" s="1" t="s">
        <v>7693</v>
      </c>
      <c r="AN299" s="1">
        <v>8</v>
      </c>
      <c r="AO299" s="1"/>
      <c r="AP299" s="69"/>
      <c r="AQ299" s="176">
        <f t="shared" si="4"/>
        <v>0</v>
      </c>
    </row>
    <row r="300" spans="2:43">
      <c r="B300" s="1" t="s">
        <v>5327</v>
      </c>
      <c r="C300" s="6" t="s">
        <v>5328</v>
      </c>
      <c r="AL300" t="s">
        <v>7639</v>
      </c>
      <c r="AM300" s="1" t="s">
        <v>7694</v>
      </c>
      <c r="AN300" s="1">
        <v>2</v>
      </c>
      <c r="AO300" s="1"/>
      <c r="AP300" s="69"/>
      <c r="AQ300" s="176">
        <f t="shared" si="4"/>
        <v>0</v>
      </c>
    </row>
    <row r="301" spans="2:43" ht="30">
      <c r="B301" s="1" t="s">
        <v>5329</v>
      </c>
      <c r="C301" s="6" t="s">
        <v>5330</v>
      </c>
      <c r="AL301" t="s">
        <v>7639</v>
      </c>
      <c r="AM301" s="1" t="s">
        <v>7695</v>
      </c>
      <c r="AN301" s="1">
        <v>5</v>
      </c>
      <c r="AO301" s="1"/>
      <c r="AP301" s="69"/>
      <c r="AQ301" s="176">
        <f t="shared" si="4"/>
        <v>0</v>
      </c>
    </row>
    <row r="302" spans="2:43">
      <c r="B302" s="392" t="s">
        <v>4953</v>
      </c>
      <c r="C302" s="393"/>
      <c r="AL302" t="s">
        <v>7639</v>
      </c>
      <c r="AM302" s="1" t="s">
        <v>7696</v>
      </c>
      <c r="AN302" s="1">
        <v>5</v>
      </c>
      <c r="AO302" s="1"/>
      <c r="AP302" s="69"/>
      <c r="AQ302" s="176">
        <f t="shared" si="4"/>
        <v>0</v>
      </c>
    </row>
    <row r="303" spans="2:43">
      <c r="B303" s="31" t="s">
        <v>4837</v>
      </c>
      <c r="C303" s="58" t="s">
        <v>5331</v>
      </c>
      <c r="AL303" t="s">
        <v>7639</v>
      </c>
      <c r="AM303" s="1" t="s">
        <v>7697</v>
      </c>
      <c r="AN303" s="1">
        <v>8</v>
      </c>
      <c r="AO303" s="1"/>
      <c r="AP303" s="69"/>
      <c r="AQ303" s="176">
        <f t="shared" si="4"/>
        <v>0</v>
      </c>
    </row>
    <row r="304" spans="2:43" ht="30">
      <c r="B304" s="1" t="s">
        <v>4879</v>
      </c>
      <c r="C304" s="6" t="s">
        <v>5332</v>
      </c>
      <c r="AL304" t="s">
        <v>7639</v>
      </c>
      <c r="AM304" s="1" t="s">
        <v>7698</v>
      </c>
      <c r="AN304" s="1">
        <v>15</v>
      </c>
      <c r="AO304" s="1"/>
      <c r="AP304" s="69"/>
      <c r="AQ304" s="176">
        <f t="shared" si="4"/>
        <v>0</v>
      </c>
    </row>
    <row r="305" spans="2:43" ht="30">
      <c r="B305" s="31" t="s">
        <v>4883</v>
      </c>
      <c r="C305" s="58" t="s">
        <v>5333</v>
      </c>
      <c r="AL305" t="s">
        <v>7639</v>
      </c>
      <c r="AM305" s="1" t="s">
        <v>7699</v>
      </c>
      <c r="AN305" s="1">
        <v>10</v>
      </c>
      <c r="AO305" s="1"/>
      <c r="AP305" s="69"/>
      <c r="AQ305" s="176">
        <f t="shared" si="4"/>
        <v>0</v>
      </c>
    </row>
    <row r="306" spans="2:43" ht="30">
      <c r="B306" s="1" t="s">
        <v>4891</v>
      </c>
      <c r="C306" s="6" t="s">
        <v>5334</v>
      </c>
      <c r="AL306" t="s">
        <v>7639</v>
      </c>
      <c r="AM306" s="1" t="s">
        <v>7700</v>
      </c>
      <c r="AN306" s="1">
        <v>10</v>
      </c>
      <c r="AO306" s="1"/>
      <c r="AP306" s="69"/>
      <c r="AQ306" s="176">
        <f t="shared" si="4"/>
        <v>0</v>
      </c>
    </row>
    <row r="307" spans="2:43" ht="30">
      <c r="B307" s="1" t="s">
        <v>4904</v>
      </c>
      <c r="C307" s="6" t="s">
        <v>5335</v>
      </c>
      <c r="AL307" t="s">
        <v>7639</v>
      </c>
      <c r="AM307" s="1" t="s">
        <v>7701</v>
      </c>
      <c r="AN307" s="1">
        <v>10</v>
      </c>
      <c r="AO307" s="1"/>
      <c r="AP307" s="69"/>
      <c r="AQ307" s="176">
        <f t="shared" si="4"/>
        <v>0</v>
      </c>
    </row>
    <row r="308" spans="2:43">
      <c r="B308" s="31" t="s">
        <v>4908</v>
      </c>
      <c r="C308" s="58" t="s">
        <v>5336</v>
      </c>
      <c r="AL308" t="s">
        <v>7639</v>
      </c>
      <c r="AM308" s="1" t="s">
        <v>7702</v>
      </c>
      <c r="AN308" s="1">
        <v>10</v>
      </c>
      <c r="AO308" s="1"/>
      <c r="AP308" s="69"/>
      <c r="AQ308" s="176">
        <f t="shared" si="4"/>
        <v>0</v>
      </c>
    </row>
    <row r="309" spans="2:43">
      <c r="B309" s="392" t="s">
        <v>4954</v>
      </c>
      <c r="C309" s="393"/>
      <c r="AL309" t="s">
        <v>7639</v>
      </c>
      <c r="AM309" s="1" t="s">
        <v>7703</v>
      </c>
      <c r="AN309" s="1">
        <v>12</v>
      </c>
      <c r="AO309" s="1"/>
      <c r="AP309" s="69"/>
      <c r="AQ309" s="176">
        <f t="shared" si="4"/>
        <v>0</v>
      </c>
    </row>
    <row r="310" spans="2:43" ht="45">
      <c r="B310" s="1" t="s">
        <v>5337</v>
      </c>
      <c r="C310" s="6" t="s">
        <v>5338</v>
      </c>
      <c r="AL310" t="s">
        <v>7639</v>
      </c>
      <c r="AM310" s="1" t="s">
        <v>7704</v>
      </c>
      <c r="AN310" s="1">
        <v>5</v>
      </c>
      <c r="AO310" s="1"/>
      <c r="AP310" s="69"/>
      <c r="AQ310" s="176">
        <f t="shared" si="4"/>
        <v>0</v>
      </c>
    </row>
    <row r="311" spans="2:43" ht="30">
      <c r="B311" s="1" t="s">
        <v>5339</v>
      </c>
      <c r="C311" s="6" t="s">
        <v>5340</v>
      </c>
      <c r="AL311" t="s">
        <v>7639</v>
      </c>
      <c r="AM311" s="1" t="s">
        <v>7705</v>
      </c>
      <c r="AN311" s="1">
        <v>10</v>
      </c>
      <c r="AO311" s="1"/>
      <c r="AP311" s="69"/>
      <c r="AQ311" s="176">
        <f t="shared" si="4"/>
        <v>0</v>
      </c>
    </row>
    <row r="312" spans="2:43" ht="30">
      <c r="B312" s="1" t="s">
        <v>5341</v>
      </c>
      <c r="C312" s="6" t="s">
        <v>5342</v>
      </c>
      <c r="AL312" t="s">
        <v>7639</v>
      </c>
      <c r="AM312" s="1" t="s">
        <v>7706</v>
      </c>
      <c r="AN312" s="1">
        <v>5</v>
      </c>
      <c r="AO312" s="1"/>
      <c r="AP312" s="69"/>
      <c r="AQ312" s="176">
        <f t="shared" si="4"/>
        <v>0</v>
      </c>
    </row>
    <row r="313" spans="2:43">
      <c r="B313" s="392" t="s">
        <v>4955</v>
      </c>
      <c r="C313" s="393"/>
      <c r="AL313" t="s">
        <v>7639</v>
      </c>
      <c r="AM313" s="1" t="s">
        <v>7707</v>
      </c>
      <c r="AN313" s="1">
        <v>5</v>
      </c>
      <c r="AO313" s="1"/>
      <c r="AP313" s="69"/>
      <c r="AQ313" s="176">
        <f t="shared" si="4"/>
        <v>0</v>
      </c>
    </row>
    <row r="314" spans="2:43" ht="75">
      <c r="B314" s="31" t="s">
        <v>5343</v>
      </c>
      <c r="C314" s="58" t="s">
        <v>5344</v>
      </c>
      <c r="AL314" t="s">
        <v>7639</v>
      </c>
      <c r="AM314" s="1" t="s">
        <v>7708</v>
      </c>
      <c r="AN314" s="1">
        <v>4</v>
      </c>
      <c r="AO314" s="1"/>
      <c r="AP314" s="69"/>
      <c r="AQ314" s="176">
        <f t="shared" si="4"/>
        <v>0</v>
      </c>
    </row>
    <row r="315" spans="2:43" ht="30">
      <c r="B315" s="31" t="s">
        <v>4860</v>
      </c>
      <c r="C315" s="58" t="s">
        <v>5345</v>
      </c>
      <c r="AL315" s="1" t="s">
        <v>7709</v>
      </c>
      <c r="AM315" s="169" t="s">
        <v>7709</v>
      </c>
      <c r="AN315" s="169"/>
      <c r="AO315" s="169"/>
      <c r="AP315" s="174"/>
      <c r="AQ315" s="176">
        <f t="shared" si="4"/>
        <v>0</v>
      </c>
    </row>
    <row r="316" spans="2:43">
      <c r="B316" s="392" t="s">
        <v>4956</v>
      </c>
      <c r="C316" s="393"/>
      <c r="AL316" t="s">
        <v>7710</v>
      </c>
      <c r="AM316" s="169" t="s">
        <v>7710</v>
      </c>
      <c r="AN316" s="169"/>
      <c r="AO316" s="169"/>
      <c r="AP316" s="174"/>
      <c r="AQ316" s="176">
        <f t="shared" si="4"/>
        <v>0</v>
      </c>
    </row>
    <row r="317" spans="2:43" ht="30">
      <c r="B317" s="31" t="s">
        <v>4848</v>
      </c>
      <c r="C317" s="58" t="s">
        <v>5346</v>
      </c>
      <c r="AL317" t="s">
        <v>7710</v>
      </c>
      <c r="AM317" s="1" t="s">
        <v>7711</v>
      </c>
      <c r="AN317" s="1">
        <v>0.5</v>
      </c>
      <c r="AO317" s="1" t="s">
        <v>7712</v>
      </c>
      <c r="AP317" s="69"/>
      <c r="AQ317" s="176">
        <f t="shared" si="4"/>
        <v>0</v>
      </c>
    </row>
    <row r="318" spans="2:43" ht="45">
      <c r="B318" s="31" t="s">
        <v>4861</v>
      </c>
      <c r="C318" s="58" t="s">
        <v>5347</v>
      </c>
      <c r="AL318" t="s">
        <v>7710</v>
      </c>
      <c r="AM318" s="1" t="s">
        <v>7713</v>
      </c>
      <c r="AN318" s="1">
        <v>0.3</v>
      </c>
      <c r="AO318" s="1" t="s">
        <v>7714</v>
      </c>
      <c r="AP318" s="69"/>
      <c r="AQ318" s="176">
        <f t="shared" si="4"/>
        <v>0</v>
      </c>
    </row>
    <row r="319" spans="2:43">
      <c r="B319" s="31" t="s">
        <v>4869</v>
      </c>
      <c r="C319" s="58" t="s">
        <v>5348</v>
      </c>
      <c r="AL319" t="s">
        <v>7710</v>
      </c>
      <c r="AM319" s="1" t="s">
        <v>7715</v>
      </c>
      <c r="AN319" s="1">
        <v>0.6</v>
      </c>
      <c r="AO319" s="1" t="s">
        <v>7716</v>
      </c>
      <c r="AP319" s="69"/>
      <c r="AQ319" s="176">
        <f t="shared" si="4"/>
        <v>0</v>
      </c>
    </row>
    <row r="320" spans="2:43">
      <c r="B320" s="392" t="s">
        <v>5349</v>
      </c>
      <c r="C320" s="393" t="s">
        <v>4740</v>
      </c>
      <c r="AL320" t="s">
        <v>7710</v>
      </c>
      <c r="AM320" s="1" t="s">
        <v>7717</v>
      </c>
      <c r="AN320" s="1">
        <v>5</v>
      </c>
      <c r="AO320" s="1" t="s">
        <v>7716</v>
      </c>
      <c r="AP320" s="69"/>
      <c r="AQ320" s="176">
        <f t="shared" si="4"/>
        <v>0</v>
      </c>
    </row>
    <row r="321" spans="2:43">
      <c r="B321" s="31" t="s">
        <v>5350</v>
      </c>
      <c r="C321" s="58" t="s">
        <v>5351</v>
      </c>
      <c r="AL321" t="s">
        <v>7710</v>
      </c>
      <c r="AM321" s="1" t="s">
        <v>7718</v>
      </c>
      <c r="AN321" s="1">
        <v>3</v>
      </c>
      <c r="AO321" s="1" t="s">
        <v>7719</v>
      </c>
      <c r="AP321" s="69"/>
      <c r="AQ321" s="176">
        <f t="shared" si="4"/>
        <v>0</v>
      </c>
    </row>
    <row r="322" spans="2:43" ht="30">
      <c r="B322" s="31" t="s">
        <v>5352</v>
      </c>
      <c r="C322" s="58" t="s">
        <v>5353</v>
      </c>
      <c r="AL322" t="s">
        <v>7710</v>
      </c>
      <c r="AM322" s="1" t="s">
        <v>7720</v>
      </c>
      <c r="AN322" s="1">
        <v>5</v>
      </c>
      <c r="AO322" s="1" t="s">
        <v>7721</v>
      </c>
      <c r="AP322" s="69"/>
      <c r="AQ322" s="176">
        <f t="shared" si="4"/>
        <v>0</v>
      </c>
    </row>
    <row r="323" spans="2:43">
      <c r="B323" s="31" t="s">
        <v>4881</v>
      </c>
      <c r="C323" s="58" t="s">
        <v>5354</v>
      </c>
      <c r="AL323" t="s">
        <v>7710</v>
      </c>
      <c r="AM323" s="1" t="s">
        <v>7722</v>
      </c>
      <c r="AN323" s="1">
        <v>0.2</v>
      </c>
      <c r="AO323" s="1" t="s">
        <v>7719</v>
      </c>
      <c r="AP323" s="69"/>
      <c r="AQ323" s="176">
        <f t="shared" si="4"/>
        <v>0</v>
      </c>
    </row>
    <row r="324" spans="2:43" ht="30">
      <c r="B324" s="31" t="s">
        <v>4892</v>
      </c>
      <c r="C324" s="58" t="s">
        <v>5355</v>
      </c>
      <c r="AL324" t="s">
        <v>7710</v>
      </c>
      <c r="AM324" s="1" t="s">
        <v>7723</v>
      </c>
      <c r="AN324" s="1">
        <v>10</v>
      </c>
      <c r="AO324" s="1" t="s">
        <v>7724</v>
      </c>
      <c r="AP324" s="69"/>
      <c r="AQ324" s="176">
        <f t="shared" ref="AQ324:AQ387" si="5">AP324*AN324</f>
        <v>0</v>
      </c>
    </row>
    <row r="325" spans="2:43">
      <c r="B325" s="1" t="s">
        <v>4922</v>
      </c>
      <c r="C325" s="6" t="s">
        <v>5356</v>
      </c>
      <c r="AL325" t="s">
        <v>7710</v>
      </c>
      <c r="AM325" s="1" t="s">
        <v>7725</v>
      </c>
      <c r="AN325" s="1">
        <v>3</v>
      </c>
      <c r="AO325" s="1" t="s">
        <v>7726</v>
      </c>
      <c r="AP325" s="69"/>
      <c r="AQ325" s="176">
        <f t="shared" si="5"/>
        <v>0</v>
      </c>
    </row>
    <row r="326" spans="2:43">
      <c r="B326" s="392" t="s">
        <v>4957</v>
      </c>
      <c r="C326" s="393"/>
      <c r="AL326" t="s">
        <v>7710</v>
      </c>
      <c r="AM326" s="1" t="s">
        <v>7727</v>
      </c>
      <c r="AN326" s="1">
        <v>0.04</v>
      </c>
      <c r="AO326" s="1" t="s">
        <v>7716</v>
      </c>
      <c r="AP326" s="69"/>
      <c r="AQ326" s="176">
        <f t="shared" si="5"/>
        <v>0</v>
      </c>
    </row>
    <row r="327" spans="2:43">
      <c r="B327" s="1" t="s">
        <v>4851</v>
      </c>
      <c r="C327" s="6" t="s">
        <v>5357</v>
      </c>
      <c r="AL327" t="s">
        <v>7710</v>
      </c>
      <c r="AM327" s="1" t="s">
        <v>7728</v>
      </c>
      <c r="AN327" s="1">
        <v>0.03</v>
      </c>
      <c r="AO327" s="1" t="s">
        <v>7716</v>
      </c>
      <c r="AP327" s="69"/>
      <c r="AQ327" s="176">
        <f t="shared" si="5"/>
        <v>0</v>
      </c>
    </row>
    <row r="328" spans="2:43" ht="30">
      <c r="B328" s="31" t="s">
        <v>4859</v>
      </c>
      <c r="C328" s="58" t="s">
        <v>5358</v>
      </c>
      <c r="AL328" t="s">
        <v>7710</v>
      </c>
      <c r="AM328" s="1" t="s">
        <v>7729</v>
      </c>
      <c r="AN328" s="1">
        <v>0.06</v>
      </c>
      <c r="AO328" s="1" t="s">
        <v>7730</v>
      </c>
      <c r="AP328" s="69"/>
      <c r="AQ328" s="176">
        <f t="shared" si="5"/>
        <v>0</v>
      </c>
    </row>
    <row r="329" spans="2:43">
      <c r="B329" s="31" t="s">
        <v>2932</v>
      </c>
      <c r="C329" s="58" t="s">
        <v>5359</v>
      </c>
      <c r="AL329" t="s">
        <v>7710</v>
      </c>
      <c r="AM329" s="1" t="s">
        <v>7731</v>
      </c>
      <c r="AN329" s="1">
        <v>0.06</v>
      </c>
      <c r="AO329" s="1">
        <v>1</v>
      </c>
      <c r="AP329" s="69"/>
      <c r="AQ329" s="176">
        <f t="shared" si="5"/>
        <v>0</v>
      </c>
    </row>
    <row r="330" spans="2:43" ht="30">
      <c r="B330" s="31" t="s">
        <v>4888</v>
      </c>
      <c r="C330" s="58" t="s">
        <v>5360</v>
      </c>
      <c r="AL330" t="s">
        <v>7710</v>
      </c>
      <c r="AM330" s="1" t="s">
        <v>7732</v>
      </c>
      <c r="AN330" s="1">
        <v>0.06</v>
      </c>
      <c r="AO330" s="1" t="s">
        <v>7733</v>
      </c>
      <c r="AP330" s="69"/>
      <c r="AQ330" s="176">
        <f t="shared" si="5"/>
        <v>0</v>
      </c>
    </row>
    <row r="331" spans="2:43">
      <c r="B331" s="392" t="s">
        <v>4958</v>
      </c>
      <c r="C331" s="393"/>
      <c r="AL331" t="s">
        <v>7710</v>
      </c>
      <c r="AM331" s="1" t="s">
        <v>7734</v>
      </c>
      <c r="AN331" s="1">
        <v>0.04</v>
      </c>
      <c r="AO331" s="1" t="s">
        <v>7735</v>
      </c>
      <c r="AP331" s="69"/>
      <c r="AQ331" s="176">
        <f t="shared" si="5"/>
        <v>0</v>
      </c>
    </row>
    <row r="332" spans="2:43">
      <c r="B332" s="1" t="s">
        <v>5361</v>
      </c>
      <c r="C332" s="6" t="s">
        <v>4996</v>
      </c>
      <c r="AL332" t="s">
        <v>7710</v>
      </c>
      <c r="AM332" s="1" t="s">
        <v>7736</v>
      </c>
      <c r="AN332" s="1">
        <v>7.0000000000000007E-2</v>
      </c>
      <c r="AO332" s="1" t="s">
        <v>7733</v>
      </c>
      <c r="AP332" s="69"/>
      <c r="AQ332" s="176">
        <f t="shared" si="5"/>
        <v>0</v>
      </c>
    </row>
    <row r="333" spans="2:43">
      <c r="B333" s="1" t="s">
        <v>5362</v>
      </c>
      <c r="C333" s="6" t="s">
        <v>5363</v>
      </c>
      <c r="AL333" t="s">
        <v>7710</v>
      </c>
      <c r="AM333" s="1" t="s">
        <v>7737</v>
      </c>
      <c r="AN333" s="1">
        <v>0.09</v>
      </c>
      <c r="AO333" s="1" t="s">
        <v>7730</v>
      </c>
      <c r="AP333" s="69"/>
      <c r="AQ333" s="176">
        <f t="shared" si="5"/>
        <v>0</v>
      </c>
    </row>
    <row r="334" spans="2:43">
      <c r="B334" s="392" t="s">
        <v>4959</v>
      </c>
      <c r="C334" s="393"/>
      <c r="AL334" t="s">
        <v>7710</v>
      </c>
      <c r="AM334" s="1" t="s">
        <v>7738</v>
      </c>
      <c r="AN334" s="1">
        <v>0.1</v>
      </c>
      <c r="AO334" s="1" t="s">
        <v>7721</v>
      </c>
      <c r="AP334" s="69"/>
      <c r="AQ334" s="176">
        <f t="shared" si="5"/>
        <v>0</v>
      </c>
    </row>
    <row r="335" spans="2:43">
      <c r="B335" s="31" t="s">
        <v>4880</v>
      </c>
      <c r="C335" s="58" t="s">
        <v>5364</v>
      </c>
      <c r="AL335" t="s">
        <v>7710</v>
      </c>
      <c r="AM335" s="1" t="s">
        <v>7739</v>
      </c>
      <c r="AN335" s="1">
        <v>15</v>
      </c>
      <c r="AO335" s="1" t="s">
        <v>7721</v>
      </c>
      <c r="AP335" s="69"/>
      <c r="AQ335" s="176">
        <f t="shared" si="5"/>
        <v>0</v>
      </c>
    </row>
    <row r="336" spans="2:43" ht="30">
      <c r="B336" s="31" t="s">
        <v>4890</v>
      </c>
      <c r="C336" s="58" t="s">
        <v>5365</v>
      </c>
      <c r="AL336" t="s">
        <v>7710</v>
      </c>
      <c r="AM336" s="1" t="s">
        <v>7740</v>
      </c>
      <c r="AN336" s="1">
        <v>5</v>
      </c>
      <c r="AO336" s="1">
        <v>1</v>
      </c>
      <c r="AP336" s="69"/>
      <c r="AQ336" s="176">
        <f t="shared" si="5"/>
        <v>0</v>
      </c>
    </row>
    <row r="337" spans="2:43">
      <c r="B337" s="392" t="s">
        <v>4960</v>
      </c>
      <c r="C337" s="393"/>
      <c r="AL337" t="s">
        <v>7710</v>
      </c>
      <c r="AM337" s="1" t="s">
        <v>7741</v>
      </c>
      <c r="AN337" s="1">
        <v>35</v>
      </c>
      <c r="AO337" s="1" t="s">
        <v>7742</v>
      </c>
      <c r="AP337" s="69"/>
      <c r="AQ337" s="176">
        <f t="shared" si="5"/>
        <v>0</v>
      </c>
    </row>
    <row r="338" spans="2:43" ht="30">
      <c r="B338" s="1" t="s">
        <v>4857</v>
      </c>
      <c r="C338" s="6" t="s">
        <v>5366</v>
      </c>
      <c r="AL338" t="s">
        <v>7710</v>
      </c>
      <c r="AM338" s="1" t="s">
        <v>7743</v>
      </c>
      <c r="AN338" s="1">
        <v>40</v>
      </c>
      <c r="AO338" s="1" t="s">
        <v>7744</v>
      </c>
      <c r="AP338" s="69"/>
      <c r="AQ338" s="176">
        <f t="shared" si="5"/>
        <v>0</v>
      </c>
    </row>
    <row r="339" spans="2:43">
      <c r="B339" s="1" t="s">
        <v>4863</v>
      </c>
      <c r="C339" s="6" t="s">
        <v>5367</v>
      </c>
      <c r="AL339" t="s">
        <v>7710</v>
      </c>
      <c r="AM339" s="1" t="s">
        <v>7745</v>
      </c>
      <c r="AN339" s="1">
        <v>10</v>
      </c>
      <c r="AO339" s="1" t="s">
        <v>7746</v>
      </c>
      <c r="AP339" s="69"/>
      <c r="AQ339" s="176">
        <f t="shared" si="5"/>
        <v>0</v>
      </c>
    </row>
    <row r="340" spans="2:43">
      <c r="B340" s="31" t="s">
        <v>4912</v>
      </c>
      <c r="C340" s="58" t="s">
        <v>5368</v>
      </c>
      <c r="AL340" t="s">
        <v>7710</v>
      </c>
      <c r="AM340" s="1" t="s">
        <v>7747</v>
      </c>
      <c r="AN340" s="1">
        <v>8</v>
      </c>
      <c r="AO340" s="1" t="s">
        <v>7748</v>
      </c>
      <c r="AP340" s="69"/>
      <c r="AQ340" s="176">
        <f t="shared" si="5"/>
        <v>0</v>
      </c>
    </row>
    <row r="341" spans="2:43" ht="30">
      <c r="B341" s="1" t="s">
        <v>4914</v>
      </c>
      <c r="C341" s="6" t="s">
        <v>5369</v>
      </c>
      <c r="AL341" t="s">
        <v>7710</v>
      </c>
      <c r="AM341" s="1" t="s">
        <v>7749</v>
      </c>
      <c r="AN341" s="1">
        <v>0.3</v>
      </c>
      <c r="AO341" s="1" t="s">
        <v>7721</v>
      </c>
      <c r="AP341" s="69"/>
      <c r="AQ341" s="176">
        <f t="shared" si="5"/>
        <v>0</v>
      </c>
    </row>
    <row r="342" spans="2:43">
      <c r="AL342" t="s">
        <v>7710</v>
      </c>
      <c r="AM342" s="1" t="s">
        <v>7750</v>
      </c>
      <c r="AN342" s="1">
        <v>0.6</v>
      </c>
      <c r="AO342" s="1" t="s">
        <v>7742</v>
      </c>
      <c r="AP342" s="69"/>
      <c r="AQ342" s="176">
        <f t="shared" si="5"/>
        <v>0</v>
      </c>
    </row>
    <row r="343" spans="2:43">
      <c r="AL343" t="s">
        <v>7710</v>
      </c>
      <c r="AM343" s="1" t="s">
        <v>7751</v>
      </c>
      <c r="AN343" s="1">
        <v>3</v>
      </c>
      <c r="AO343" s="1" t="s">
        <v>7752</v>
      </c>
      <c r="AP343" s="69"/>
      <c r="AQ343" s="176">
        <f t="shared" si="5"/>
        <v>0</v>
      </c>
    </row>
    <row r="344" spans="2:43">
      <c r="AL344" t="s">
        <v>7710</v>
      </c>
      <c r="AM344" s="1" t="s">
        <v>7753</v>
      </c>
      <c r="AN344" s="1">
        <v>0.4</v>
      </c>
      <c r="AO344" s="1" t="s">
        <v>7748</v>
      </c>
      <c r="AP344" s="69"/>
      <c r="AQ344" s="176">
        <f t="shared" si="5"/>
        <v>0</v>
      </c>
    </row>
    <row r="345" spans="2:43">
      <c r="AL345" t="s">
        <v>7710</v>
      </c>
      <c r="AM345" s="1" t="s">
        <v>7754</v>
      </c>
      <c r="AN345" s="1">
        <v>0.1</v>
      </c>
      <c r="AO345" s="1" t="s">
        <v>7721</v>
      </c>
      <c r="AP345" s="69"/>
      <c r="AQ345" s="176">
        <f t="shared" si="5"/>
        <v>0</v>
      </c>
    </row>
    <row r="346" spans="2:43">
      <c r="AL346" t="s">
        <v>7710</v>
      </c>
      <c r="AM346" s="1" t="s">
        <v>7755</v>
      </c>
      <c r="AN346" s="1">
        <v>0.3</v>
      </c>
      <c r="AO346" s="1" t="s">
        <v>7733</v>
      </c>
      <c r="AP346" s="69"/>
      <c r="AQ346" s="176">
        <f t="shared" si="5"/>
        <v>0</v>
      </c>
    </row>
    <row r="347" spans="2:43">
      <c r="AL347" t="s">
        <v>7710</v>
      </c>
      <c r="AM347" s="1" t="s">
        <v>7756</v>
      </c>
      <c r="AN347" s="1">
        <v>1</v>
      </c>
      <c r="AO347" s="1" t="s">
        <v>7757</v>
      </c>
      <c r="AP347" s="69"/>
      <c r="AQ347" s="176">
        <f t="shared" si="5"/>
        <v>0</v>
      </c>
    </row>
    <row r="348" spans="2:43">
      <c r="AL348" t="s">
        <v>7710</v>
      </c>
      <c r="AM348" s="1" t="s">
        <v>7758</v>
      </c>
      <c r="AN348" s="1"/>
      <c r="AO348" s="1"/>
      <c r="AP348" s="69"/>
      <c r="AQ348" s="176">
        <f t="shared" si="5"/>
        <v>0</v>
      </c>
    </row>
    <row r="349" spans="2:43">
      <c r="AL349" t="s">
        <v>7710</v>
      </c>
      <c r="AM349" s="1" t="s">
        <v>7759</v>
      </c>
      <c r="AN349" s="1">
        <v>1</v>
      </c>
      <c r="AO349" s="1" t="s">
        <v>7712</v>
      </c>
      <c r="AP349" s="69"/>
      <c r="AQ349" s="176">
        <f t="shared" si="5"/>
        <v>0</v>
      </c>
    </row>
    <row r="350" spans="2:43">
      <c r="AL350" t="s">
        <v>7710</v>
      </c>
      <c r="AM350" s="1" t="s">
        <v>7760</v>
      </c>
      <c r="AN350" s="1">
        <v>1</v>
      </c>
      <c r="AO350" s="1" t="s">
        <v>7761</v>
      </c>
      <c r="AP350" s="69"/>
      <c r="AQ350" s="176">
        <f t="shared" si="5"/>
        <v>0</v>
      </c>
    </row>
    <row r="351" spans="2:43">
      <c r="AL351" t="s">
        <v>7710</v>
      </c>
      <c r="AM351" s="1" t="s">
        <v>7762</v>
      </c>
      <c r="AN351" s="1">
        <v>0.5</v>
      </c>
      <c r="AO351" s="1" t="s">
        <v>7714</v>
      </c>
      <c r="AP351" s="69"/>
      <c r="AQ351" s="176">
        <f t="shared" si="5"/>
        <v>0</v>
      </c>
    </row>
    <row r="352" spans="2:43">
      <c r="AL352" t="s">
        <v>7710</v>
      </c>
      <c r="AM352" s="1" t="s">
        <v>7763</v>
      </c>
      <c r="AN352" s="1">
        <v>0.1</v>
      </c>
      <c r="AO352" s="1" t="s">
        <v>7764</v>
      </c>
      <c r="AP352" s="69"/>
      <c r="AQ352" s="176">
        <f t="shared" si="5"/>
        <v>0</v>
      </c>
    </row>
    <row r="353" spans="2:43">
      <c r="AL353" t="s">
        <v>7710</v>
      </c>
      <c r="AM353" s="1" t="s">
        <v>7765</v>
      </c>
      <c r="AN353" s="1">
        <v>0.04</v>
      </c>
      <c r="AO353" s="1" t="s">
        <v>7764</v>
      </c>
      <c r="AP353" s="69"/>
      <c r="AQ353" s="176">
        <f t="shared" si="5"/>
        <v>0</v>
      </c>
    </row>
    <row r="354" spans="2:43">
      <c r="AL354" t="s">
        <v>7710</v>
      </c>
      <c r="AM354" s="1" t="s">
        <v>7766</v>
      </c>
      <c r="AN354" s="1">
        <v>1</v>
      </c>
      <c r="AO354" s="1" t="s">
        <v>7761</v>
      </c>
      <c r="AP354" s="69"/>
      <c r="AQ354" s="176">
        <f t="shared" si="5"/>
        <v>0</v>
      </c>
    </row>
    <row r="355" spans="2:43">
      <c r="AL355" t="s">
        <v>7710</v>
      </c>
      <c r="AM355" s="1" t="s">
        <v>7767</v>
      </c>
      <c r="AN355" s="1"/>
      <c r="AO355" s="1"/>
      <c r="AP355" s="69"/>
      <c r="AQ355" s="176">
        <f t="shared" si="5"/>
        <v>0</v>
      </c>
    </row>
    <row r="356" spans="2:43">
      <c r="AL356" t="s">
        <v>7710</v>
      </c>
      <c r="AM356" s="1" t="s">
        <v>7768</v>
      </c>
      <c r="AN356" s="1">
        <v>1</v>
      </c>
      <c r="AO356" s="1" t="s">
        <v>7769</v>
      </c>
      <c r="AP356" s="69"/>
      <c r="AQ356" s="176">
        <f t="shared" si="5"/>
        <v>0</v>
      </c>
    </row>
    <row r="357" spans="2:43">
      <c r="AL357" t="s">
        <v>7710</v>
      </c>
      <c r="AM357" s="1" t="s">
        <v>7770</v>
      </c>
      <c r="AN357" s="1">
        <v>0.1</v>
      </c>
      <c r="AO357" s="1" t="s">
        <v>7769</v>
      </c>
      <c r="AP357" s="69"/>
      <c r="AQ357" s="176">
        <f t="shared" si="5"/>
        <v>0</v>
      </c>
    </row>
    <row r="358" spans="2:43">
      <c r="AL358" t="s">
        <v>7710</v>
      </c>
      <c r="AM358" s="1" t="s">
        <v>7771</v>
      </c>
      <c r="AN358" s="1">
        <v>150</v>
      </c>
      <c r="AO358" s="1" t="s">
        <v>7772</v>
      </c>
      <c r="AP358" s="69"/>
      <c r="AQ358" s="176">
        <f t="shared" si="5"/>
        <v>0</v>
      </c>
    </row>
    <row r="359" spans="2:43">
      <c r="AL359" t="s">
        <v>7710</v>
      </c>
      <c r="AM359" s="1" t="s">
        <v>7773</v>
      </c>
      <c r="AN359" s="1">
        <v>140</v>
      </c>
      <c r="AO359" s="1" t="s">
        <v>7772</v>
      </c>
      <c r="AP359" s="69"/>
      <c r="AQ359" s="176">
        <f t="shared" si="5"/>
        <v>0</v>
      </c>
    </row>
    <row r="360" spans="2:43">
      <c r="B360" s="15"/>
      <c r="AL360" t="s">
        <v>7710</v>
      </c>
      <c r="AM360" s="1" t="s">
        <v>7774</v>
      </c>
      <c r="AN360" s="1">
        <v>1</v>
      </c>
      <c r="AO360" s="1" t="s">
        <v>7721</v>
      </c>
      <c r="AP360" s="69"/>
      <c r="AQ360" s="176">
        <f t="shared" si="5"/>
        <v>0</v>
      </c>
    </row>
    <row r="361" spans="2:43">
      <c r="B361" s="16"/>
      <c r="AL361" t="s">
        <v>7710</v>
      </c>
      <c r="AM361" s="1" t="s">
        <v>7775</v>
      </c>
      <c r="AN361" s="1">
        <v>0.2</v>
      </c>
      <c r="AO361" s="1" t="s">
        <v>7721</v>
      </c>
      <c r="AP361" s="69"/>
      <c r="AQ361" s="176">
        <f t="shared" si="5"/>
        <v>0</v>
      </c>
    </row>
    <row r="362" spans="2:43">
      <c r="B362" s="16"/>
      <c r="AL362" t="s">
        <v>7710</v>
      </c>
      <c r="AM362" s="1" t="s">
        <v>7776</v>
      </c>
      <c r="AN362" s="1">
        <v>0.03</v>
      </c>
      <c r="AO362" s="1" t="s">
        <v>7721</v>
      </c>
      <c r="AP362" s="69"/>
      <c r="AQ362" s="176">
        <f t="shared" si="5"/>
        <v>0</v>
      </c>
    </row>
    <row r="363" spans="2:43">
      <c r="B363" s="16"/>
      <c r="AL363" t="s">
        <v>7710</v>
      </c>
      <c r="AM363" s="1" t="s">
        <v>7777</v>
      </c>
      <c r="AN363" s="1">
        <v>0.03</v>
      </c>
      <c r="AO363" s="1" t="s">
        <v>7742</v>
      </c>
      <c r="AP363" s="69"/>
      <c r="AQ363" s="176">
        <f t="shared" si="5"/>
        <v>0</v>
      </c>
    </row>
    <row r="364" spans="2:43">
      <c r="B364" s="16"/>
      <c r="AL364" t="s">
        <v>7710</v>
      </c>
      <c r="AM364" s="1" t="s">
        <v>7778</v>
      </c>
      <c r="AN364" s="1">
        <v>0.5</v>
      </c>
      <c r="AO364" s="1" t="s">
        <v>7721</v>
      </c>
      <c r="AP364" s="69"/>
      <c r="AQ364" s="176">
        <f t="shared" si="5"/>
        <v>0</v>
      </c>
    </row>
    <row r="365" spans="2:43">
      <c r="B365" s="13"/>
      <c r="AL365" t="s">
        <v>7710</v>
      </c>
      <c r="AM365" s="1" t="s">
        <v>7779</v>
      </c>
      <c r="AN365" s="1">
        <v>0.5</v>
      </c>
      <c r="AO365" s="1" t="s">
        <v>7721</v>
      </c>
      <c r="AP365" s="69"/>
      <c r="AQ365" s="176">
        <f t="shared" si="5"/>
        <v>0</v>
      </c>
    </row>
    <row r="366" spans="2:43">
      <c r="AL366" t="s">
        <v>7710</v>
      </c>
      <c r="AM366" s="1" t="s">
        <v>7780</v>
      </c>
      <c r="AN366" s="1">
        <v>0.8</v>
      </c>
      <c r="AO366" s="1" t="s">
        <v>7721</v>
      </c>
      <c r="AP366" s="69"/>
      <c r="AQ366" s="176">
        <f t="shared" si="5"/>
        <v>0</v>
      </c>
    </row>
    <row r="367" spans="2:43">
      <c r="B367" s="17" t="s">
        <v>3105</v>
      </c>
      <c r="AL367" t="s">
        <v>7710</v>
      </c>
      <c r="AM367" s="1" t="s">
        <v>7781</v>
      </c>
      <c r="AN367" s="1">
        <v>0.5</v>
      </c>
      <c r="AO367" s="1" t="s">
        <v>7769</v>
      </c>
      <c r="AP367" s="69"/>
      <c r="AQ367" s="176">
        <f t="shared" si="5"/>
        <v>0</v>
      </c>
    </row>
    <row r="368" spans="2:43">
      <c r="AL368" t="s">
        <v>7710</v>
      </c>
      <c r="AM368" s="1" t="s">
        <v>7782</v>
      </c>
      <c r="AN368" s="1">
        <v>0.3</v>
      </c>
      <c r="AO368" s="1" t="s">
        <v>7721</v>
      </c>
      <c r="AP368" s="69"/>
      <c r="AQ368" s="176">
        <f t="shared" si="5"/>
        <v>0</v>
      </c>
    </row>
    <row r="369" spans="2:43">
      <c r="AL369" t="s">
        <v>7710</v>
      </c>
      <c r="AM369" s="1" t="s">
        <v>7783</v>
      </c>
      <c r="AN369" s="1">
        <v>0.5</v>
      </c>
      <c r="AO369" s="1" t="s">
        <v>7784</v>
      </c>
      <c r="AP369" s="69"/>
      <c r="AQ369" s="176">
        <f t="shared" si="5"/>
        <v>0</v>
      </c>
    </row>
    <row r="370" spans="2:43">
      <c r="B370" t="s">
        <v>4936</v>
      </c>
      <c r="C370" s="391" t="s">
        <v>5901</v>
      </c>
      <c r="D370" s="391"/>
      <c r="E370" s="391"/>
      <c r="F370" s="391"/>
      <c r="G370" s="391"/>
      <c r="AL370" t="s">
        <v>7710</v>
      </c>
      <c r="AM370" s="1" t="s">
        <v>7785</v>
      </c>
      <c r="AN370" s="1">
        <v>0.5</v>
      </c>
      <c r="AO370" s="1" t="s">
        <v>7733</v>
      </c>
      <c r="AP370" s="69"/>
      <c r="AQ370" s="176">
        <f t="shared" si="5"/>
        <v>0</v>
      </c>
    </row>
    <row r="371" spans="2:43" ht="185.25" customHeight="1">
      <c r="B371" t="s">
        <v>5902</v>
      </c>
      <c r="AL371" t="s">
        <v>7710</v>
      </c>
      <c r="AM371" s="1" t="s">
        <v>7786</v>
      </c>
      <c r="AN371" s="1">
        <v>1</v>
      </c>
      <c r="AO371" s="1" t="s">
        <v>7716</v>
      </c>
      <c r="AP371" s="69"/>
      <c r="AQ371" s="176">
        <f t="shared" si="5"/>
        <v>0</v>
      </c>
    </row>
    <row r="372" spans="2:43">
      <c r="AL372" t="s">
        <v>7710</v>
      </c>
      <c r="AM372" s="1" t="s">
        <v>7787</v>
      </c>
      <c r="AN372" s="1">
        <v>0.1</v>
      </c>
      <c r="AO372" s="1" t="s">
        <v>7788</v>
      </c>
      <c r="AP372" s="69"/>
      <c r="AQ372" s="176">
        <f t="shared" si="5"/>
        <v>0</v>
      </c>
    </row>
    <row r="373" spans="2:43">
      <c r="AL373" t="s">
        <v>7710</v>
      </c>
      <c r="AM373" s="1" t="s">
        <v>7789</v>
      </c>
      <c r="AN373" s="1">
        <v>0.06</v>
      </c>
      <c r="AO373" s="1" t="s">
        <v>7788</v>
      </c>
      <c r="AP373" s="69"/>
      <c r="AQ373" s="176">
        <f t="shared" si="5"/>
        <v>0</v>
      </c>
    </row>
    <row r="374" spans="2:43">
      <c r="B374" t="s">
        <v>5903</v>
      </c>
      <c r="AL374" t="s">
        <v>7710</v>
      </c>
      <c r="AM374" s="1" t="s">
        <v>7790</v>
      </c>
      <c r="AN374" s="1">
        <v>0.04</v>
      </c>
      <c r="AO374" s="1" t="s">
        <v>7721</v>
      </c>
      <c r="AP374" s="69"/>
      <c r="AQ374" s="176">
        <f t="shared" si="5"/>
        <v>0</v>
      </c>
    </row>
    <row r="375" spans="2:43">
      <c r="B375" t="s">
        <v>5909</v>
      </c>
      <c r="AL375" t="s">
        <v>7710</v>
      </c>
      <c r="AM375" s="1" t="s">
        <v>7791</v>
      </c>
      <c r="AN375" s="1">
        <v>150</v>
      </c>
      <c r="AO375" s="1" t="s">
        <v>7772</v>
      </c>
      <c r="AP375" s="69"/>
      <c r="AQ375" s="176">
        <f t="shared" si="5"/>
        <v>0</v>
      </c>
    </row>
    <row r="376" spans="2:43">
      <c r="B376" t="s">
        <v>5904</v>
      </c>
      <c r="AL376" t="s">
        <v>7710</v>
      </c>
      <c r="AM376" s="1" t="s">
        <v>7792</v>
      </c>
      <c r="AN376" s="1">
        <v>0.1</v>
      </c>
      <c r="AO376" s="1" t="s">
        <v>7769</v>
      </c>
      <c r="AP376" s="69"/>
      <c r="AQ376" s="176">
        <f t="shared" si="5"/>
        <v>0</v>
      </c>
    </row>
    <row r="377" spans="2:43">
      <c r="B377" t="s">
        <v>5905</v>
      </c>
      <c r="AL377" t="s">
        <v>7710</v>
      </c>
      <c r="AM377" s="1" t="s">
        <v>7793</v>
      </c>
      <c r="AN377" s="1">
        <v>0.5</v>
      </c>
      <c r="AO377" s="1" t="s">
        <v>7794</v>
      </c>
      <c r="AP377" s="69"/>
      <c r="AQ377" s="176">
        <f t="shared" si="5"/>
        <v>0</v>
      </c>
    </row>
    <row r="378" spans="2:43">
      <c r="B378" t="s">
        <v>5906</v>
      </c>
      <c r="AL378" t="s">
        <v>7710</v>
      </c>
      <c r="AM378" s="1" t="s">
        <v>7795</v>
      </c>
      <c r="AN378" s="1">
        <v>140</v>
      </c>
      <c r="AO378" s="1" t="s">
        <v>7772</v>
      </c>
      <c r="AP378" s="69"/>
      <c r="AQ378" s="176">
        <f t="shared" si="5"/>
        <v>0</v>
      </c>
    </row>
    <row r="379" spans="2:43">
      <c r="AL379" t="s">
        <v>7710</v>
      </c>
      <c r="AM379" s="1" t="s">
        <v>7796</v>
      </c>
      <c r="AN379" s="1">
        <v>0.05</v>
      </c>
      <c r="AO379" s="1" t="s">
        <v>7769</v>
      </c>
      <c r="AP379" s="69"/>
      <c r="AQ379" s="176">
        <f t="shared" si="5"/>
        <v>0</v>
      </c>
    </row>
    <row r="380" spans="2:43">
      <c r="B380" t="s">
        <v>5907</v>
      </c>
      <c r="AL380" t="s">
        <v>7710</v>
      </c>
      <c r="AM380" s="1" t="s">
        <v>7797</v>
      </c>
      <c r="AN380" s="1">
        <v>0.1</v>
      </c>
      <c r="AO380" s="1" t="s">
        <v>7798</v>
      </c>
      <c r="AP380" s="69"/>
      <c r="AQ380" s="176">
        <f t="shared" si="5"/>
        <v>0</v>
      </c>
    </row>
    <row r="381" spans="2:43">
      <c r="B381" t="s">
        <v>5908</v>
      </c>
      <c r="AL381" t="s">
        <v>7710</v>
      </c>
      <c r="AM381" s="1" t="s">
        <v>7799</v>
      </c>
      <c r="AN381" s="1">
        <v>0.09</v>
      </c>
      <c r="AO381" s="1" t="s">
        <v>7712</v>
      </c>
      <c r="AP381" s="69"/>
      <c r="AQ381" s="176">
        <f t="shared" si="5"/>
        <v>0</v>
      </c>
    </row>
    <row r="382" spans="2:43">
      <c r="B382" t="s">
        <v>5910</v>
      </c>
      <c r="AL382" t="s">
        <v>7710</v>
      </c>
      <c r="AM382" s="1" t="s">
        <v>7800</v>
      </c>
      <c r="AN382" s="1">
        <v>0.5</v>
      </c>
      <c r="AO382" s="1" t="s">
        <v>7712</v>
      </c>
      <c r="AP382" s="69"/>
      <c r="AQ382" s="176">
        <f t="shared" si="5"/>
        <v>0</v>
      </c>
    </row>
    <row r="383" spans="2:43">
      <c r="AL383" t="s">
        <v>7801</v>
      </c>
      <c r="AM383" s="169" t="s">
        <v>7801</v>
      </c>
      <c r="AN383" s="169"/>
      <c r="AO383" s="169"/>
      <c r="AP383" s="174"/>
      <c r="AQ383" s="176">
        <f t="shared" si="5"/>
        <v>0</v>
      </c>
    </row>
    <row r="384" spans="2:43">
      <c r="AL384" t="s">
        <v>7801</v>
      </c>
      <c r="AM384" s="1" t="s">
        <v>7802</v>
      </c>
      <c r="AN384" s="1">
        <v>0.04</v>
      </c>
      <c r="AO384" s="1" t="s">
        <v>7803</v>
      </c>
      <c r="AP384" s="69"/>
      <c r="AQ384" s="176">
        <f t="shared" si="5"/>
        <v>0</v>
      </c>
    </row>
    <row r="385" spans="2:43">
      <c r="B385" t="s">
        <v>7361</v>
      </c>
      <c r="C385"/>
      <c r="AL385" t="s">
        <v>7801</v>
      </c>
      <c r="AM385" s="1" t="s">
        <v>7804</v>
      </c>
      <c r="AN385" s="1">
        <v>0.06</v>
      </c>
      <c r="AO385" s="1">
        <v>1</v>
      </c>
      <c r="AP385" s="69"/>
      <c r="AQ385" s="176">
        <f t="shared" si="5"/>
        <v>0</v>
      </c>
    </row>
    <row r="386" spans="2:43">
      <c r="B386" t="s">
        <v>2823</v>
      </c>
      <c r="C386" t="s">
        <v>7362</v>
      </c>
      <c r="AL386" t="s">
        <v>7801</v>
      </c>
      <c r="AM386" s="1" t="s">
        <v>7805</v>
      </c>
      <c r="AN386" s="1">
        <v>0.06</v>
      </c>
      <c r="AO386" s="1" t="s">
        <v>7806</v>
      </c>
      <c r="AP386" s="69"/>
      <c r="AQ386" s="176">
        <f t="shared" si="5"/>
        <v>0</v>
      </c>
    </row>
    <row r="387" spans="2:43">
      <c r="B387" t="s">
        <v>7363</v>
      </c>
      <c r="C387" t="s">
        <v>7364</v>
      </c>
      <c r="AL387" t="s">
        <v>7801</v>
      </c>
      <c r="AM387" s="1" t="s">
        <v>7807</v>
      </c>
      <c r="AN387" s="1">
        <v>0.2</v>
      </c>
      <c r="AO387" s="1" t="s">
        <v>7808</v>
      </c>
      <c r="AP387" s="69"/>
      <c r="AQ387" s="176">
        <f t="shared" si="5"/>
        <v>0</v>
      </c>
    </row>
    <row r="388" spans="2:43">
      <c r="B388" t="s">
        <v>7365</v>
      </c>
      <c r="C388" t="s">
        <v>7366</v>
      </c>
      <c r="AL388" t="s">
        <v>7801</v>
      </c>
      <c r="AM388" s="1" t="s">
        <v>7809</v>
      </c>
      <c r="AN388" s="1">
        <v>0.04</v>
      </c>
      <c r="AO388" s="1" t="s">
        <v>7721</v>
      </c>
      <c r="AP388" s="69"/>
      <c r="AQ388" s="176">
        <f t="shared" ref="AQ388:AQ451" si="6">AP388*AN388</f>
        <v>0</v>
      </c>
    </row>
    <row r="389" spans="2:43">
      <c r="B389" t="s">
        <v>7367</v>
      </c>
      <c r="C389" t="s">
        <v>7368</v>
      </c>
      <c r="AL389" t="s">
        <v>7801</v>
      </c>
      <c r="AM389" s="1" t="s">
        <v>7810</v>
      </c>
      <c r="AN389" s="1">
        <v>0.04</v>
      </c>
      <c r="AO389" s="1">
        <v>1</v>
      </c>
      <c r="AP389" s="69"/>
      <c r="AQ389" s="176">
        <f t="shared" si="6"/>
        <v>0</v>
      </c>
    </row>
    <row r="390" spans="2:43">
      <c r="B390" t="s">
        <v>7369</v>
      </c>
      <c r="C390" t="s">
        <v>7370</v>
      </c>
      <c r="AL390" t="s">
        <v>7801</v>
      </c>
      <c r="AM390" s="1" t="s">
        <v>7811</v>
      </c>
      <c r="AN390" s="1">
        <v>0.4</v>
      </c>
      <c r="AO390" s="1" t="s">
        <v>7769</v>
      </c>
      <c r="AP390" s="69"/>
      <c r="AQ390" s="176">
        <f t="shared" si="6"/>
        <v>0</v>
      </c>
    </row>
    <row r="391" spans="2:43">
      <c r="B391" t="s">
        <v>7371</v>
      </c>
      <c r="C391" t="s">
        <v>7372</v>
      </c>
      <c r="AL391" t="s">
        <v>7801</v>
      </c>
      <c r="AM391" s="1" t="s">
        <v>7812</v>
      </c>
      <c r="AN391" s="1">
        <v>0.04</v>
      </c>
      <c r="AO391" s="1">
        <v>6</v>
      </c>
      <c r="AP391" s="69"/>
      <c r="AQ391" s="176">
        <f t="shared" si="6"/>
        <v>0</v>
      </c>
    </row>
    <row r="392" spans="2:43">
      <c r="B392" t="s">
        <v>4328</v>
      </c>
      <c r="C392" t="s">
        <v>7373</v>
      </c>
      <c r="AL392" t="s">
        <v>7801</v>
      </c>
      <c r="AM392" s="1" t="s">
        <v>7813</v>
      </c>
      <c r="AN392" s="1">
        <v>1</v>
      </c>
      <c r="AO392" s="1">
        <v>2</v>
      </c>
      <c r="AP392" s="69"/>
      <c r="AQ392" s="176">
        <f t="shared" si="6"/>
        <v>0</v>
      </c>
    </row>
    <row r="393" spans="2:43">
      <c r="B393" t="s">
        <v>7374</v>
      </c>
      <c r="C393" t="s">
        <v>7375</v>
      </c>
      <c r="AL393" t="s">
        <v>7801</v>
      </c>
      <c r="AM393" s="1" t="s">
        <v>7814</v>
      </c>
      <c r="AN393" s="1">
        <v>1</v>
      </c>
      <c r="AO393" s="1">
        <v>4</v>
      </c>
      <c r="AP393" s="69"/>
      <c r="AQ393" s="176">
        <f t="shared" si="6"/>
        <v>0</v>
      </c>
    </row>
    <row r="394" spans="2:43">
      <c r="B394" t="s">
        <v>7376</v>
      </c>
      <c r="C394" t="s">
        <v>7370</v>
      </c>
      <c r="AL394" t="s">
        <v>7801</v>
      </c>
      <c r="AM394" s="1" t="s">
        <v>7815</v>
      </c>
      <c r="AN394" s="1">
        <v>0.5</v>
      </c>
      <c r="AO394" s="1">
        <v>3</v>
      </c>
      <c r="AP394" s="69"/>
      <c r="AQ394" s="176">
        <f t="shared" si="6"/>
        <v>0</v>
      </c>
    </row>
    <row r="395" spans="2:43">
      <c r="B395" t="s">
        <v>7377</v>
      </c>
      <c r="C395"/>
      <c r="AL395" t="s">
        <v>7801</v>
      </c>
      <c r="AM395" s="1" t="s">
        <v>7816</v>
      </c>
      <c r="AN395" s="1">
        <v>0.03</v>
      </c>
      <c r="AO395" s="1" t="s">
        <v>7746</v>
      </c>
      <c r="AP395" s="69"/>
      <c r="AQ395" s="176">
        <f t="shared" si="6"/>
        <v>0</v>
      </c>
    </row>
    <row r="396" spans="2:43">
      <c r="B396" t="s">
        <v>7378</v>
      </c>
      <c r="C396"/>
      <c r="AL396" t="s">
        <v>7801</v>
      </c>
      <c r="AM396" s="1" t="s">
        <v>7817</v>
      </c>
      <c r="AN396" s="1">
        <v>0.04</v>
      </c>
      <c r="AO396" s="1" t="s">
        <v>7808</v>
      </c>
      <c r="AP396" s="69"/>
      <c r="AQ396" s="176">
        <f t="shared" si="6"/>
        <v>0</v>
      </c>
    </row>
    <row r="397" spans="2:43">
      <c r="B397" t="s">
        <v>7379</v>
      </c>
      <c r="C397"/>
      <c r="AL397" t="s">
        <v>7801</v>
      </c>
      <c r="AM397" s="1" t="s">
        <v>7818</v>
      </c>
      <c r="AN397" s="1">
        <v>0.05</v>
      </c>
      <c r="AO397" s="1">
        <v>1</v>
      </c>
      <c r="AP397" s="69"/>
      <c r="AQ397" s="176">
        <f t="shared" si="6"/>
        <v>0</v>
      </c>
    </row>
    <row r="398" spans="2:43">
      <c r="B398" t="s">
        <v>7380</v>
      </c>
      <c r="C398"/>
      <c r="AL398" t="s">
        <v>7801</v>
      </c>
      <c r="AM398" s="1" t="s">
        <v>7819</v>
      </c>
      <c r="AN398" s="1">
        <v>0.06</v>
      </c>
      <c r="AO398" s="1" t="s">
        <v>7820</v>
      </c>
      <c r="AP398" s="69"/>
      <c r="AQ398" s="176">
        <f t="shared" si="6"/>
        <v>0</v>
      </c>
    </row>
    <row r="399" spans="2:43">
      <c r="B399" t="s">
        <v>7381</v>
      </c>
      <c r="C399"/>
      <c r="AL399" t="s">
        <v>7801</v>
      </c>
      <c r="AM399" s="1" t="s">
        <v>7821</v>
      </c>
      <c r="AN399" s="1">
        <v>0.1</v>
      </c>
      <c r="AO399" s="1" t="s">
        <v>7764</v>
      </c>
      <c r="AP399" s="69"/>
      <c r="AQ399" s="176">
        <f t="shared" si="6"/>
        <v>0</v>
      </c>
    </row>
    <row r="400" spans="2:43">
      <c r="B400" t="s">
        <v>7382</v>
      </c>
      <c r="C400"/>
      <c r="AL400" t="s">
        <v>7801</v>
      </c>
      <c r="AM400" s="1" t="s">
        <v>7822</v>
      </c>
      <c r="AN400" s="1">
        <v>0.04</v>
      </c>
      <c r="AO400" s="1" t="s">
        <v>7823</v>
      </c>
      <c r="AP400" s="69"/>
      <c r="AQ400" s="176">
        <f t="shared" si="6"/>
        <v>0</v>
      </c>
    </row>
    <row r="401" spans="2:43">
      <c r="B401" t="s">
        <v>7383</v>
      </c>
      <c r="C401"/>
      <c r="AL401" t="s">
        <v>7801</v>
      </c>
      <c r="AM401" s="1" t="s">
        <v>7824</v>
      </c>
      <c r="AN401" s="1">
        <v>4</v>
      </c>
      <c r="AO401" s="1" t="s">
        <v>7825</v>
      </c>
      <c r="AP401" s="69"/>
      <c r="AQ401" s="176">
        <f t="shared" si="6"/>
        <v>0</v>
      </c>
    </row>
    <row r="402" spans="2:43">
      <c r="B402" t="s">
        <v>7384</v>
      </c>
      <c r="C402"/>
      <c r="AL402" t="s">
        <v>7801</v>
      </c>
      <c r="AM402" s="1" t="s">
        <v>7826</v>
      </c>
      <c r="AN402" s="1">
        <v>0.2</v>
      </c>
      <c r="AO402" s="1" t="s">
        <v>7712</v>
      </c>
      <c r="AP402" s="69"/>
      <c r="AQ402" s="176">
        <f t="shared" si="6"/>
        <v>0</v>
      </c>
    </row>
    <row r="403" spans="2:43">
      <c r="AL403" t="s">
        <v>7801</v>
      </c>
      <c r="AM403" s="1" t="s">
        <v>7827</v>
      </c>
      <c r="AN403" s="1">
        <v>0.06</v>
      </c>
      <c r="AO403" s="1" t="s">
        <v>7828</v>
      </c>
      <c r="AP403" s="69"/>
      <c r="AQ403" s="176">
        <f t="shared" si="6"/>
        <v>0</v>
      </c>
    </row>
    <row r="404" spans="2:43">
      <c r="AL404" t="s">
        <v>7801</v>
      </c>
      <c r="AM404" s="1" t="s">
        <v>7829</v>
      </c>
      <c r="AN404" s="1">
        <v>0.06</v>
      </c>
      <c r="AO404" s="1" t="s">
        <v>7712</v>
      </c>
      <c r="AP404" s="69"/>
      <c r="AQ404" s="176">
        <f t="shared" si="6"/>
        <v>0</v>
      </c>
    </row>
    <row r="405" spans="2:43">
      <c r="AL405" t="s">
        <v>7801</v>
      </c>
      <c r="AM405" s="1" t="s">
        <v>7830</v>
      </c>
      <c r="AN405" s="1">
        <v>0.03</v>
      </c>
      <c r="AO405" s="1" t="s">
        <v>7831</v>
      </c>
      <c r="AP405" s="69"/>
      <c r="AQ405" s="176">
        <f t="shared" si="6"/>
        <v>0</v>
      </c>
    </row>
    <row r="406" spans="2:43">
      <c r="AL406" t="s">
        <v>7801</v>
      </c>
      <c r="AM406" s="1" t="s">
        <v>7832</v>
      </c>
      <c r="AN406" s="1">
        <v>0.06</v>
      </c>
      <c r="AO406" s="1" t="s">
        <v>7721</v>
      </c>
      <c r="AP406" s="69"/>
      <c r="AQ406" s="176">
        <f t="shared" si="6"/>
        <v>0</v>
      </c>
    </row>
    <row r="407" spans="2:43">
      <c r="AL407" t="s">
        <v>7801</v>
      </c>
      <c r="AM407" s="1" t="s">
        <v>7833</v>
      </c>
      <c r="AN407" s="1">
        <v>2</v>
      </c>
      <c r="AO407" s="1">
        <v>1</v>
      </c>
      <c r="AP407" s="69"/>
      <c r="AQ407" s="176">
        <f t="shared" si="6"/>
        <v>0</v>
      </c>
    </row>
    <row r="408" spans="2:43">
      <c r="AL408" t="s">
        <v>7801</v>
      </c>
      <c r="AM408" s="1" t="s">
        <v>7834</v>
      </c>
      <c r="AN408" s="1">
        <v>7.0000000000000007E-2</v>
      </c>
      <c r="AO408" s="1" t="s">
        <v>7721</v>
      </c>
      <c r="AP408" s="69"/>
      <c r="AQ408" s="176">
        <f t="shared" si="6"/>
        <v>0</v>
      </c>
    </row>
    <row r="409" spans="2:43">
      <c r="AL409" t="s">
        <v>7801</v>
      </c>
      <c r="AM409" s="1" t="s">
        <v>7835</v>
      </c>
      <c r="AN409" s="1">
        <v>0.05</v>
      </c>
      <c r="AO409" s="1" t="s">
        <v>7746</v>
      </c>
      <c r="AP409" s="69"/>
      <c r="AQ409" s="176">
        <f t="shared" si="6"/>
        <v>0</v>
      </c>
    </row>
    <row r="410" spans="2:43">
      <c r="AL410" t="s">
        <v>7801</v>
      </c>
      <c r="AM410" s="1" t="s">
        <v>7836</v>
      </c>
      <c r="AN410" s="1">
        <v>5</v>
      </c>
      <c r="AO410" s="1" t="s">
        <v>7724</v>
      </c>
      <c r="AP410" s="69"/>
      <c r="AQ410" s="176">
        <f t="shared" si="6"/>
        <v>0</v>
      </c>
    </row>
    <row r="411" spans="2:43">
      <c r="AL411" t="s">
        <v>7801</v>
      </c>
      <c r="AM411" s="1" t="s">
        <v>7837</v>
      </c>
      <c r="AN411" s="1">
        <v>4</v>
      </c>
      <c r="AO411" s="1" t="s">
        <v>7798</v>
      </c>
      <c r="AP411" s="69"/>
      <c r="AQ411" s="176">
        <f t="shared" si="6"/>
        <v>0</v>
      </c>
    </row>
    <row r="412" spans="2:43">
      <c r="AL412" t="s">
        <v>7801</v>
      </c>
      <c r="AM412" s="1" t="s">
        <v>7838</v>
      </c>
      <c r="AN412" s="1">
        <v>3</v>
      </c>
      <c r="AO412" s="1" t="s">
        <v>7769</v>
      </c>
      <c r="AP412" s="69"/>
      <c r="AQ412" s="176">
        <f t="shared" si="6"/>
        <v>0</v>
      </c>
    </row>
    <row r="413" spans="2:43">
      <c r="AL413" t="s">
        <v>7839</v>
      </c>
      <c r="AM413" s="169" t="s">
        <v>7839</v>
      </c>
      <c r="AN413" s="169"/>
      <c r="AO413" s="169"/>
      <c r="AP413" s="174"/>
      <c r="AQ413" s="176">
        <f t="shared" si="6"/>
        <v>0</v>
      </c>
    </row>
    <row r="414" spans="2:43">
      <c r="AL414" t="s">
        <v>7839</v>
      </c>
      <c r="AM414" s="1" t="s">
        <v>7840</v>
      </c>
      <c r="AN414" s="1">
        <v>0.04</v>
      </c>
      <c r="AO414" s="1" t="s">
        <v>7841</v>
      </c>
      <c r="AP414" s="69"/>
      <c r="AQ414" s="176">
        <f t="shared" si="6"/>
        <v>0</v>
      </c>
    </row>
    <row r="415" spans="2:43">
      <c r="AL415" t="s">
        <v>7839</v>
      </c>
      <c r="AM415" s="1" t="s">
        <v>7842</v>
      </c>
      <c r="AN415" s="1">
        <v>0.1</v>
      </c>
      <c r="AO415" s="1" t="s">
        <v>7831</v>
      </c>
      <c r="AP415" s="69"/>
      <c r="AQ415" s="176">
        <f t="shared" si="6"/>
        <v>0</v>
      </c>
    </row>
    <row r="416" spans="2:43">
      <c r="AL416" t="s">
        <v>7839</v>
      </c>
      <c r="AM416" s="1" t="s">
        <v>7843</v>
      </c>
      <c r="AN416" s="1">
        <v>0.06</v>
      </c>
      <c r="AO416" s="1" t="s">
        <v>7844</v>
      </c>
      <c r="AP416" s="69"/>
      <c r="AQ416" s="176">
        <f t="shared" si="6"/>
        <v>0</v>
      </c>
    </row>
    <row r="417" spans="38:43">
      <c r="AL417" t="s">
        <v>7839</v>
      </c>
      <c r="AM417" s="1" t="s">
        <v>7845</v>
      </c>
      <c r="AN417" s="1">
        <v>0.3</v>
      </c>
      <c r="AO417" s="1" t="s">
        <v>7844</v>
      </c>
      <c r="AP417" s="69"/>
      <c r="AQ417" s="176">
        <f t="shared" si="6"/>
        <v>0</v>
      </c>
    </row>
    <row r="418" spans="38:43">
      <c r="AL418" t="s">
        <v>7839</v>
      </c>
      <c r="AM418" s="1" t="s">
        <v>7846</v>
      </c>
      <c r="AN418" s="1">
        <v>0.3</v>
      </c>
      <c r="AO418" s="1">
        <v>12</v>
      </c>
      <c r="AP418" s="69"/>
      <c r="AQ418" s="176">
        <f t="shared" si="6"/>
        <v>0</v>
      </c>
    </row>
    <row r="419" spans="38:43">
      <c r="AL419" t="s">
        <v>7839</v>
      </c>
      <c r="AM419" s="1" t="s">
        <v>7847</v>
      </c>
      <c r="AN419" s="1">
        <v>0.04</v>
      </c>
      <c r="AO419" s="1">
        <v>12</v>
      </c>
      <c r="AP419" s="69"/>
      <c r="AQ419" s="176">
        <f t="shared" si="6"/>
        <v>0</v>
      </c>
    </row>
    <row r="420" spans="38:43">
      <c r="AL420" t="s">
        <v>7839</v>
      </c>
      <c r="AM420" s="1" t="s">
        <v>7848</v>
      </c>
      <c r="AN420" s="1">
        <v>0.06</v>
      </c>
      <c r="AO420" s="1" t="s">
        <v>7721</v>
      </c>
      <c r="AP420" s="69"/>
      <c r="AQ420" s="176">
        <f t="shared" si="6"/>
        <v>0</v>
      </c>
    </row>
    <row r="421" spans="38:43">
      <c r="AL421" t="s">
        <v>7839</v>
      </c>
      <c r="AM421" s="1" t="s">
        <v>7849</v>
      </c>
      <c r="AN421" s="1">
        <v>0.1</v>
      </c>
      <c r="AO421" s="1" t="s">
        <v>7712</v>
      </c>
      <c r="AP421" s="69"/>
      <c r="AQ421" s="176">
        <f t="shared" si="6"/>
        <v>0</v>
      </c>
    </row>
    <row r="422" spans="38:43">
      <c r="AL422" t="s">
        <v>7839</v>
      </c>
      <c r="AM422" s="1" t="s">
        <v>7850</v>
      </c>
      <c r="AN422" s="1">
        <v>5</v>
      </c>
      <c r="AO422" s="1" t="s">
        <v>7769</v>
      </c>
      <c r="AP422" s="69"/>
      <c r="AQ422" s="176">
        <f t="shared" si="6"/>
        <v>0</v>
      </c>
    </row>
    <row r="423" spans="38:43">
      <c r="AL423" t="s">
        <v>7839</v>
      </c>
      <c r="AM423" s="1" t="s">
        <v>7851</v>
      </c>
      <c r="AN423" s="1">
        <v>0.1</v>
      </c>
      <c r="AO423" s="1" t="s">
        <v>7852</v>
      </c>
      <c r="AP423" s="69"/>
      <c r="AQ423" s="176">
        <f t="shared" si="6"/>
        <v>0</v>
      </c>
    </row>
    <row r="424" spans="38:43">
      <c r="AL424" t="s">
        <v>7839</v>
      </c>
      <c r="AM424" s="1" t="s">
        <v>7853</v>
      </c>
      <c r="AN424" s="1">
        <v>0.1</v>
      </c>
      <c r="AO424" s="1" t="s">
        <v>7769</v>
      </c>
      <c r="AP424" s="69"/>
      <c r="AQ424" s="176">
        <f t="shared" si="6"/>
        <v>0</v>
      </c>
    </row>
    <row r="425" spans="38:43">
      <c r="AL425" t="s">
        <v>7839</v>
      </c>
      <c r="AM425" s="1" t="s">
        <v>7854</v>
      </c>
      <c r="AN425" s="1">
        <v>0.2</v>
      </c>
      <c r="AO425" s="1" t="s">
        <v>7724</v>
      </c>
      <c r="AP425" s="69"/>
      <c r="AQ425" s="176">
        <f t="shared" si="6"/>
        <v>0</v>
      </c>
    </row>
    <row r="426" spans="38:43">
      <c r="AL426" t="s">
        <v>7839</v>
      </c>
      <c r="AM426" s="1" t="s">
        <v>7855</v>
      </c>
      <c r="AN426" s="1">
        <v>0.4</v>
      </c>
      <c r="AO426" s="1" t="s">
        <v>7724</v>
      </c>
      <c r="AP426" s="69"/>
      <c r="AQ426" s="176">
        <f t="shared" si="6"/>
        <v>0</v>
      </c>
    </row>
    <row r="427" spans="38:43">
      <c r="AL427" t="s">
        <v>7839</v>
      </c>
      <c r="AM427" s="1" t="s">
        <v>7856</v>
      </c>
      <c r="AN427" s="1">
        <v>0.1</v>
      </c>
      <c r="AO427" s="1" t="s">
        <v>7724</v>
      </c>
      <c r="AP427" s="69"/>
      <c r="AQ427" s="176">
        <f t="shared" si="6"/>
        <v>0</v>
      </c>
    </row>
    <row r="428" spans="38:43">
      <c r="AL428" t="s">
        <v>7839</v>
      </c>
      <c r="AM428" s="1" t="s">
        <v>7857</v>
      </c>
      <c r="AN428" s="1">
        <v>0.2</v>
      </c>
      <c r="AO428" s="1" t="s">
        <v>7716</v>
      </c>
      <c r="AP428" s="69"/>
      <c r="AQ428" s="176">
        <f t="shared" si="6"/>
        <v>0</v>
      </c>
    </row>
    <row r="429" spans="38:43">
      <c r="AL429" t="s">
        <v>7839</v>
      </c>
      <c r="AM429" s="1" t="s">
        <v>7858</v>
      </c>
      <c r="AN429" s="1">
        <v>0.5</v>
      </c>
      <c r="AO429" s="1" t="s">
        <v>7844</v>
      </c>
      <c r="AP429" s="69"/>
      <c r="AQ429" s="176">
        <f t="shared" si="6"/>
        <v>0</v>
      </c>
    </row>
    <row r="430" spans="38:43">
      <c r="AL430" t="s">
        <v>7839</v>
      </c>
      <c r="AM430" s="1" t="s">
        <v>7859</v>
      </c>
      <c r="AN430" s="1">
        <v>0.1</v>
      </c>
      <c r="AO430" s="1">
        <v>25</v>
      </c>
      <c r="AP430" s="69"/>
      <c r="AQ430" s="176">
        <f t="shared" si="6"/>
        <v>0</v>
      </c>
    </row>
    <row r="431" spans="38:43">
      <c r="AL431" t="s">
        <v>7839</v>
      </c>
      <c r="AM431" s="1" t="s">
        <v>7860</v>
      </c>
      <c r="AN431" s="1">
        <v>0.3</v>
      </c>
      <c r="AO431" s="1" t="s">
        <v>7831</v>
      </c>
      <c r="AP431" s="69"/>
      <c r="AQ431" s="176">
        <f t="shared" si="6"/>
        <v>0</v>
      </c>
    </row>
    <row r="432" spans="38:43">
      <c r="AL432" t="s">
        <v>7839</v>
      </c>
      <c r="AM432" s="1" t="s">
        <v>7861</v>
      </c>
      <c r="AN432" s="1">
        <v>0.2</v>
      </c>
      <c r="AO432" s="1">
        <v>25</v>
      </c>
      <c r="AP432" s="69"/>
      <c r="AQ432" s="176">
        <f t="shared" si="6"/>
        <v>0</v>
      </c>
    </row>
    <row r="433" spans="38:43">
      <c r="AL433" t="s">
        <v>7839</v>
      </c>
      <c r="AM433" s="1" t="s">
        <v>7862</v>
      </c>
      <c r="AN433" s="1">
        <v>0.7</v>
      </c>
      <c r="AO433" s="1">
        <v>25</v>
      </c>
      <c r="AP433" s="69"/>
      <c r="AQ433" s="176">
        <f t="shared" si="6"/>
        <v>0</v>
      </c>
    </row>
    <row r="434" spans="38:43">
      <c r="AL434" t="s">
        <v>7839</v>
      </c>
      <c r="AM434" s="1" t="s">
        <v>7863</v>
      </c>
      <c r="AN434" s="1">
        <v>0.3</v>
      </c>
      <c r="AO434" s="1">
        <v>25</v>
      </c>
      <c r="AP434" s="69"/>
      <c r="AQ434" s="176">
        <f t="shared" si="6"/>
        <v>0</v>
      </c>
    </row>
    <row r="435" spans="38:43">
      <c r="AL435" t="s">
        <v>7839</v>
      </c>
      <c r="AM435" s="1" t="s">
        <v>7864</v>
      </c>
      <c r="AN435" s="1">
        <v>0.2</v>
      </c>
      <c r="AO435" s="1">
        <v>30</v>
      </c>
      <c r="AP435" s="69"/>
      <c r="AQ435" s="176">
        <f t="shared" si="6"/>
        <v>0</v>
      </c>
    </row>
    <row r="436" spans="38:43">
      <c r="AL436" t="s">
        <v>7839</v>
      </c>
      <c r="AM436" s="1" t="s">
        <v>7865</v>
      </c>
      <c r="AN436" s="1">
        <v>0.3</v>
      </c>
      <c r="AO436" s="1">
        <v>12</v>
      </c>
      <c r="AP436" s="69"/>
      <c r="AQ436" s="176">
        <f t="shared" si="6"/>
        <v>0</v>
      </c>
    </row>
    <row r="437" spans="38:43">
      <c r="AL437" t="s">
        <v>7839</v>
      </c>
      <c r="AM437" s="1" t="s">
        <v>7866</v>
      </c>
      <c r="AN437" s="1">
        <v>0.3</v>
      </c>
      <c r="AO437" s="1">
        <v>25</v>
      </c>
      <c r="AP437" s="69"/>
      <c r="AQ437" s="176">
        <f t="shared" si="6"/>
        <v>0</v>
      </c>
    </row>
    <row r="438" spans="38:43">
      <c r="AL438" t="s">
        <v>7839</v>
      </c>
      <c r="AM438" s="1" t="s">
        <v>7867</v>
      </c>
      <c r="AN438" s="1">
        <v>0.4</v>
      </c>
      <c r="AO438" s="1">
        <v>25</v>
      </c>
      <c r="AP438" s="69"/>
      <c r="AQ438" s="176">
        <f t="shared" si="6"/>
        <v>0</v>
      </c>
    </row>
    <row r="439" spans="38:43">
      <c r="AL439" t="s">
        <v>7839</v>
      </c>
      <c r="AM439" s="1" t="s">
        <v>7868</v>
      </c>
      <c r="AN439" s="1">
        <v>0.7</v>
      </c>
      <c r="AO439" s="1" t="s">
        <v>7714</v>
      </c>
      <c r="AP439" s="69"/>
      <c r="AQ439" s="176">
        <f t="shared" si="6"/>
        <v>0</v>
      </c>
    </row>
    <row r="440" spans="38:43">
      <c r="AL440" t="s">
        <v>7839</v>
      </c>
      <c r="AM440" s="1" t="s">
        <v>7869</v>
      </c>
      <c r="AN440" s="1">
        <v>0.02</v>
      </c>
      <c r="AO440" s="1" t="s">
        <v>7724</v>
      </c>
      <c r="AP440" s="69"/>
      <c r="AQ440" s="176">
        <f t="shared" si="6"/>
        <v>0</v>
      </c>
    </row>
    <row r="441" spans="38:43">
      <c r="AL441" t="s">
        <v>7839</v>
      </c>
      <c r="AM441" s="1" t="s">
        <v>7870</v>
      </c>
      <c r="AN441" s="1">
        <v>10</v>
      </c>
      <c r="AO441" s="1" t="s">
        <v>7724</v>
      </c>
      <c r="AP441" s="69"/>
      <c r="AQ441" s="176">
        <f t="shared" si="6"/>
        <v>0</v>
      </c>
    </row>
    <row r="442" spans="38:43">
      <c r="AL442" t="s">
        <v>7839</v>
      </c>
      <c r="AM442" s="1" t="s">
        <v>7871</v>
      </c>
      <c r="AN442" s="1">
        <v>0.4</v>
      </c>
      <c r="AO442" s="1" t="s">
        <v>7844</v>
      </c>
      <c r="AP442" s="69"/>
      <c r="AQ442" s="176">
        <f t="shared" si="6"/>
        <v>0</v>
      </c>
    </row>
    <row r="443" spans="38:43">
      <c r="AL443" t="s">
        <v>7839</v>
      </c>
      <c r="AM443" s="1" t="s">
        <v>7872</v>
      </c>
      <c r="AN443" s="1">
        <v>0.08</v>
      </c>
      <c r="AO443" s="1" t="s">
        <v>7719</v>
      </c>
      <c r="AP443" s="69"/>
      <c r="AQ443" s="176">
        <f t="shared" si="6"/>
        <v>0</v>
      </c>
    </row>
    <row r="444" spans="38:43">
      <c r="AL444" t="s">
        <v>7839</v>
      </c>
      <c r="AM444" s="1" t="s">
        <v>7873</v>
      </c>
      <c r="AN444" s="1">
        <v>2</v>
      </c>
      <c r="AO444" s="1" t="s">
        <v>7874</v>
      </c>
      <c r="AP444" s="69"/>
      <c r="AQ444" s="176">
        <f t="shared" si="6"/>
        <v>0</v>
      </c>
    </row>
    <row r="445" spans="38:43">
      <c r="AL445" t="s">
        <v>7839</v>
      </c>
      <c r="AM445" s="1" t="s">
        <v>7875</v>
      </c>
      <c r="AN445" s="1">
        <v>1</v>
      </c>
      <c r="AO445" s="1" t="s">
        <v>7719</v>
      </c>
      <c r="AP445" s="69"/>
      <c r="AQ445" s="176">
        <f t="shared" si="6"/>
        <v>0</v>
      </c>
    </row>
    <row r="446" spans="38:43">
      <c r="AL446" t="s">
        <v>7839</v>
      </c>
      <c r="AM446" s="1" t="s">
        <v>7876</v>
      </c>
      <c r="AN446" s="1">
        <v>0.03</v>
      </c>
      <c r="AO446" s="1" t="s">
        <v>7798</v>
      </c>
      <c r="AP446" s="69"/>
      <c r="AQ446" s="176">
        <f t="shared" si="6"/>
        <v>0</v>
      </c>
    </row>
    <row r="447" spans="38:43">
      <c r="AL447" t="s">
        <v>7839</v>
      </c>
      <c r="AM447" s="1" t="s">
        <v>7877</v>
      </c>
      <c r="AN447" s="1">
        <v>0.04</v>
      </c>
      <c r="AO447" s="1" t="s">
        <v>7764</v>
      </c>
      <c r="AP447" s="69"/>
      <c r="AQ447" s="176">
        <f t="shared" si="6"/>
        <v>0</v>
      </c>
    </row>
    <row r="448" spans="38:43">
      <c r="AL448" t="s">
        <v>7839</v>
      </c>
      <c r="AM448" s="1" t="s">
        <v>7878</v>
      </c>
      <c r="AN448" s="1">
        <v>0.08</v>
      </c>
      <c r="AO448" s="1" t="s">
        <v>7769</v>
      </c>
      <c r="AP448" s="69"/>
      <c r="AQ448" s="176">
        <f t="shared" si="6"/>
        <v>0</v>
      </c>
    </row>
    <row r="449" spans="38:43">
      <c r="AL449" t="s">
        <v>7839</v>
      </c>
      <c r="AM449" s="1" t="s">
        <v>7879</v>
      </c>
      <c r="AN449" s="1">
        <v>0.2</v>
      </c>
      <c r="AO449" s="1" t="s">
        <v>7880</v>
      </c>
      <c r="AP449" s="69"/>
      <c r="AQ449" s="176">
        <f t="shared" si="6"/>
        <v>0</v>
      </c>
    </row>
    <row r="450" spans="38:43">
      <c r="AL450" t="s">
        <v>7839</v>
      </c>
      <c r="AM450" s="1" t="s">
        <v>7881</v>
      </c>
      <c r="AN450" s="1">
        <v>0.1</v>
      </c>
      <c r="AO450" s="1" t="s">
        <v>7712</v>
      </c>
      <c r="AP450" s="69"/>
      <c r="AQ450" s="176">
        <f t="shared" si="6"/>
        <v>0</v>
      </c>
    </row>
    <row r="451" spans="38:43">
      <c r="AL451" t="s">
        <v>7839</v>
      </c>
      <c r="AM451" s="1" t="s">
        <v>7882</v>
      </c>
      <c r="AN451" s="1">
        <v>0.04</v>
      </c>
      <c r="AO451" s="1" t="s">
        <v>7764</v>
      </c>
      <c r="AP451" s="69"/>
      <c r="AQ451" s="176">
        <f t="shared" si="6"/>
        <v>0</v>
      </c>
    </row>
    <row r="452" spans="38:43">
      <c r="AL452" t="s">
        <v>7839</v>
      </c>
      <c r="AM452" s="1" t="s">
        <v>7883</v>
      </c>
      <c r="AN452" s="1">
        <v>0.06</v>
      </c>
      <c r="AO452" s="1" t="s">
        <v>7884</v>
      </c>
      <c r="AP452" s="69"/>
      <c r="AQ452" s="176">
        <f t="shared" ref="AQ452:AQ515" si="7">AP452*AN452</f>
        <v>0</v>
      </c>
    </row>
    <row r="453" spans="38:43">
      <c r="AL453" t="s">
        <v>7839</v>
      </c>
      <c r="AM453" s="1" t="s">
        <v>7885</v>
      </c>
      <c r="AN453" s="1">
        <v>0.05</v>
      </c>
      <c r="AO453" s="1" t="s">
        <v>7798</v>
      </c>
      <c r="AP453" s="69"/>
      <c r="AQ453" s="176">
        <f t="shared" si="7"/>
        <v>0</v>
      </c>
    </row>
    <row r="454" spans="38:43">
      <c r="AL454" t="s">
        <v>7839</v>
      </c>
      <c r="AM454" s="1" t="s">
        <v>7886</v>
      </c>
      <c r="AN454" s="1">
        <v>0.03</v>
      </c>
      <c r="AO454" s="1">
        <v>12</v>
      </c>
      <c r="AP454" s="69"/>
      <c r="AQ454" s="176">
        <f t="shared" si="7"/>
        <v>0</v>
      </c>
    </row>
    <row r="455" spans="38:43">
      <c r="AL455" t="s">
        <v>7839</v>
      </c>
      <c r="AM455" s="1" t="s">
        <v>7887</v>
      </c>
      <c r="AN455" s="1">
        <v>0.04</v>
      </c>
      <c r="AO455" s="1">
        <v>12</v>
      </c>
      <c r="AP455" s="69"/>
      <c r="AQ455" s="176">
        <f t="shared" si="7"/>
        <v>0</v>
      </c>
    </row>
    <row r="456" spans="38:43">
      <c r="AL456" t="s">
        <v>7839</v>
      </c>
      <c r="AM456" s="1" t="s">
        <v>7888</v>
      </c>
      <c r="AN456" s="1">
        <v>0.1</v>
      </c>
      <c r="AO456" s="1">
        <v>24</v>
      </c>
      <c r="AP456" s="69"/>
      <c r="AQ456" s="176">
        <f t="shared" si="7"/>
        <v>0</v>
      </c>
    </row>
    <row r="457" spans="38:43">
      <c r="AL457" t="s">
        <v>7839</v>
      </c>
      <c r="AM457" s="1" t="s">
        <v>7889</v>
      </c>
      <c r="AN457" s="1">
        <v>2</v>
      </c>
      <c r="AO457" s="1">
        <v>25</v>
      </c>
      <c r="AP457" s="69"/>
      <c r="AQ457" s="176">
        <f t="shared" si="7"/>
        <v>0</v>
      </c>
    </row>
    <row r="458" spans="38:43">
      <c r="AL458" t="s">
        <v>7839</v>
      </c>
      <c r="AM458" s="1" t="s">
        <v>7890</v>
      </c>
      <c r="AN458" s="1">
        <v>6</v>
      </c>
      <c r="AO458" s="1" t="s">
        <v>7798</v>
      </c>
      <c r="AP458" s="69"/>
      <c r="AQ458" s="176">
        <f t="shared" si="7"/>
        <v>0</v>
      </c>
    </row>
    <row r="459" spans="38:43">
      <c r="AL459" t="s">
        <v>7839</v>
      </c>
      <c r="AM459" s="1" t="s">
        <v>7891</v>
      </c>
      <c r="AN459" s="1">
        <v>0.02</v>
      </c>
      <c r="AO459" s="1" t="s">
        <v>7719</v>
      </c>
      <c r="AP459" s="69"/>
      <c r="AQ459" s="176">
        <f t="shared" si="7"/>
        <v>0</v>
      </c>
    </row>
    <row r="460" spans="38:43">
      <c r="AL460" t="s">
        <v>7839</v>
      </c>
      <c r="AM460" s="1" t="s">
        <v>7892</v>
      </c>
      <c r="AN460" s="1">
        <v>0.03</v>
      </c>
      <c r="AO460" s="1" t="s">
        <v>7893</v>
      </c>
      <c r="AP460" s="69"/>
      <c r="AQ460" s="176">
        <f t="shared" si="7"/>
        <v>0</v>
      </c>
    </row>
    <row r="461" spans="38:43">
      <c r="AL461" t="s">
        <v>7839</v>
      </c>
      <c r="AM461" s="1" t="s">
        <v>7894</v>
      </c>
      <c r="AN461" s="1">
        <v>1</v>
      </c>
      <c r="AO461" s="1" t="s">
        <v>7712</v>
      </c>
      <c r="AP461" s="69"/>
      <c r="AQ461" s="176">
        <f t="shared" si="7"/>
        <v>0</v>
      </c>
    </row>
    <row r="462" spans="38:43">
      <c r="AL462" t="s">
        <v>7839</v>
      </c>
      <c r="AM462" s="1" t="s">
        <v>7895</v>
      </c>
      <c r="AN462" s="1">
        <v>0.04</v>
      </c>
      <c r="AO462" s="1" t="s">
        <v>7764</v>
      </c>
      <c r="AP462" s="69"/>
      <c r="AQ462" s="176">
        <f t="shared" si="7"/>
        <v>0</v>
      </c>
    </row>
    <row r="463" spans="38:43">
      <c r="AL463" t="s">
        <v>7896</v>
      </c>
      <c r="AM463" s="169" t="s">
        <v>7896</v>
      </c>
      <c r="AN463" s="169"/>
      <c r="AO463" s="169"/>
      <c r="AP463" s="174"/>
      <c r="AQ463" s="176">
        <f t="shared" si="7"/>
        <v>0</v>
      </c>
    </row>
    <row r="464" spans="38:43">
      <c r="AL464" t="s">
        <v>7896</v>
      </c>
      <c r="AM464" s="1" t="s">
        <v>7897</v>
      </c>
      <c r="AN464" s="1">
        <v>10</v>
      </c>
      <c r="AO464" s="1" t="s">
        <v>7898</v>
      </c>
      <c r="AP464" s="69"/>
      <c r="AQ464" s="176">
        <f t="shared" si="7"/>
        <v>0</v>
      </c>
    </row>
    <row r="465" spans="38:43">
      <c r="AL465" t="s">
        <v>7896</v>
      </c>
      <c r="AM465" s="1" t="s">
        <v>7899</v>
      </c>
      <c r="AN465" s="1">
        <v>0.1</v>
      </c>
      <c r="AO465" s="1" t="s">
        <v>7712</v>
      </c>
      <c r="AP465" s="69"/>
      <c r="AQ465" s="176">
        <f t="shared" si="7"/>
        <v>0</v>
      </c>
    </row>
    <row r="466" spans="38:43">
      <c r="AL466" t="s">
        <v>7896</v>
      </c>
      <c r="AM466" s="1" t="s">
        <v>7900</v>
      </c>
      <c r="AN466" s="1">
        <v>7</v>
      </c>
      <c r="AO466" s="1" t="s">
        <v>7880</v>
      </c>
      <c r="AP466" s="69"/>
      <c r="AQ466" s="176">
        <f t="shared" si="7"/>
        <v>0</v>
      </c>
    </row>
    <row r="467" spans="38:43">
      <c r="AL467" t="s">
        <v>7896</v>
      </c>
      <c r="AM467" s="1" t="s">
        <v>7901</v>
      </c>
      <c r="AN467" s="1">
        <v>1</v>
      </c>
      <c r="AO467" s="1" t="s">
        <v>7714</v>
      </c>
      <c r="AP467" s="69"/>
      <c r="AQ467" s="176">
        <f t="shared" si="7"/>
        <v>0</v>
      </c>
    </row>
    <row r="468" spans="38:43">
      <c r="AL468" t="s">
        <v>7896</v>
      </c>
      <c r="AM468" s="1" t="s">
        <v>7902</v>
      </c>
      <c r="AN468" s="1">
        <v>3</v>
      </c>
      <c r="AO468" s="1" t="s">
        <v>7714</v>
      </c>
      <c r="AP468" s="69"/>
      <c r="AQ468" s="176">
        <f t="shared" si="7"/>
        <v>0</v>
      </c>
    </row>
    <row r="469" spans="38:43">
      <c r="AL469" t="s">
        <v>7896</v>
      </c>
      <c r="AM469" s="1" t="s">
        <v>7903</v>
      </c>
      <c r="AN469" s="1">
        <v>1</v>
      </c>
      <c r="AO469" s="1" t="s">
        <v>7719</v>
      </c>
      <c r="AP469" s="69"/>
      <c r="AQ469" s="176">
        <f t="shared" si="7"/>
        <v>0</v>
      </c>
    </row>
    <row r="470" spans="38:43">
      <c r="AL470" t="s">
        <v>7896</v>
      </c>
      <c r="AM470" s="1" t="s">
        <v>7904</v>
      </c>
      <c r="AN470" s="1">
        <v>0.8</v>
      </c>
      <c r="AO470" s="1" t="s">
        <v>7714</v>
      </c>
      <c r="AP470" s="69"/>
      <c r="AQ470" s="176">
        <f t="shared" si="7"/>
        <v>0</v>
      </c>
    </row>
    <row r="471" spans="38:43">
      <c r="AL471" t="s">
        <v>7896</v>
      </c>
      <c r="AM471" s="1" t="s">
        <v>7905</v>
      </c>
      <c r="AN471" s="1">
        <v>1</v>
      </c>
      <c r="AO471" s="1" t="s">
        <v>7714</v>
      </c>
      <c r="AP471" s="69"/>
      <c r="AQ471" s="176">
        <f t="shared" si="7"/>
        <v>0</v>
      </c>
    </row>
    <row r="472" spans="38:43">
      <c r="AL472" t="s">
        <v>7896</v>
      </c>
      <c r="AM472" s="1" t="s">
        <v>7906</v>
      </c>
      <c r="AN472" s="1">
        <v>0.7</v>
      </c>
      <c r="AO472" s="1" t="s">
        <v>7769</v>
      </c>
      <c r="AP472" s="69"/>
      <c r="AQ472" s="176">
        <f t="shared" si="7"/>
        <v>0</v>
      </c>
    </row>
    <row r="473" spans="38:43">
      <c r="AL473" t="s">
        <v>7896</v>
      </c>
      <c r="AM473" s="1" t="s">
        <v>7907</v>
      </c>
      <c r="AN473" s="1">
        <v>10</v>
      </c>
      <c r="AO473" s="1" t="s">
        <v>7721</v>
      </c>
      <c r="AP473" s="69"/>
      <c r="AQ473" s="176">
        <f t="shared" si="7"/>
        <v>0</v>
      </c>
    </row>
    <row r="474" spans="38:43">
      <c r="AL474" t="s">
        <v>7896</v>
      </c>
      <c r="AM474" s="1" t="s">
        <v>7908</v>
      </c>
      <c r="AN474" s="1">
        <v>0.1</v>
      </c>
      <c r="AO474" s="1" t="s">
        <v>7714</v>
      </c>
      <c r="AP474" s="69"/>
      <c r="AQ474" s="176">
        <f t="shared" si="7"/>
        <v>0</v>
      </c>
    </row>
    <row r="475" spans="38:43">
      <c r="AL475" t="s">
        <v>7896</v>
      </c>
      <c r="AM475" s="1" t="s">
        <v>7909</v>
      </c>
      <c r="AN475" s="1">
        <v>2</v>
      </c>
      <c r="AO475" s="1" t="s">
        <v>7712</v>
      </c>
      <c r="AP475" s="69"/>
      <c r="AQ475" s="176">
        <f t="shared" si="7"/>
        <v>0</v>
      </c>
    </row>
    <row r="476" spans="38:43">
      <c r="AL476" t="s">
        <v>7896</v>
      </c>
      <c r="AM476" s="1" t="s">
        <v>7910</v>
      </c>
      <c r="AN476" s="1">
        <v>10</v>
      </c>
      <c r="AO476" s="1" t="s">
        <v>7721</v>
      </c>
      <c r="AP476" s="69"/>
      <c r="AQ476" s="176">
        <f t="shared" si="7"/>
        <v>0</v>
      </c>
    </row>
    <row r="477" spans="38:43">
      <c r="AL477" t="s">
        <v>7896</v>
      </c>
      <c r="AM477" s="1" t="s">
        <v>7911</v>
      </c>
      <c r="AN477" s="1">
        <v>3</v>
      </c>
      <c r="AO477" s="1" t="s">
        <v>7719</v>
      </c>
      <c r="AP477" s="69"/>
      <c r="AQ477" s="176">
        <f t="shared" si="7"/>
        <v>0</v>
      </c>
    </row>
    <row r="478" spans="38:43">
      <c r="AL478" t="s">
        <v>7896</v>
      </c>
      <c r="AM478" s="1" t="s">
        <v>7912</v>
      </c>
      <c r="AN478" s="1">
        <v>3</v>
      </c>
      <c r="AO478" s="1" t="s">
        <v>7719</v>
      </c>
      <c r="AP478" s="69"/>
      <c r="AQ478" s="176">
        <f t="shared" si="7"/>
        <v>0</v>
      </c>
    </row>
    <row r="479" spans="38:43">
      <c r="AL479" t="s">
        <v>7896</v>
      </c>
      <c r="AM479" s="1" t="s">
        <v>7913</v>
      </c>
      <c r="AN479" s="1">
        <v>1</v>
      </c>
      <c r="AO479" s="1" t="s">
        <v>7914</v>
      </c>
      <c r="AP479" s="69"/>
      <c r="AQ479" s="176">
        <f t="shared" si="7"/>
        <v>0</v>
      </c>
    </row>
    <row r="480" spans="38:43">
      <c r="AL480" t="s">
        <v>7896</v>
      </c>
      <c r="AM480" s="1" t="s">
        <v>7915</v>
      </c>
      <c r="AN480" s="1">
        <v>1</v>
      </c>
      <c r="AO480" s="1" t="s">
        <v>7916</v>
      </c>
      <c r="AP480" s="69"/>
      <c r="AQ480" s="176">
        <f t="shared" si="7"/>
        <v>0</v>
      </c>
    </row>
    <row r="481" spans="38:43">
      <c r="AL481" t="s">
        <v>7896</v>
      </c>
      <c r="AM481" s="1" t="s">
        <v>7917</v>
      </c>
      <c r="AN481" s="1">
        <v>4</v>
      </c>
      <c r="AO481" s="1" t="s">
        <v>7719</v>
      </c>
      <c r="AP481" s="69"/>
      <c r="AQ481" s="176">
        <f t="shared" si="7"/>
        <v>0</v>
      </c>
    </row>
    <row r="482" spans="38:43">
      <c r="AL482" t="s">
        <v>7896</v>
      </c>
      <c r="AM482" s="1" t="s">
        <v>7918</v>
      </c>
      <c r="AN482" s="1">
        <v>10</v>
      </c>
      <c r="AO482" s="1" t="s">
        <v>7721</v>
      </c>
      <c r="AP482" s="69"/>
      <c r="AQ482" s="176">
        <f t="shared" si="7"/>
        <v>0</v>
      </c>
    </row>
    <row r="483" spans="38:43">
      <c r="AL483" t="s">
        <v>7896</v>
      </c>
      <c r="AM483" s="1" t="s">
        <v>7919</v>
      </c>
      <c r="AN483" s="1">
        <v>3</v>
      </c>
      <c r="AO483" s="1" t="s">
        <v>7721</v>
      </c>
      <c r="AP483" s="69"/>
      <c r="AQ483" s="176">
        <f t="shared" si="7"/>
        <v>0</v>
      </c>
    </row>
    <row r="484" spans="38:43">
      <c r="AL484" t="s">
        <v>7896</v>
      </c>
      <c r="AM484" s="1" t="s">
        <v>7920</v>
      </c>
      <c r="AN484" s="1">
        <v>3</v>
      </c>
      <c r="AO484" s="1" t="s">
        <v>7916</v>
      </c>
      <c r="AP484" s="69"/>
      <c r="AQ484" s="176">
        <f t="shared" si="7"/>
        <v>0</v>
      </c>
    </row>
    <row r="485" spans="38:43">
      <c r="AL485" t="s">
        <v>7896</v>
      </c>
      <c r="AM485" s="1" t="s">
        <v>7921</v>
      </c>
      <c r="AN485" s="1">
        <v>0.1</v>
      </c>
      <c r="AO485" s="1" t="s">
        <v>7719</v>
      </c>
      <c r="AP485" s="69"/>
      <c r="AQ485" s="176">
        <f t="shared" si="7"/>
        <v>0</v>
      </c>
    </row>
    <row r="486" spans="38:43">
      <c r="AL486" t="s">
        <v>7896</v>
      </c>
      <c r="AM486" s="1" t="s">
        <v>7922</v>
      </c>
      <c r="AN486" s="1">
        <v>1</v>
      </c>
      <c r="AO486" s="1" t="s">
        <v>7721</v>
      </c>
      <c r="AP486" s="69"/>
      <c r="AQ486" s="176">
        <f t="shared" si="7"/>
        <v>0</v>
      </c>
    </row>
    <row r="487" spans="38:43">
      <c r="AL487" t="s">
        <v>7896</v>
      </c>
      <c r="AM487" s="1" t="s">
        <v>7923</v>
      </c>
      <c r="AN487" s="1">
        <v>1</v>
      </c>
      <c r="AO487" s="1" t="s">
        <v>7712</v>
      </c>
      <c r="AP487" s="69"/>
      <c r="AQ487" s="176">
        <f t="shared" si="7"/>
        <v>0</v>
      </c>
    </row>
    <row r="488" spans="38:43">
      <c r="AL488" t="s">
        <v>7896</v>
      </c>
      <c r="AM488" s="1" t="s">
        <v>7924</v>
      </c>
      <c r="AN488" s="1">
        <v>5</v>
      </c>
      <c r="AO488" s="1" t="s">
        <v>7925</v>
      </c>
      <c r="AP488" s="69"/>
      <c r="AQ488" s="176">
        <f t="shared" si="7"/>
        <v>0</v>
      </c>
    </row>
    <row r="489" spans="38:43">
      <c r="AL489" t="s">
        <v>7896</v>
      </c>
      <c r="AM489" s="1" t="s">
        <v>7926</v>
      </c>
      <c r="AN489" s="1">
        <v>3</v>
      </c>
      <c r="AO489" s="1" t="s">
        <v>7719</v>
      </c>
      <c r="AP489" s="69"/>
      <c r="AQ489" s="176">
        <f t="shared" si="7"/>
        <v>0</v>
      </c>
    </row>
    <row r="490" spans="38:43">
      <c r="AL490" t="s">
        <v>7896</v>
      </c>
      <c r="AM490" s="1" t="s">
        <v>7927</v>
      </c>
      <c r="AN490" s="1">
        <v>6</v>
      </c>
      <c r="AO490" s="1" t="s">
        <v>7928</v>
      </c>
      <c r="AP490" s="69"/>
      <c r="AQ490" s="176">
        <f t="shared" si="7"/>
        <v>0</v>
      </c>
    </row>
    <row r="491" spans="38:43">
      <c r="AL491" t="s">
        <v>7896</v>
      </c>
      <c r="AM491" s="1" t="s">
        <v>7929</v>
      </c>
      <c r="AN491" s="1">
        <v>1</v>
      </c>
      <c r="AO491" s="1" t="s">
        <v>7714</v>
      </c>
      <c r="AP491" s="69"/>
      <c r="AQ491" s="176">
        <f t="shared" si="7"/>
        <v>0</v>
      </c>
    </row>
    <row r="492" spans="38:43">
      <c r="AL492" t="s">
        <v>7896</v>
      </c>
      <c r="AM492" s="1" t="s">
        <v>7930</v>
      </c>
      <c r="AN492" s="1"/>
      <c r="AO492" s="1"/>
      <c r="AP492" s="69"/>
      <c r="AQ492" s="176">
        <f t="shared" si="7"/>
        <v>0</v>
      </c>
    </row>
    <row r="493" spans="38:43">
      <c r="AL493" t="s">
        <v>7896</v>
      </c>
      <c r="AM493" s="1" t="s">
        <v>7434</v>
      </c>
      <c r="AN493" s="1"/>
      <c r="AO493" s="1"/>
      <c r="AP493" s="69"/>
      <c r="AQ493" s="176">
        <f t="shared" si="7"/>
        <v>0</v>
      </c>
    </row>
    <row r="494" spans="38:43">
      <c r="AL494" t="s">
        <v>7896</v>
      </c>
      <c r="AM494" s="169" t="s">
        <v>7931</v>
      </c>
      <c r="AN494" s="169"/>
      <c r="AO494" s="169"/>
      <c r="AP494" s="174"/>
      <c r="AQ494" s="176">
        <f t="shared" si="7"/>
        <v>0</v>
      </c>
    </row>
    <row r="495" spans="38:43">
      <c r="AL495" t="s">
        <v>7639</v>
      </c>
      <c r="AM495" s="169" t="s">
        <v>7639</v>
      </c>
      <c r="AN495" s="169"/>
      <c r="AO495" s="169"/>
      <c r="AP495" s="174"/>
      <c r="AQ495" s="176">
        <f t="shared" si="7"/>
        <v>0</v>
      </c>
    </row>
    <row r="496" spans="38:43">
      <c r="AL496" t="s">
        <v>7639</v>
      </c>
      <c r="AM496" s="1" t="s">
        <v>7640</v>
      </c>
      <c r="AN496" s="1">
        <v>4</v>
      </c>
      <c r="AO496" s="1"/>
      <c r="AP496" s="69"/>
      <c r="AQ496" s="176">
        <f t="shared" si="7"/>
        <v>0</v>
      </c>
    </row>
    <row r="497" spans="38:43">
      <c r="AL497" t="s">
        <v>7639</v>
      </c>
      <c r="AM497" s="1" t="s">
        <v>7641</v>
      </c>
      <c r="AN497" s="1">
        <v>0.4</v>
      </c>
      <c r="AO497" s="1"/>
      <c r="AP497" s="69"/>
      <c r="AQ497" s="176">
        <f t="shared" si="7"/>
        <v>0</v>
      </c>
    </row>
    <row r="498" spans="38:43">
      <c r="AL498" t="s">
        <v>7639</v>
      </c>
      <c r="AM498" s="1" t="s">
        <v>7642</v>
      </c>
      <c r="AN498" s="1">
        <v>1.4</v>
      </c>
      <c r="AO498" s="1"/>
      <c r="AP498" s="69"/>
      <c r="AQ498" s="176">
        <f t="shared" si="7"/>
        <v>0</v>
      </c>
    </row>
    <row r="499" spans="38:43">
      <c r="AL499" t="s">
        <v>7639</v>
      </c>
      <c r="AM499" s="1" t="s">
        <v>7643</v>
      </c>
      <c r="AN499" s="1">
        <v>8</v>
      </c>
      <c r="AO499" s="1"/>
      <c r="AP499" s="69"/>
      <c r="AQ499" s="176">
        <f t="shared" si="7"/>
        <v>0</v>
      </c>
    </row>
    <row r="500" spans="38:43">
      <c r="AL500" t="s">
        <v>7639</v>
      </c>
      <c r="AM500" s="1" t="s">
        <v>7644</v>
      </c>
      <c r="AN500" s="1">
        <v>12</v>
      </c>
      <c r="AO500" s="1"/>
      <c r="AP500" s="69"/>
      <c r="AQ500" s="176">
        <f t="shared" si="7"/>
        <v>0</v>
      </c>
    </row>
    <row r="501" spans="38:43">
      <c r="AL501" t="s">
        <v>7639</v>
      </c>
      <c r="AM501" s="1" t="s">
        <v>7645</v>
      </c>
      <c r="AN501" s="1">
        <v>16</v>
      </c>
      <c r="AO501" s="1"/>
      <c r="AP501" s="69"/>
      <c r="AQ501" s="176">
        <f t="shared" si="7"/>
        <v>0</v>
      </c>
    </row>
    <row r="502" spans="38:43">
      <c r="AL502" t="s">
        <v>7639</v>
      </c>
      <c r="AM502" s="1" t="s">
        <v>7646</v>
      </c>
      <c r="AN502" s="1">
        <v>20</v>
      </c>
      <c r="AO502" s="1"/>
      <c r="AP502" s="69"/>
      <c r="AQ502" s="176">
        <f t="shared" si="7"/>
        <v>0</v>
      </c>
    </row>
    <row r="503" spans="38:43">
      <c r="AL503" t="s">
        <v>7639</v>
      </c>
      <c r="AM503" s="1" t="s">
        <v>7647</v>
      </c>
      <c r="AN503" s="1">
        <v>24</v>
      </c>
      <c r="AO503" s="1"/>
      <c r="AP503" s="69"/>
      <c r="AQ503" s="176">
        <f t="shared" si="7"/>
        <v>0</v>
      </c>
    </row>
    <row r="504" spans="38:43">
      <c r="AL504" t="s">
        <v>7639</v>
      </c>
      <c r="AM504" s="1" t="s">
        <v>7648</v>
      </c>
      <c r="AN504" s="1">
        <v>10</v>
      </c>
      <c r="AO504" s="1"/>
      <c r="AP504" s="69"/>
      <c r="AQ504" s="176">
        <f t="shared" si="7"/>
        <v>0</v>
      </c>
    </row>
    <row r="505" spans="38:43">
      <c r="AL505" t="s">
        <v>7639</v>
      </c>
      <c r="AM505" s="1" t="s">
        <v>7649</v>
      </c>
      <c r="AN505" s="1">
        <v>40</v>
      </c>
      <c r="AO505" s="1" t="s">
        <v>7650</v>
      </c>
      <c r="AP505" s="69"/>
      <c r="AQ505" s="176">
        <f t="shared" si="7"/>
        <v>0</v>
      </c>
    </row>
    <row r="506" spans="38:43">
      <c r="AL506" t="s">
        <v>7639</v>
      </c>
      <c r="AM506" s="1" t="s">
        <v>7651</v>
      </c>
      <c r="AN506" s="1">
        <v>15</v>
      </c>
      <c r="AO506" s="1" t="s">
        <v>7417</v>
      </c>
      <c r="AP506" s="69"/>
      <c r="AQ506" s="176">
        <f t="shared" si="7"/>
        <v>0</v>
      </c>
    </row>
    <row r="507" spans="38:43">
      <c r="AL507" t="s">
        <v>7639</v>
      </c>
      <c r="AM507" s="1" t="s">
        <v>7652</v>
      </c>
      <c r="AN507" s="1">
        <v>5</v>
      </c>
      <c r="AO507" s="1"/>
      <c r="AP507" s="69"/>
      <c r="AQ507" s="176">
        <f t="shared" si="7"/>
        <v>0</v>
      </c>
    </row>
    <row r="508" spans="38:43">
      <c r="AL508" t="s">
        <v>7639</v>
      </c>
      <c r="AM508" s="1" t="s">
        <v>7653</v>
      </c>
      <c r="AN508" s="1">
        <v>40</v>
      </c>
      <c r="AO508" s="1"/>
      <c r="AP508" s="69"/>
      <c r="AQ508" s="176">
        <f t="shared" si="7"/>
        <v>0</v>
      </c>
    </row>
    <row r="509" spans="38:43">
      <c r="AL509" t="s">
        <v>7639</v>
      </c>
      <c r="AM509" s="1" t="s">
        <v>7654</v>
      </c>
      <c r="AN509" s="1">
        <v>15</v>
      </c>
      <c r="AO509" s="1"/>
      <c r="AP509" s="69"/>
      <c r="AQ509" s="176">
        <f t="shared" si="7"/>
        <v>0</v>
      </c>
    </row>
    <row r="510" spans="38:43">
      <c r="AL510" t="s">
        <v>7639</v>
      </c>
      <c r="AM510" s="1" t="s">
        <v>7655</v>
      </c>
      <c r="AN510" s="1">
        <v>35</v>
      </c>
      <c r="AO510" s="1"/>
      <c r="AP510" s="69"/>
      <c r="AQ510" s="176">
        <f t="shared" si="7"/>
        <v>0</v>
      </c>
    </row>
    <row r="511" spans="38:43">
      <c r="AL511" t="s">
        <v>7639</v>
      </c>
      <c r="AM511" s="1" t="s">
        <v>7656</v>
      </c>
      <c r="AN511" s="1">
        <v>3</v>
      </c>
      <c r="AO511" s="1"/>
      <c r="AP511" s="69"/>
      <c r="AQ511" s="176">
        <f t="shared" si="7"/>
        <v>0</v>
      </c>
    </row>
    <row r="512" spans="38:43">
      <c r="AL512" t="s">
        <v>7639</v>
      </c>
      <c r="AM512" s="1" t="s">
        <v>7657</v>
      </c>
      <c r="AN512" s="1">
        <v>30</v>
      </c>
      <c r="AO512" s="1"/>
      <c r="AP512" s="69"/>
      <c r="AQ512" s="176">
        <f t="shared" si="7"/>
        <v>0</v>
      </c>
    </row>
    <row r="513" spans="38:43">
      <c r="AL513" t="s">
        <v>7639</v>
      </c>
      <c r="AM513" s="1" t="s">
        <v>7658</v>
      </c>
      <c r="AN513" s="1">
        <v>45</v>
      </c>
      <c r="AO513" s="1"/>
      <c r="AP513" s="69"/>
      <c r="AQ513" s="176">
        <f t="shared" si="7"/>
        <v>0</v>
      </c>
    </row>
    <row r="514" spans="38:43">
      <c r="AL514" t="s">
        <v>7639</v>
      </c>
      <c r="AM514" s="1" t="s">
        <v>7659</v>
      </c>
      <c r="AN514" s="1">
        <v>20</v>
      </c>
      <c r="AO514" s="1"/>
      <c r="AP514" s="69"/>
      <c r="AQ514" s="176">
        <f t="shared" si="7"/>
        <v>0</v>
      </c>
    </row>
    <row r="515" spans="38:43">
      <c r="AL515" t="s">
        <v>7639</v>
      </c>
      <c r="AM515" s="1" t="s">
        <v>7660</v>
      </c>
      <c r="AN515" s="1">
        <v>4</v>
      </c>
      <c r="AO515" s="1"/>
      <c r="AP515" s="69"/>
      <c r="AQ515" s="176">
        <f t="shared" si="7"/>
        <v>0</v>
      </c>
    </row>
    <row r="516" spans="38:43">
      <c r="AL516" t="s">
        <v>7639</v>
      </c>
      <c r="AM516" s="1" t="s">
        <v>7661</v>
      </c>
      <c r="AN516" s="1">
        <v>15</v>
      </c>
      <c r="AO516" s="1"/>
      <c r="AP516" s="69"/>
      <c r="AQ516" s="176">
        <f t="shared" ref="AQ516:AQ579" si="8">AP516*AN516</f>
        <v>0</v>
      </c>
    </row>
    <row r="517" spans="38:43">
      <c r="AL517" t="s">
        <v>7639</v>
      </c>
      <c r="AM517" s="1" t="s">
        <v>7662</v>
      </c>
      <c r="AN517" s="1">
        <v>30</v>
      </c>
      <c r="AO517" s="1"/>
      <c r="AP517" s="69"/>
      <c r="AQ517" s="176">
        <f t="shared" si="8"/>
        <v>0</v>
      </c>
    </row>
    <row r="518" spans="38:43">
      <c r="AL518" t="s">
        <v>7639</v>
      </c>
      <c r="AM518" s="1" t="s">
        <v>7663</v>
      </c>
      <c r="AN518" s="1">
        <v>110</v>
      </c>
      <c r="AO518" s="1"/>
      <c r="AP518" s="69"/>
      <c r="AQ518" s="176">
        <f t="shared" si="8"/>
        <v>0</v>
      </c>
    </row>
    <row r="519" spans="38:43">
      <c r="AL519" t="s">
        <v>7639</v>
      </c>
      <c r="AM519" s="1" t="s">
        <v>7664</v>
      </c>
      <c r="AN519" s="1">
        <v>70</v>
      </c>
      <c r="AO519" s="1"/>
      <c r="AP519" s="69"/>
      <c r="AQ519" s="176">
        <f t="shared" si="8"/>
        <v>0</v>
      </c>
    </row>
    <row r="520" spans="38:43">
      <c r="AL520" t="s">
        <v>7639</v>
      </c>
      <c r="AM520" s="1" t="s">
        <v>7665</v>
      </c>
      <c r="AN520" s="1">
        <v>17</v>
      </c>
      <c r="AO520" s="1"/>
      <c r="AP520" s="69"/>
      <c r="AQ520" s="176">
        <f t="shared" si="8"/>
        <v>0</v>
      </c>
    </row>
    <row r="521" spans="38:43">
      <c r="AL521" t="s">
        <v>7639</v>
      </c>
      <c r="AM521" s="1" t="s">
        <v>7666</v>
      </c>
      <c r="AN521" s="1">
        <v>70</v>
      </c>
      <c r="AO521" s="1"/>
      <c r="AP521" s="69"/>
      <c r="AQ521" s="176">
        <f t="shared" si="8"/>
        <v>0</v>
      </c>
    </row>
    <row r="522" spans="38:43">
      <c r="AL522" t="s">
        <v>7639</v>
      </c>
      <c r="AM522" s="1" t="s">
        <v>7667</v>
      </c>
      <c r="AN522" s="1">
        <v>30</v>
      </c>
      <c r="AO522" s="1"/>
      <c r="AP522" s="69"/>
      <c r="AQ522" s="176">
        <f t="shared" si="8"/>
        <v>0</v>
      </c>
    </row>
    <row r="523" spans="38:43">
      <c r="AL523" t="s">
        <v>7639</v>
      </c>
      <c r="AM523" s="1" t="s">
        <v>7668</v>
      </c>
      <c r="AN523" s="1">
        <v>25</v>
      </c>
      <c r="AO523" s="1"/>
      <c r="AP523" s="69"/>
      <c r="AQ523" s="176">
        <f t="shared" si="8"/>
        <v>0</v>
      </c>
    </row>
    <row r="524" spans="38:43">
      <c r="AL524" t="s">
        <v>7639</v>
      </c>
      <c r="AM524" s="1" t="s">
        <v>7669</v>
      </c>
      <c r="AN524" s="1">
        <v>35</v>
      </c>
      <c r="AO524" s="1"/>
      <c r="AP524" s="69"/>
      <c r="AQ524" s="176">
        <f t="shared" si="8"/>
        <v>0</v>
      </c>
    </row>
    <row r="525" spans="38:43">
      <c r="AL525" t="s">
        <v>7639</v>
      </c>
      <c r="AM525" s="1" t="s">
        <v>7670</v>
      </c>
      <c r="AN525" s="1">
        <v>20</v>
      </c>
      <c r="AO525" s="1"/>
      <c r="AP525" s="69"/>
      <c r="AQ525" s="176">
        <f t="shared" si="8"/>
        <v>0</v>
      </c>
    </row>
    <row r="526" spans="38:43">
      <c r="AL526" t="s">
        <v>7639</v>
      </c>
      <c r="AM526" s="1" t="s">
        <v>7671</v>
      </c>
      <c r="AN526" s="1">
        <v>45</v>
      </c>
      <c r="AO526" s="1"/>
      <c r="AP526" s="69"/>
      <c r="AQ526" s="176">
        <f t="shared" si="8"/>
        <v>0</v>
      </c>
    </row>
    <row r="527" spans="38:43">
      <c r="AL527" t="s">
        <v>7639</v>
      </c>
      <c r="AM527" s="1" t="s">
        <v>7672</v>
      </c>
      <c r="AN527" s="1">
        <v>20</v>
      </c>
      <c r="AO527" s="1"/>
      <c r="AP527" s="69"/>
      <c r="AQ527" s="176">
        <f t="shared" si="8"/>
        <v>0</v>
      </c>
    </row>
    <row r="528" spans="38:43">
      <c r="AL528" t="s">
        <v>7639</v>
      </c>
      <c r="AM528" s="1" t="s">
        <v>7673</v>
      </c>
      <c r="AN528" s="1">
        <v>7</v>
      </c>
      <c r="AO528" s="1"/>
      <c r="AP528" s="69"/>
      <c r="AQ528" s="176">
        <f t="shared" si="8"/>
        <v>0</v>
      </c>
    </row>
    <row r="529" spans="38:43">
      <c r="AL529" t="s">
        <v>7639</v>
      </c>
      <c r="AM529" s="1" t="s">
        <v>7674</v>
      </c>
      <c r="AN529" s="1">
        <v>1</v>
      </c>
      <c r="AO529" s="1"/>
      <c r="AP529" s="69"/>
      <c r="AQ529" s="176">
        <f t="shared" si="8"/>
        <v>0</v>
      </c>
    </row>
    <row r="530" spans="38:43">
      <c r="AL530" t="s">
        <v>7639</v>
      </c>
      <c r="AM530" s="1" t="s">
        <v>7675</v>
      </c>
      <c r="AN530" s="1">
        <v>3</v>
      </c>
      <c r="AO530" s="1"/>
      <c r="AP530" s="69"/>
      <c r="AQ530" s="176">
        <f t="shared" si="8"/>
        <v>0</v>
      </c>
    </row>
    <row r="531" spans="38:43">
      <c r="AL531" t="s">
        <v>7639</v>
      </c>
      <c r="AM531" s="1" t="s">
        <v>7676</v>
      </c>
      <c r="AN531" s="1">
        <v>3</v>
      </c>
      <c r="AO531" s="1"/>
      <c r="AP531" s="69"/>
      <c r="AQ531" s="176">
        <f t="shared" si="8"/>
        <v>0</v>
      </c>
    </row>
    <row r="532" spans="38:43">
      <c r="AL532" t="s">
        <v>7639</v>
      </c>
      <c r="AM532" s="1" t="s">
        <v>7677</v>
      </c>
      <c r="AN532" s="1">
        <v>1</v>
      </c>
      <c r="AO532" s="1"/>
      <c r="AP532" s="69"/>
      <c r="AQ532" s="176">
        <f t="shared" si="8"/>
        <v>0</v>
      </c>
    </row>
    <row r="533" spans="38:43">
      <c r="AL533" t="s">
        <v>7639</v>
      </c>
      <c r="AM533" s="1" t="s">
        <v>7678</v>
      </c>
      <c r="AN533" s="1">
        <v>5</v>
      </c>
      <c r="AO533" s="1"/>
      <c r="AP533" s="69"/>
      <c r="AQ533" s="176">
        <f t="shared" si="8"/>
        <v>0</v>
      </c>
    </row>
    <row r="534" spans="38:43">
      <c r="AL534" t="s">
        <v>7639</v>
      </c>
      <c r="AM534" s="1" t="s">
        <v>7679</v>
      </c>
      <c r="AN534" s="1">
        <v>3</v>
      </c>
      <c r="AO534" s="1"/>
      <c r="AP534" s="69"/>
      <c r="AQ534" s="176">
        <f t="shared" si="8"/>
        <v>0</v>
      </c>
    </row>
    <row r="535" spans="38:43">
      <c r="AL535" t="s">
        <v>7639</v>
      </c>
      <c r="AM535" s="1" t="s">
        <v>7680</v>
      </c>
      <c r="AN535" s="1">
        <v>1</v>
      </c>
      <c r="AO535" s="1"/>
      <c r="AP535" s="69"/>
      <c r="AQ535" s="176">
        <f t="shared" si="8"/>
        <v>0</v>
      </c>
    </row>
    <row r="536" spans="38:43">
      <c r="AL536" t="s">
        <v>7639</v>
      </c>
      <c r="AM536" s="1" t="s">
        <v>7681</v>
      </c>
      <c r="AN536" s="1">
        <v>10</v>
      </c>
      <c r="AO536" s="1"/>
      <c r="AP536" s="69"/>
      <c r="AQ536" s="176">
        <f t="shared" si="8"/>
        <v>0</v>
      </c>
    </row>
    <row r="537" spans="38:43">
      <c r="AL537" t="s">
        <v>7639</v>
      </c>
      <c r="AM537" s="1" t="s">
        <v>7682</v>
      </c>
      <c r="AN537" s="1">
        <v>4</v>
      </c>
      <c r="AO537" s="1"/>
      <c r="AP537" s="69"/>
      <c r="AQ537" s="176">
        <f t="shared" si="8"/>
        <v>0</v>
      </c>
    </row>
    <row r="538" spans="38:43">
      <c r="AL538" t="s">
        <v>7639</v>
      </c>
      <c r="AM538" s="1" t="s">
        <v>7683</v>
      </c>
      <c r="AN538" s="1">
        <v>5</v>
      </c>
      <c r="AO538" s="1"/>
      <c r="AP538" s="69"/>
      <c r="AQ538" s="176">
        <f t="shared" si="8"/>
        <v>0</v>
      </c>
    </row>
    <row r="539" spans="38:43">
      <c r="AL539" t="s">
        <v>7639</v>
      </c>
      <c r="AM539" s="1" t="s">
        <v>7684</v>
      </c>
      <c r="AN539" s="1">
        <v>9</v>
      </c>
      <c r="AO539" s="1"/>
      <c r="AP539" s="69"/>
      <c r="AQ539" s="176">
        <f t="shared" si="8"/>
        <v>0</v>
      </c>
    </row>
    <row r="540" spans="38:43">
      <c r="AL540" t="s">
        <v>7639</v>
      </c>
      <c r="AM540" s="1" t="s">
        <v>7685</v>
      </c>
      <c r="AN540" s="1">
        <v>10</v>
      </c>
      <c r="AO540" s="1"/>
      <c r="AP540" s="69"/>
      <c r="AQ540" s="176">
        <f t="shared" si="8"/>
        <v>0</v>
      </c>
    </row>
    <row r="541" spans="38:43">
      <c r="AL541" t="s">
        <v>7639</v>
      </c>
      <c r="AM541" s="1" t="s">
        <v>7686</v>
      </c>
      <c r="AN541" s="1">
        <v>10</v>
      </c>
      <c r="AO541" s="1"/>
      <c r="AP541" s="69"/>
      <c r="AQ541" s="176">
        <f t="shared" si="8"/>
        <v>0</v>
      </c>
    </row>
    <row r="542" spans="38:43">
      <c r="AL542" t="s">
        <v>7639</v>
      </c>
      <c r="AM542" s="1" t="s">
        <v>7687</v>
      </c>
      <c r="AN542" s="1">
        <v>10</v>
      </c>
      <c r="AO542" s="1"/>
      <c r="AP542" s="69"/>
      <c r="AQ542" s="176">
        <f t="shared" si="8"/>
        <v>0</v>
      </c>
    </row>
    <row r="543" spans="38:43">
      <c r="AL543" t="s">
        <v>7639</v>
      </c>
      <c r="AM543" s="1" t="s">
        <v>7688</v>
      </c>
      <c r="AN543" s="1">
        <v>5</v>
      </c>
      <c r="AO543" s="1"/>
      <c r="AP543" s="69"/>
      <c r="AQ543" s="176">
        <f t="shared" si="8"/>
        <v>0</v>
      </c>
    </row>
    <row r="544" spans="38:43">
      <c r="AL544" t="s">
        <v>7639</v>
      </c>
      <c r="AM544" s="1" t="s">
        <v>7689</v>
      </c>
      <c r="AN544" s="1">
        <v>12</v>
      </c>
      <c r="AO544" s="1"/>
      <c r="AP544" s="69"/>
      <c r="AQ544" s="176">
        <f t="shared" si="8"/>
        <v>0</v>
      </c>
    </row>
    <row r="545" spans="38:43">
      <c r="AL545" t="s">
        <v>7639</v>
      </c>
      <c r="AM545" s="1" t="s">
        <v>7690</v>
      </c>
      <c r="AN545" s="1">
        <v>12</v>
      </c>
      <c r="AO545" s="1"/>
      <c r="AP545" s="69"/>
      <c r="AQ545" s="176">
        <f t="shared" si="8"/>
        <v>0</v>
      </c>
    </row>
    <row r="546" spans="38:43">
      <c r="AL546" t="s">
        <v>7639</v>
      </c>
      <c r="AM546" s="1" t="s">
        <v>7691</v>
      </c>
      <c r="AN546" s="1">
        <v>12</v>
      </c>
      <c r="AO546" s="1"/>
      <c r="AP546" s="69"/>
      <c r="AQ546" s="176">
        <f t="shared" si="8"/>
        <v>0</v>
      </c>
    </row>
    <row r="547" spans="38:43">
      <c r="AL547" t="s">
        <v>7639</v>
      </c>
      <c r="AM547" s="1" t="s">
        <v>7692</v>
      </c>
      <c r="AN547" s="1">
        <v>5</v>
      </c>
      <c r="AO547" s="1"/>
      <c r="AP547" s="69"/>
      <c r="AQ547" s="176">
        <f t="shared" si="8"/>
        <v>0</v>
      </c>
    </row>
    <row r="548" spans="38:43">
      <c r="AL548" t="s">
        <v>7639</v>
      </c>
      <c r="AM548" s="1" t="s">
        <v>7693</v>
      </c>
      <c r="AN548" s="1">
        <v>8</v>
      </c>
      <c r="AO548" s="1"/>
      <c r="AP548" s="69"/>
      <c r="AQ548" s="176">
        <f t="shared" si="8"/>
        <v>0</v>
      </c>
    </row>
    <row r="549" spans="38:43">
      <c r="AL549" t="s">
        <v>7639</v>
      </c>
      <c r="AM549" s="1" t="s">
        <v>7694</v>
      </c>
      <c r="AN549" s="1">
        <v>2</v>
      </c>
      <c r="AO549" s="1"/>
      <c r="AP549" s="69"/>
      <c r="AQ549" s="176">
        <f t="shared" si="8"/>
        <v>0</v>
      </c>
    </row>
    <row r="550" spans="38:43">
      <c r="AL550" t="s">
        <v>7639</v>
      </c>
      <c r="AM550" s="1" t="s">
        <v>7695</v>
      </c>
      <c r="AN550" s="1">
        <v>5</v>
      </c>
      <c r="AO550" s="1"/>
      <c r="AP550" s="69"/>
      <c r="AQ550" s="176">
        <f t="shared" si="8"/>
        <v>0</v>
      </c>
    </row>
    <row r="551" spans="38:43">
      <c r="AL551" t="s">
        <v>7639</v>
      </c>
      <c r="AM551" s="1" t="s">
        <v>7696</v>
      </c>
      <c r="AN551" s="1">
        <v>5</v>
      </c>
      <c r="AO551" s="1"/>
      <c r="AP551" s="69"/>
      <c r="AQ551" s="176">
        <f t="shared" si="8"/>
        <v>0</v>
      </c>
    </row>
    <row r="552" spans="38:43">
      <c r="AL552" t="s">
        <v>7639</v>
      </c>
      <c r="AM552" s="1" t="s">
        <v>7697</v>
      </c>
      <c r="AN552" s="1">
        <v>8</v>
      </c>
      <c r="AO552" s="1"/>
      <c r="AP552" s="69"/>
      <c r="AQ552" s="176">
        <f t="shared" si="8"/>
        <v>0</v>
      </c>
    </row>
    <row r="553" spans="38:43">
      <c r="AL553" t="s">
        <v>7639</v>
      </c>
      <c r="AM553" s="1" t="s">
        <v>7698</v>
      </c>
      <c r="AN553" s="1">
        <v>15</v>
      </c>
      <c r="AO553" s="1"/>
      <c r="AP553" s="69"/>
      <c r="AQ553" s="176">
        <f t="shared" si="8"/>
        <v>0</v>
      </c>
    </row>
    <row r="554" spans="38:43">
      <c r="AL554" t="s">
        <v>7639</v>
      </c>
      <c r="AM554" s="1" t="s">
        <v>7699</v>
      </c>
      <c r="AN554" s="1">
        <v>10</v>
      </c>
      <c r="AO554" s="1"/>
      <c r="AP554" s="69"/>
      <c r="AQ554" s="176">
        <f t="shared" si="8"/>
        <v>0</v>
      </c>
    </row>
    <row r="555" spans="38:43">
      <c r="AL555" t="s">
        <v>7639</v>
      </c>
      <c r="AM555" s="1" t="s">
        <v>7700</v>
      </c>
      <c r="AN555" s="1">
        <v>10</v>
      </c>
      <c r="AO555" s="1"/>
      <c r="AP555" s="69"/>
      <c r="AQ555" s="176">
        <f t="shared" si="8"/>
        <v>0</v>
      </c>
    </row>
    <row r="556" spans="38:43">
      <c r="AL556" t="s">
        <v>7639</v>
      </c>
      <c r="AM556" s="1" t="s">
        <v>7701</v>
      </c>
      <c r="AN556" s="1">
        <v>10</v>
      </c>
      <c r="AO556" s="1"/>
      <c r="AP556" s="69"/>
      <c r="AQ556" s="176">
        <f t="shared" si="8"/>
        <v>0</v>
      </c>
    </row>
    <row r="557" spans="38:43">
      <c r="AL557" t="s">
        <v>7639</v>
      </c>
      <c r="AM557" s="1" t="s">
        <v>7702</v>
      </c>
      <c r="AN557" s="1">
        <v>10</v>
      </c>
      <c r="AO557" s="1"/>
      <c r="AP557" s="69"/>
      <c r="AQ557" s="176">
        <f t="shared" si="8"/>
        <v>0</v>
      </c>
    </row>
    <row r="558" spans="38:43">
      <c r="AL558" t="s">
        <v>7639</v>
      </c>
      <c r="AM558" s="1" t="s">
        <v>7703</v>
      </c>
      <c r="AN558" s="1">
        <v>12</v>
      </c>
      <c r="AO558" s="1"/>
      <c r="AP558" s="69"/>
      <c r="AQ558" s="176">
        <f t="shared" si="8"/>
        <v>0</v>
      </c>
    </row>
    <row r="559" spans="38:43">
      <c r="AL559" t="s">
        <v>7639</v>
      </c>
      <c r="AM559" s="1" t="s">
        <v>7704</v>
      </c>
      <c r="AN559" s="1">
        <v>5</v>
      </c>
      <c r="AO559" s="1"/>
      <c r="AP559" s="69"/>
      <c r="AQ559" s="176">
        <f t="shared" si="8"/>
        <v>0</v>
      </c>
    </row>
    <row r="560" spans="38:43">
      <c r="AL560" t="s">
        <v>7639</v>
      </c>
      <c r="AM560" s="1" t="s">
        <v>7705</v>
      </c>
      <c r="AN560" s="1">
        <v>10</v>
      </c>
      <c r="AO560" s="1"/>
      <c r="AP560" s="69"/>
      <c r="AQ560" s="176">
        <f t="shared" si="8"/>
        <v>0</v>
      </c>
    </row>
    <row r="561" spans="38:43">
      <c r="AL561" t="s">
        <v>7639</v>
      </c>
      <c r="AM561" s="1" t="s">
        <v>7706</v>
      </c>
      <c r="AN561" s="1">
        <v>5</v>
      </c>
      <c r="AO561" s="1"/>
      <c r="AP561" s="69"/>
      <c r="AQ561" s="176">
        <f t="shared" si="8"/>
        <v>0</v>
      </c>
    </row>
    <row r="562" spans="38:43">
      <c r="AL562" t="s">
        <v>7639</v>
      </c>
      <c r="AM562" s="1" t="s">
        <v>7707</v>
      </c>
      <c r="AN562" s="1">
        <v>5</v>
      </c>
      <c r="AO562" s="1"/>
      <c r="AP562" s="69"/>
      <c r="AQ562" s="176">
        <f t="shared" si="8"/>
        <v>0</v>
      </c>
    </row>
    <row r="563" spans="38:43">
      <c r="AL563" t="s">
        <v>7639</v>
      </c>
      <c r="AM563" s="1" t="s">
        <v>7708</v>
      </c>
      <c r="AN563" s="1">
        <v>4</v>
      </c>
      <c r="AO563" s="1"/>
      <c r="AP563" s="69"/>
      <c r="AQ563" s="176">
        <f t="shared" si="8"/>
        <v>0</v>
      </c>
    </row>
    <row r="564" spans="38:43">
      <c r="AL564" t="s">
        <v>7709</v>
      </c>
      <c r="AM564" s="169" t="s">
        <v>7709</v>
      </c>
      <c r="AN564" s="169"/>
      <c r="AO564" s="169"/>
      <c r="AP564" s="174"/>
      <c r="AQ564" s="176">
        <f t="shared" si="8"/>
        <v>0</v>
      </c>
    </row>
    <row r="565" spans="38:43">
      <c r="AL565" t="s">
        <v>7710</v>
      </c>
      <c r="AM565" s="169" t="s">
        <v>7710</v>
      </c>
      <c r="AN565" s="169"/>
      <c r="AO565" s="169"/>
      <c r="AP565" s="174"/>
      <c r="AQ565" s="176">
        <f t="shared" si="8"/>
        <v>0</v>
      </c>
    </row>
    <row r="566" spans="38:43">
      <c r="AL566" t="s">
        <v>7710</v>
      </c>
      <c r="AM566" s="1" t="s">
        <v>7711</v>
      </c>
      <c r="AN566" s="1">
        <v>0.5</v>
      </c>
      <c r="AO566" s="1" t="s">
        <v>7712</v>
      </c>
      <c r="AP566" s="69"/>
      <c r="AQ566" s="176">
        <f t="shared" si="8"/>
        <v>0</v>
      </c>
    </row>
    <row r="567" spans="38:43">
      <c r="AL567" t="s">
        <v>7710</v>
      </c>
      <c r="AM567" s="1" t="s">
        <v>7713</v>
      </c>
      <c r="AN567" s="1">
        <v>0.3</v>
      </c>
      <c r="AO567" s="1" t="s">
        <v>7714</v>
      </c>
      <c r="AP567" s="69"/>
      <c r="AQ567" s="176">
        <f t="shared" si="8"/>
        <v>0</v>
      </c>
    </row>
    <row r="568" spans="38:43">
      <c r="AL568" t="s">
        <v>7710</v>
      </c>
      <c r="AM568" s="1" t="s">
        <v>7715</v>
      </c>
      <c r="AN568" s="1">
        <v>0.6</v>
      </c>
      <c r="AO568" s="1" t="s">
        <v>7716</v>
      </c>
      <c r="AP568" s="69"/>
      <c r="AQ568" s="176">
        <f t="shared" si="8"/>
        <v>0</v>
      </c>
    </row>
    <row r="569" spans="38:43">
      <c r="AL569" t="s">
        <v>7710</v>
      </c>
      <c r="AM569" s="1" t="s">
        <v>7717</v>
      </c>
      <c r="AN569" s="1">
        <v>5</v>
      </c>
      <c r="AO569" s="1" t="s">
        <v>7716</v>
      </c>
      <c r="AP569" s="69"/>
      <c r="AQ569" s="176">
        <f t="shared" si="8"/>
        <v>0</v>
      </c>
    </row>
    <row r="570" spans="38:43">
      <c r="AL570" t="s">
        <v>7710</v>
      </c>
      <c r="AM570" s="1" t="s">
        <v>7718</v>
      </c>
      <c r="AN570" s="1">
        <v>3</v>
      </c>
      <c r="AO570" s="1" t="s">
        <v>7719</v>
      </c>
      <c r="AP570" s="69"/>
      <c r="AQ570" s="176">
        <f t="shared" si="8"/>
        <v>0</v>
      </c>
    </row>
    <row r="571" spans="38:43">
      <c r="AL571" t="s">
        <v>7710</v>
      </c>
      <c r="AM571" s="1" t="s">
        <v>7720</v>
      </c>
      <c r="AN571" s="1">
        <v>5</v>
      </c>
      <c r="AO571" s="1" t="s">
        <v>7721</v>
      </c>
      <c r="AP571" s="69"/>
      <c r="AQ571" s="176">
        <f t="shared" si="8"/>
        <v>0</v>
      </c>
    </row>
    <row r="572" spans="38:43">
      <c r="AL572" t="s">
        <v>7710</v>
      </c>
      <c r="AM572" s="1" t="s">
        <v>7722</v>
      </c>
      <c r="AN572" s="1">
        <v>0.2</v>
      </c>
      <c r="AO572" s="1" t="s">
        <v>7719</v>
      </c>
      <c r="AP572" s="69"/>
      <c r="AQ572" s="176">
        <f t="shared" si="8"/>
        <v>0</v>
      </c>
    </row>
    <row r="573" spans="38:43">
      <c r="AL573" t="s">
        <v>7710</v>
      </c>
      <c r="AM573" s="1" t="s">
        <v>7723</v>
      </c>
      <c r="AN573" s="1">
        <v>10</v>
      </c>
      <c r="AO573" s="1" t="s">
        <v>7724</v>
      </c>
      <c r="AP573" s="69"/>
      <c r="AQ573" s="176">
        <f t="shared" si="8"/>
        <v>0</v>
      </c>
    </row>
    <row r="574" spans="38:43">
      <c r="AL574" t="s">
        <v>7710</v>
      </c>
      <c r="AM574" s="1" t="s">
        <v>7725</v>
      </c>
      <c r="AN574" s="1">
        <v>3</v>
      </c>
      <c r="AO574" s="1" t="s">
        <v>7726</v>
      </c>
      <c r="AP574" s="69"/>
      <c r="AQ574" s="176">
        <f t="shared" si="8"/>
        <v>0</v>
      </c>
    </row>
    <row r="575" spans="38:43">
      <c r="AL575" t="s">
        <v>7710</v>
      </c>
      <c r="AM575" s="1" t="s">
        <v>7727</v>
      </c>
      <c r="AN575" s="1">
        <v>0.04</v>
      </c>
      <c r="AO575" s="1" t="s">
        <v>7716</v>
      </c>
      <c r="AP575" s="69"/>
      <c r="AQ575" s="176">
        <f t="shared" si="8"/>
        <v>0</v>
      </c>
    </row>
    <row r="576" spans="38:43">
      <c r="AL576" t="s">
        <v>7710</v>
      </c>
      <c r="AM576" s="1" t="s">
        <v>7728</v>
      </c>
      <c r="AN576" s="1">
        <v>0.03</v>
      </c>
      <c r="AO576" s="1" t="s">
        <v>7716</v>
      </c>
      <c r="AP576" s="69"/>
      <c r="AQ576" s="176">
        <f t="shared" si="8"/>
        <v>0</v>
      </c>
    </row>
    <row r="577" spans="38:43">
      <c r="AL577" t="s">
        <v>7710</v>
      </c>
      <c r="AM577" s="1" t="s">
        <v>7729</v>
      </c>
      <c r="AN577" s="1">
        <v>0.06</v>
      </c>
      <c r="AO577" s="1" t="s">
        <v>7730</v>
      </c>
      <c r="AP577" s="69"/>
      <c r="AQ577" s="176">
        <f t="shared" si="8"/>
        <v>0</v>
      </c>
    </row>
    <row r="578" spans="38:43">
      <c r="AL578" t="s">
        <v>7710</v>
      </c>
      <c r="AM578" s="1" t="s">
        <v>7731</v>
      </c>
      <c r="AN578" s="1">
        <v>0.06</v>
      </c>
      <c r="AO578" s="1">
        <v>1</v>
      </c>
      <c r="AP578" s="69"/>
      <c r="AQ578" s="176">
        <f t="shared" si="8"/>
        <v>0</v>
      </c>
    </row>
    <row r="579" spans="38:43">
      <c r="AL579" t="s">
        <v>7710</v>
      </c>
      <c r="AM579" s="1" t="s">
        <v>7732</v>
      </c>
      <c r="AN579" s="1">
        <v>0.06</v>
      </c>
      <c r="AO579" s="1" t="s">
        <v>7733</v>
      </c>
      <c r="AP579" s="69"/>
      <c r="AQ579" s="176">
        <f t="shared" si="8"/>
        <v>0</v>
      </c>
    </row>
    <row r="580" spans="38:43">
      <c r="AL580" t="s">
        <v>7710</v>
      </c>
      <c r="AM580" s="1" t="s">
        <v>7734</v>
      </c>
      <c r="AN580" s="1">
        <v>0.04</v>
      </c>
      <c r="AO580" s="1" t="s">
        <v>7735</v>
      </c>
      <c r="AP580" s="69"/>
      <c r="AQ580" s="176">
        <f t="shared" ref="AQ580:AQ643" si="9">AP580*AN580</f>
        <v>0</v>
      </c>
    </row>
    <row r="581" spans="38:43">
      <c r="AL581" t="s">
        <v>7710</v>
      </c>
      <c r="AM581" s="1" t="s">
        <v>7736</v>
      </c>
      <c r="AN581" s="1">
        <v>7.0000000000000007E-2</v>
      </c>
      <c r="AO581" s="1" t="s">
        <v>7733</v>
      </c>
      <c r="AP581" s="69"/>
      <c r="AQ581" s="176">
        <f t="shared" si="9"/>
        <v>0</v>
      </c>
    </row>
    <row r="582" spans="38:43">
      <c r="AL582" t="s">
        <v>7710</v>
      </c>
      <c r="AM582" s="1" t="s">
        <v>7737</v>
      </c>
      <c r="AN582" s="1">
        <v>0.09</v>
      </c>
      <c r="AO582" s="1" t="s">
        <v>7730</v>
      </c>
      <c r="AP582" s="69"/>
      <c r="AQ582" s="176">
        <f t="shared" si="9"/>
        <v>0</v>
      </c>
    </row>
    <row r="583" spans="38:43">
      <c r="AL583" t="s">
        <v>7710</v>
      </c>
      <c r="AM583" s="1" t="s">
        <v>7738</v>
      </c>
      <c r="AN583" s="1">
        <v>0.1</v>
      </c>
      <c r="AO583" s="1" t="s">
        <v>7721</v>
      </c>
      <c r="AP583" s="69"/>
      <c r="AQ583" s="176">
        <f t="shared" si="9"/>
        <v>0</v>
      </c>
    </row>
    <row r="584" spans="38:43">
      <c r="AL584" t="s">
        <v>7710</v>
      </c>
      <c r="AM584" s="1" t="s">
        <v>7739</v>
      </c>
      <c r="AN584" s="1">
        <v>15</v>
      </c>
      <c r="AO584" s="1" t="s">
        <v>7721</v>
      </c>
      <c r="AP584" s="69"/>
      <c r="AQ584" s="176">
        <f t="shared" si="9"/>
        <v>0</v>
      </c>
    </row>
    <row r="585" spans="38:43">
      <c r="AL585" t="s">
        <v>7710</v>
      </c>
      <c r="AM585" s="1" t="s">
        <v>7740</v>
      </c>
      <c r="AN585" s="1">
        <v>5</v>
      </c>
      <c r="AO585" s="1">
        <v>1</v>
      </c>
      <c r="AP585" s="69"/>
      <c r="AQ585" s="176">
        <f t="shared" si="9"/>
        <v>0</v>
      </c>
    </row>
    <row r="586" spans="38:43">
      <c r="AL586" t="s">
        <v>7710</v>
      </c>
      <c r="AM586" s="1" t="s">
        <v>7741</v>
      </c>
      <c r="AN586" s="1">
        <v>35</v>
      </c>
      <c r="AO586" s="1" t="s">
        <v>7742</v>
      </c>
      <c r="AP586" s="69"/>
      <c r="AQ586" s="176">
        <f t="shared" si="9"/>
        <v>0</v>
      </c>
    </row>
    <row r="587" spans="38:43">
      <c r="AL587" t="s">
        <v>7710</v>
      </c>
      <c r="AM587" s="1" t="s">
        <v>7743</v>
      </c>
      <c r="AN587" s="1">
        <v>40</v>
      </c>
      <c r="AO587" s="1" t="s">
        <v>7744</v>
      </c>
      <c r="AP587" s="69"/>
      <c r="AQ587" s="176">
        <f t="shared" si="9"/>
        <v>0</v>
      </c>
    </row>
    <row r="588" spans="38:43">
      <c r="AL588" t="s">
        <v>7710</v>
      </c>
      <c r="AM588" s="1" t="s">
        <v>7745</v>
      </c>
      <c r="AN588" s="1">
        <v>10</v>
      </c>
      <c r="AO588" s="1" t="s">
        <v>7746</v>
      </c>
      <c r="AP588" s="69"/>
      <c r="AQ588" s="176">
        <f t="shared" si="9"/>
        <v>0</v>
      </c>
    </row>
    <row r="589" spans="38:43">
      <c r="AL589" t="s">
        <v>7710</v>
      </c>
      <c r="AM589" s="1" t="s">
        <v>7747</v>
      </c>
      <c r="AN589" s="1">
        <v>8</v>
      </c>
      <c r="AO589" s="1" t="s">
        <v>7748</v>
      </c>
      <c r="AP589" s="69"/>
      <c r="AQ589" s="176">
        <f t="shared" si="9"/>
        <v>0</v>
      </c>
    </row>
    <row r="590" spans="38:43">
      <c r="AL590" t="s">
        <v>7710</v>
      </c>
      <c r="AM590" s="1" t="s">
        <v>7749</v>
      </c>
      <c r="AN590" s="1">
        <v>0.3</v>
      </c>
      <c r="AO590" s="1" t="s">
        <v>7721</v>
      </c>
      <c r="AP590" s="69"/>
      <c r="AQ590" s="176">
        <f t="shared" si="9"/>
        <v>0</v>
      </c>
    </row>
    <row r="591" spans="38:43">
      <c r="AL591" t="s">
        <v>7710</v>
      </c>
      <c r="AM591" s="1" t="s">
        <v>7750</v>
      </c>
      <c r="AN591" s="1">
        <v>0.6</v>
      </c>
      <c r="AO591" s="1" t="s">
        <v>7742</v>
      </c>
      <c r="AP591" s="69"/>
      <c r="AQ591" s="176">
        <f t="shared" si="9"/>
        <v>0</v>
      </c>
    </row>
    <row r="592" spans="38:43">
      <c r="AL592" t="s">
        <v>7710</v>
      </c>
      <c r="AM592" s="1" t="s">
        <v>7751</v>
      </c>
      <c r="AN592" s="1">
        <v>3</v>
      </c>
      <c r="AO592" s="1" t="s">
        <v>7752</v>
      </c>
      <c r="AP592" s="69"/>
      <c r="AQ592" s="176">
        <f t="shared" si="9"/>
        <v>0</v>
      </c>
    </row>
    <row r="593" spans="38:43">
      <c r="AL593" t="s">
        <v>7710</v>
      </c>
      <c r="AM593" s="1" t="s">
        <v>7753</v>
      </c>
      <c r="AN593" s="1">
        <v>0.4</v>
      </c>
      <c r="AO593" s="1" t="s">
        <v>7748</v>
      </c>
      <c r="AP593" s="69"/>
      <c r="AQ593" s="176">
        <f t="shared" si="9"/>
        <v>0</v>
      </c>
    </row>
    <row r="594" spans="38:43">
      <c r="AL594" t="s">
        <v>7710</v>
      </c>
      <c r="AM594" s="1" t="s">
        <v>7754</v>
      </c>
      <c r="AN594" s="1">
        <v>0.1</v>
      </c>
      <c r="AO594" s="1" t="s">
        <v>7721</v>
      </c>
      <c r="AP594" s="69"/>
      <c r="AQ594" s="176">
        <f t="shared" si="9"/>
        <v>0</v>
      </c>
    </row>
    <row r="595" spans="38:43">
      <c r="AL595" t="s">
        <v>7710</v>
      </c>
      <c r="AM595" s="1" t="s">
        <v>7755</v>
      </c>
      <c r="AN595" s="1">
        <v>0.3</v>
      </c>
      <c r="AO595" s="1" t="s">
        <v>7733</v>
      </c>
      <c r="AP595" s="69"/>
      <c r="AQ595" s="176">
        <f t="shared" si="9"/>
        <v>0</v>
      </c>
    </row>
    <row r="596" spans="38:43">
      <c r="AL596" t="s">
        <v>7710</v>
      </c>
      <c r="AM596" s="1" t="s">
        <v>7756</v>
      </c>
      <c r="AN596" s="1">
        <v>1</v>
      </c>
      <c r="AO596" s="1" t="s">
        <v>7757</v>
      </c>
      <c r="AP596" s="69"/>
      <c r="AQ596" s="176">
        <f t="shared" si="9"/>
        <v>0</v>
      </c>
    </row>
    <row r="597" spans="38:43">
      <c r="AL597" t="s">
        <v>7758</v>
      </c>
      <c r="AM597" s="169" t="s">
        <v>7758</v>
      </c>
      <c r="AN597" s="169"/>
      <c r="AO597" s="169"/>
      <c r="AP597" s="174"/>
      <c r="AQ597" s="176">
        <f t="shared" si="9"/>
        <v>0</v>
      </c>
    </row>
    <row r="598" spans="38:43">
      <c r="AL598" t="s">
        <v>7758</v>
      </c>
      <c r="AM598" s="1" t="s">
        <v>7759</v>
      </c>
      <c r="AN598" s="1">
        <v>1</v>
      </c>
      <c r="AO598" s="1" t="s">
        <v>7712</v>
      </c>
      <c r="AP598" s="69"/>
      <c r="AQ598" s="176">
        <f t="shared" si="9"/>
        <v>0</v>
      </c>
    </row>
    <row r="599" spans="38:43">
      <c r="AL599" t="s">
        <v>7758</v>
      </c>
      <c r="AM599" s="1" t="s">
        <v>7760</v>
      </c>
      <c r="AN599" s="1">
        <v>1</v>
      </c>
      <c r="AO599" s="1" t="s">
        <v>7761</v>
      </c>
      <c r="AP599" s="69"/>
      <c r="AQ599" s="176">
        <f t="shared" si="9"/>
        <v>0</v>
      </c>
    </row>
    <row r="600" spans="38:43">
      <c r="AL600" t="s">
        <v>7758</v>
      </c>
      <c r="AM600" s="1" t="s">
        <v>7762</v>
      </c>
      <c r="AN600" s="1">
        <v>0.5</v>
      </c>
      <c r="AO600" s="1" t="s">
        <v>7714</v>
      </c>
      <c r="AP600" s="69"/>
      <c r="AQ600" s="176">
        <f t="shared" si="9"/>
        <v>0</v>
      </c>
    </row>
    <row r="601" spans="38:43">
      <c r="AL601" t="s">
        <v>7758</v>
      </c>
      <c r="AM601" s="1" t="s">
        <v>7763</v>
      </c>
      <c r="AN601" s="1">
        <v>0.1</v>
      </c>
      <c r="AO601" s="1" t="s">
        <v>7764</v>
      </c>
      <c r="AP601" s="69"/>
      <c r="AQ601" s="176">
        <f t="shared" si="9"/>
        <v>0</v>
      </c>
    </row>
    <row r="602" spans="38:43">
      <c r="AL602" t="s">
        <v>7758</v>
      </c>
      <c r="AM602" s="1" t="s">
        <v>7765</v>
      </c>
      <c r="AN602" s="1">
        <v>0.04</v>
      </c>
      <c r="AO602" s="1" t="s">
        <v>7764</v>
      </c>
      <c r="AP602" s="69"/>
      <c r="AQ602" s="176">
        <f t="shared" si="9"/>
        <v>0</v>
      </c>
    </row>
    <row r="603" spans="38:43">
      <c r="AL603" t="s">
        <v>7758</v>
      </c>
      <c r="AM603" s="1" t="s">
        <v>7766</v>
      </c>
      <c r="AN603" s="1">
        <v>1</v>
      </c>
      <c r="AO603" s="1" t="s">
        <v>7761</v>
      </c>
      <c r="AP603" s="69"/>
      <c r="AQ603" s="176">
        <f t="shared" si="9"/>
        <v>0</v>
      </c>
    </row>
    <row r="604" spans="38:43">
      <c r="AL604" t="s">
        <v>7767</v>
      </c>
      <c r="AM604" s="169" t="s">
        <v>7767</v>
      </c>
      <c r="AN604" s="169"/>
      <c r="AO604" s="169"/>
      <c r="AP604" s="174"/>
      <c r="AQ604" s="176">
        <f t="shared" si="9"/>
        <v>0</v>
      </c>
    </row>
    <row r="605" spans="38:43">
      <c r="AL605" t="s">
        <v>7767</v>
      </c>
      <c r="AM605" s="1" t="s">
        <v>7768</v>
      </c>
      <c r="AN605" s="1">
        <v>1</v>
      </c>
      <c r="AO605" s="1" t="s">
        <v>7769</v>
      </c>
      <c r="AP605" s="69"/>
      <c r="AQ605" s="176">
        <f t="shared" si="9"/>
        <v>0</v>
      </c>
    </row>
    <row r="606" spans="38:43">
      <c r="AL606" t="s">
        <v>7767</v>
      </c>
      <c r="AM606" s="1" t="s">
        <v>7770</v>
      </c>
      <c r="AN606" s="1">
        <v>0.1</v>
      </c>
      <c r="AO606" s="1" t="s">
        <v>7769</v>
      </c>
      <c r="AP606" s="69"/>
      <c r="AQ606" s="176">
        <f t="shared" si="9"/>
        <v>0</v>
      </c>
    </row>
    <row r="607" spans="38:43">
      <c r="AL607" t="s">
        <v>7767</v>
      </c>
      <c r="AM607" s="1" t="s">
        <v>7771</v>
      </c>
      <c r="AN607" s="1">
        <v>150</v>
      </c>
      <c r="AO607" s="1" t="s">
        <v>7772</v>
      </c>
      <c r="AP607" s="69"/>
      <c r="AQ607" s="176">
        <f t="shared" si="9"/>
        <v>0</v>
      </c>
    </row>
    <row r="608" spans="38:43">
      <c r="AL608" t="s">
        <v>7767</v>
      </c>
      <c r="AM608" s="1" t="s">
        <v>7773</v>
      </c>
      <c r="AN608" s="1">
        <v>140</v>
      </c>
      <c r="AO608" s="1" t="s">
        <v>7772</v>
      </c>
      <c r="AP608" s="69"/>
      <c r="AQ608" s="176">
        <f t="shared" si="9"/>
        <v>0</v>
      </c>
    </row>
    <row r="609" spans="38:43">
      <c r="AL609" t="s">
        <v>7767</v>
      </c>
      <c r="AM609" s="1" t="s">
        <v>7774</v>
      </c>
      <c r="AN609" s="1">
        <v>1</v>
      </c>
      <c r="AO609" s="1" t="s">
        <v>7721</v>
      </c>
      <c r="AP609" s="69"/>
      <c r="AQ609" s="176">
        <f t="shared" si="9"/>
        <v>0</v>
      </c>
    </row>
    <row r="610" spans="38:43">
      <c r="AL610" t="s">
        <v>7767</v>
      </c>
      <c r="AM610" s="1" t="s">
        <v>7775</v>
      </c>
      <c r="AN610" s="1">
        <v>0.2</v>
      </c>
      <c r="AO610" s="1" t="s">
        <v>7721</v>
      </c>
      <c r="AP610" s="69"/>
      <c r="AQ610" s="176">
        <f t="shared" si="9"/>
        <v>0</v>
      </c>
    </row>
    <row r="611" spans="38:43">
      <c r="AL611" t="s">
        <v>7767</v>
      </c>
      <c r="AM611" s="1" t="s">
        <v>7776</v>
      </c>
      <c r="AN611" s="1">
        <v>0.03</v>
      </c>
      <c r="AO611" s="1" t="s">
        <v>7721</v>
      </c>
      <c r="AP611" s="69"/>
      <c r="AQ611" s="176">
        <f t="shared" si="9"/>
        <v>0</v>
      </c>
    </row>
    <row r="612" spans="38:43">
      <c r="AL612" t="s">
        <v>7767</v>
      </c>
      <c r="AM612" s="1" t="s">
        <v>7777</v>
      </c>
      <c r="AN612" s="1">
        <v>0.03</v>
      </c>
      <c r="AO612" s="1" t="s">
        <v>7742</v>
      </c>
      <c r="AP612" s="69"/>
      <c r="AQ612" s="176">
        <f t="shared" si="9"/>
        <v>0</v>
      </c>
    </row>
    <row r="613" spans="38:43">
      <c r="AL613" t="s">
        <v>7767</v>
      </c>
      <c r="AM613" s="1" t="s">
        <v>7778</v>
      </c>
      <c r="AN613" s="1">
        <v>0.5</v>
      </c>
      <c r="AO613" s="1" t="s">
        <v>7721</v>
      </c>
      <c r="AP613" s="69"/>
      <c r="AQ613" s="176">
        <f t="shared" si="9"/>
        <v>0</v>
      </c>
    </row>
    <row r="614" spans="38:43">
      <c r="AL614" t="s">
        <v>7767</v>
      </c>
      <c r="AM614" s="1" t="s">
        <v>7779</v>
      </c>
      <c r="AN614" s="1">
        <v>0.5</v>
      </c>
      <c r="AO614" s="1" t="s">
        <v>7721</v>
      </c>
      <c r="AP614" s="69"/>
      <c r="AQ614" s="176">
        <f t="shared" si="9"/>
        <v>0</v>
      </c>
    </row>
    <row r="615" spans="38:43">
      <c r="AL615" t="s">
        <v>7767</v>
      </c>
      <c r="AM615" s="1" t="s">
        <v>7780</v>
      </c>
      <c r="AN615" s="1">
        <v>0.8</v>
      </c>
      <c r="AO615" s="1" t="s">
        <v>7721</v>
      </c>
      <c r="AP615" s="69"/>
      <c r="AQ615" s="176">
        <f t="shared" si="9"/>
        <v>0</v>
      </c>
    </row>
    <row r="616" spans="38:43">
      <c r="AL616" t="s">
        <v>7767</v>
      </c>
      <c r="AM616" s="1" t="s">
        <v>7781</v>
      </c>
      <c r="AN616" s="1">
        <v>0.5</v>
      </c>
      <c r="AO616" s="1" t="s">
        <v>7769</v>
      </c>
      <c r="AP616" s="69"/>
      <c r="AQ616" s="176">
        <f t="shared" si="9"/>
        <v>0</v>
      </c>
    </row>
    <row r="617" spans="38:43">
      <c r="AL617" t="s">
        <v>7767</v>
      </c>
      <c r="AM617" s="1" t="s">
        <v>7782</v>
      </c>
      <c r="AN617" s="1">
        <v>0.3</v>
      </c>
      <c r="AO617" s="1" t="s">
        <v>7721</v>
      </c>
      <c r="AP617" s="69"/>
      <c r="AQ617" s="176">
        <f t="shared" si="9"/>
        <v>0</v>
      </c>
    </row>
    <row r="618" spans="38:43">
      <c r="AL618" t="s">
        <v>7767</v>
      </c>
      <c r="AM618" s="1" t="s">
        <v>7783</v>
      </c>
      <c r="AN618" s="1">
        <v>0.5</v>
      </c>
      <c r="AO618" s="1" t="s">
        <v>7784</v>
      </c>
      <c r="AP618" s="69"/>
      <c r="AQ618" s="176">
        <f t="shared" si="9"/>
        <v>0</v>
      </c>
    </row>
    <row r="619" spans="38:43">
      <c r="AL619" t="s">
        <v>7767</v>
      </c>
      <c r="AM619" s="1" t="s">
        <v>7785</v>
      </c>
      <c r="AN619" s="1">
        <v>0.5</v>
      </c>
      <c r="AO619" s="1" t="s">
        <v>7733</v>
      </c>
      <c r="AP619" s="69"/>
      <c r="AQ619" s="176">
        <f t="shared" si="9"/>
        <v>0</v>
      </c>
    </row>
    <row r="620" spans="38:43">
      <c r="AL620" t="s">
        <v>7767</v>
      </c>
      <c r="AM620" s="1" t="s">
        <v>7786</v>
      </c>
      <c r="AN620" s="1">
        <v>1</v>
      </c>
      <c r="AO620" s="1" t="s">
        <v>7716</v>
      </c>
      <c r="AP620" s="69"/>
      <c r="AQ620" s="176">
        <f t="shared" si="9"/>
        <v>0</v>
      </c>
    </row>
    <row r="621" spans="38:43">
      <c r="AL621" t="s">
        <v>7767</v>
      </c>
      <c r="AM621" s="1" t="s">
        <v>7787</v>
      </c>
      <c r="AN621" s="1">
        <v>0.1</v>
      </c>
      <c r="AO621" s="1" t="s">
        <v>7788</v>
      </c>
      <c r="AP621" s="69"/>
      <c r="AQ621" s="176">
        <f t="shared" si="9"/>
        <v>0</v>
      </c>
    </row>
    <row r="622" spans="38:43">
      <c r="AL622" t="s">
        <v>7767</v>
      </c>
      <c r="AM622" s="1" t="s">
        <v>7789</v>
      </c>
      <c r="AN622" s="1">
        <v>0.06</v>
      </c>
      <c r="AO622" s="1" t="s">
        <v>7788</v>
      </c>
      <c r="AP622" s="69"/>
      <c r="AQ622" s="176">
        <f t="shared" si="9"/>
        <v>0</v>
      </c>
    </row>
    <row r="623" spans="38:43">
      <c r="AL623" t="s">
        <v>7767</v>
      </c>
      <c r="AM623" s="1" t="s">
        <v>7790</v>
      </c>
      <c r="AN623" s="1">
        <v>0.04</v>
      </c>
      <c r="AO623" s="1" t="s">
        <v>7721</v>
      </c>
      <c r="AP623" s="69"/>
      <c r="AQ623" s="176">
        <f t="shared" si="9"/>
        <v>0</v>
      </c>
    </row>
    <row r="624" spans="38:43">
      <c r="AL624" t="s">
        <v>7767</v>
      </c>
      <c r="AM624" s="1" t="s">
        <v>7791</v>
      </c>
      <c r="AN624" s="1">
        <v>150</v>
      </c>
      <c r="AO624" s="1" t="s">
        <v>7772</v>
      </c>
      <c r="AP624" s="69"/>
      <c r="AQ624" s="176">
        <f t="shared" si="9"/>
        <v>0</v>
      </c>
    </row>
    <row r="625" spans="38:43">
      <c r="AL625" t="s">
        <v>7767</v>
      </c>
      <c r="AM625" s="1" t="s">
        <v>7792</v>
      </c>
      <c r="AN625" s="1">
        <v>0.1</v>
      </c>
      <c r="AO625" s="1" t="s">
        <v>7769</v>
      </c>
      <c r="AP625" s="69"/>
      <c r="AQ625" s="176">
        <f t="shared" si="9"/>
        <v>0</v>
      </c>
    </row>
    <row r="626" spans="38:43">
      <c r="AL626" t="s">
        <v>7767</v>
      </c>
      <c r="AM626" s="1" t="s">
        <v>7793</v>
      </c>
      <c r="AN626" s="1">
        <v>0.5</v>
      </c>
      <c r="AO626" s="1" t="s">
        <v>7794</v>
      </c>
      <c r="AP626" s="69"/>
      <c r="AQ626" s="176">
        <f t="shared" si="9"/>
        <v>0</v>
      </c>
    </row>
    <row r="627" spans="38:43">
      <c r="AL627" t="s">
        <v>7767</v>
      </c>
      <c r="AM627" s="1" t="s">
        <v>7795</v>
      </c>
      <c r="AN627" s="1">
        <v>140</v>
      </c>
      <c r="AO627" s="1" t="s">
        <v>7772</v>
      </c>
      <c r="AP627" s="69"/>
      <c r="AQ627" s="176">
        <f t="shared" si="9"/>
        <v>0</v>
      </c>
    </row>
    <row r="628" spans="38:43">
      <c r="AL628" t="s">
        <v>7767</v>
      </c>
      <c r="AM628" s="1" t="s">
        <v>7796</v>
      </c>
      <c r="AN628" s="1">
        <v>0.05</v>
      </c>
      <c r="AO628" s="1" t="s">
        <v>7769</v>
      </c>
      <c r="AP628" s="69"/>
      <c r="AQ628" s="176">
        <f t="shared" si="9"/>
        <v>0</v>
      </c>
    </row>
    <row r="629" spans="38:43">
      <c r="AL629" t="s">
        <v>7767</v>
      </c>
      <c r="AM629" s="1" t="s">
        <v>7797</v>
      </c>
      <c r="AN629" s="1">
        <v>0.1</v>
      </c>
      <c r="AO629" s="1" t="s">
        <v>7798</v>
      </c>
      <c r="AP629" s="69"/>
      <c r="AQ629" s="176">
        <f t="shared" si="9"/>
        <v>0</v>
      </c>
    </row>
    <row r="630" spans="38:43">
      <c r="AL630" t="s">
        <v>7767</v>
      </c>
      <c r="AM630" s="1" t="s">
        <v>7799</v>
      </c>
      <c r="AN630" s="1">
        <v>0.09</v>
      </c>
      <c r="AO630" s="1" t="s">
        <v>7712</v>
      </c>
      <c r="AP630" s="69"/>
      <c r="AQ630" s="176">
        <f t="shared" si="9"/>
        <v>0</v>
      </c>
    </row>
    <row r="631" spans="38:43">
      <c r="AL631" t="s">
        <v>7767</v>
      </c>
      <c r="AM631" s="1" t="s">
        <v>7800</v>
      </c>
      <c r="AN631" s="1">
        <v>0.5</v>
      </c>
      <c r="AO631" s="1" t="s">
        <v>7712</v>
      </c>
      <c r="AP631" s="69"/>
      <c r="AQ631" s="176">
        <f t="shared" si="9"/>
        <v>0</v>
      </c>
    </row>
    <row r="632" spans="38:43">
      <c r="AL632" t="s">
        <v>7801</v>
      </c>
      <c r="AM632" s="169" t="s">
        <v>7801</v>
      </c>
      <c r="AN632" s="169"/>
      <c r="AO632" s="169"/>
      <c r="AP632" s="174"/>
      <c r="AQ632" s="176">
        <f t="shared" si="9"/>
        <v>0</v>
      </c>
    </row>
    <row r="633" spans="38:43">
      <c r="AL633" t="s">
        <v>7801</v>
      </c>
      <c r="AM633" s="1" t="s">
        <v>7802</v>
      </c>
      <c r="AN633" s="1">
        <v>0.04</v>
      </c>
      <c r="AO633" s="1" t="s">
        <v>7803</v>
      </c>
      <c r="AP633" s="69"/>
      <c r="AQ633" s="176">
        <f t="shared" si="9"/>
        <v>0</v>
      </c>
    </row>
    <row r="634" spans="38:43">
      <c r="AL634" t="s">
        <v>7801</v>
      </c>
      <c r="AM634" s="1" t="s">
        <v>7804</v>
      </c>
      <c r="AN634" s="1">
        <v>0.06</v>
      </c>
      <c r="AO634" s="1">
        <v>1</v>
      </c>
      <c r="AP634" s="69"/>
      <c r="AQ634" s="176">
        <f t="shared" si="9"/>
        <v>0</v>
      </c>
    </row>
    <row r="635" spans="38:43">
      <c r="AL635" t="s">
        <v>7801</v>
      </c>
      <c r="AM635" s="1" t="s">
        <v>7805</v>
      </c>
      <c r="AN635" s="1">
        <v>0.06</v>
      </c>
      <c r="AO635" s="1" t="s">
        <v>7806</v>
      </c>
      <c r="AP635" s="69"/>
      <c r="AQ635" s="176">
        <f t="shared" si="9"/>
        <v>0</v>
      </c>
    </row>
    <row r="636" spans="38:43">
      <c r="AL636" t="s">
        <v>7801</v>
      </c>
      <c r="AM636" s="1" t="s">
        <v>7807</v>
      </c>
      <c r="AN636" s="1">
        <v>0.2</v>
      </c>
      <c r="AO636" s="1" t="s">
        <v>7808</v>
      </c>
      <c r="AP636" s="69"/>
      <c r="AQ636" s="176">
        <f t="shared" si="9"/>
        <v>0</v>
      </c>
    </row>
    <row r="637" spans="38:43">
      <c r="AL637" t="s">
        <v>7801</v>
      </c>
      <c r="AM637" s="1" t="s">
        <v>7809</v>
      </c>
      <c r="AN637" s="1">
        <v>0.04</v>
      </c>
      <c r="AO637" s="1" t="s">
        <v>7721</v>
      </c>
      <c r="AP637" s="69"/>
      <c r="AQ637" s="176">
        <f t="shared" si="9"/>
        <v>0</v>
      </c>
    </row>
    <row r="638" spans="38:43">
      <c r="AL638" t="s">
        <v>7801</v>
      </c>
      <c r="AM638" s="1" t="s">
        <v>7810</v>
      </c>
      <c r="AN638" s="1">
        <v>0.04</v>
      </c>
      <c r="AO638" s="1">
        <v>1</v>
      </c>
      <c r="AP638" s="69"/>
      <c r="AQ638" s="176">
        <f t="shared" si="9"/>
        <v>0</v>
      </c>
    </row>
    <row r="639" spans="38:43">
      <c r="AL639" t="s">
        <v>7801</v>
      </c>
      <c r="AM639" s="1" t="s">
        <v>7811</v>
      </c>
      <c r="AN639" s="1">
        <v>0.4</v>
      </c>
      <c r="AO639" s="1" t="s">
        <v>7769</v>
      </c>
      <c r="AP639" s="69"/>
      <c r="AQ639" s="176">
        <f t="shared" si="9"/>
        <v>0</v>
      </c>
    </row>
    <row r="640" spans="38:43">
      <c r="AL640" t="s">
        <v>7801</v>
      </c>
      <c r="AM640" s="1" t="s">
        <v>7812</v>
      </c>
      <c r="AN640" s="1">
        <v>0.04</v>
      </c>
      <c r="AO640" s="1">
        <v>6</v>
      </c>
      <c r="AP640" s="69"/>
      <c r="AQ640" s="176">
        <f t="shared" si="9"/>
        <v>0</v>
      </c>
    </row>
    <row r="641" spans="38:43">
      <c r="AL641" t="s">
        <v>7801</v>
      </c>
      <c r="AM641" s="1" t="s">
        <v>7813</v>
      </c>
      <c r="AN641" s="1">
        <v>1</v>
      </c>
      <c r="AO641" s="1">
        <v>2</v>
      </c>
      <c r="AP641" s="69"/>
      <c r="AQ641" s="176">
        <f t="shared" si="9"/>
        <v>0</v>
      </c>
    </row>
    <row r="642" spans="38:43">
      <c r="AL642" t="s">
        <v>7801</v>
      </c>
      <c r="AM642" s="1" t="s">
        <v>7814</v>
      </c>
      <c r="AN642" s="1">
        <v>1</v>
      </c>
      <c r="AO642" s="1">
        <v>4</v>
      </c>
      <c r="AP642" s="69"/>
      <c r="AQ642" s="176">
        <f t="shared" si="9"/>
        <v>0</v>
      </c>
    </row>
    <row r="643" spans="38:43">
      <c r="AL643" t="s">
        <v>7801</v>
      </c>
      <c r="AM643" s="1" t="s">
        <v>7815</v>
      </c>
      <c r="AN643" s="1">
        <v>0.5</v>
      </c>
      <c r="AO643" s="1">
        <v>3</v>
      </c>
      <c r="AP643" s="69"/>
      <c r="AQ643" s="176">
        <f t="shared" si="9"/>
        <v>0</v>
      </c>
    </row>
    <row r="644" spans="38:43">
      <c r="AL644" t="s">
        <v>7801</v>
      </c>
      <c r="AM644" s="1" t="s">
        <v>7816</v>
      </c>
      <c r="AN644" s="1">
        <v>0.03</v>
      </c>
      <c r="AO644" s="1" t="s">
        <v>7746</v>
      </c>
      <c r="AP644" s="69"/>
      <c r="AQ644" s="176">
        <f t="shared" ref="AQ644:AQ707" si="10">AP644*AN644</f>
        <v>0</v>
      </c>
    </row>
    <row r="645" spans="38:43">
      <c r="AL645" t="s">
        <v>7801</v>
      </c>
      <c r="AM645" s="1" t="s">
        <v>7817</v>
      </c>
      <c r="AN645" s="1">
        <v>0.04</v>
      </c>
      <c r="AO645" s="1" t="s">
        <v>7808</v>
      </c>
      <c r="AP645" s="69"/>
      <c r="AQ645" s="176">
        <f t="shared" si="10"/>
        <v>0</v>
      </c>
    </row>
    <row r="646" spans="38:43">
      <c r="AL646" t="s">
        <v>7801</v>
      </c>
      <c r="AM646" s="1" t="s">
        <v>7818</v>
      </c>
      <c r="AN646" s="1">
        <v>0.05</v>
      </c>
      <c r="AO646" s="1">
        <v>1</v>
      </c>
      <c r="AP646" s="69"/>
      <c r="AQ646" s="176">
        <f t="shared" si="10"/>
        <v>0</v>
      </c>
    </row>
    <row r="647" spans="38:43">
      <c r="AL647" t="s">
        <v>7801</v>
      </c>
      <c r="AM647" s="1" t="s">
        <v>7819</v>
      </c>
      <c r="AN647" s="1">
        <v>0.06</v>
      </c>
      <c r="AO647" s="1" t="s">
        <v>7820</v>
      </c>
      <c r="AP647" s="69"/>
      <c r="AQ647" s="176">
        <f t="shared" si="10"/>
        <v>0</v>
      </c>
    </row>
    <row r="648" spans="38:43">
      <c r="AL648" t="s">
        <v>7801</v>
      </c>
      <c r="AM648" s="1" t="s">
        <v>7821</v>
      </c>
      <c r="AN648" s="1">
        <v>0.1</v>
      </c>
      <c r="AO648" s="1" t="s">
        <v>7764</v>
      </c>
      <c r="AP648" s="69"/>
      <c r="AQ648" s="176">
        <f t="shared" si="10"/>
        <v>0</v>
      </c>
    </row>
    <row r="649" spans="38:43">
      <c r="AL649" t="s">
        <v>7801</v>
      </c>
      <c r="AM649" s="1" t="s">
        <v>7822</v>
      </c>
      <c r="AN649" s="1">
        <v>0.04</v>
      </c>
      <c r="AO649" s="1" t="s">
        <v>7823</v>
      </c>
      <c r="AP649" s="69"/>
      <c r="AQ649" s="176">
        <f t="shared" si="10"/>
        <v>0</v>
      </c>
    </row>
    <row r="650" spans="38:43">
      <c r="AL650" t="s">
        <v>7801</v>
      </c>
      <c r="AM650" s="1" t="s">
        <v>7824</v>
      </c>
      <c r="AN650" s="1">
        <v>4</v>
      </c>
      <c r="AO650" s="1" t="s">
        <v>7825</v>
      </c>
      <c r="AP650" s="69"/>
      <c r="AQ650" s="176">
        <f t="shared" si="10"/>
        <v>0</v>
      </c>
    </row>
    <row r="651" spans="38:43">
      <c r="AL651" t="s">
        <v>7801</v>
      </c>
      <c r="AM651" s="1" t="s">
        <v>7826</v>
      </c>
      <c r="AN651" s="1">
        <v>0.2</v>
      </c>
      <c r="AO651" s="1" t="s">
        <v>7712</v>
      </c>
      <c r="AP651" s="69"/>
      <c r="AQ651" s="176">
        <f t="shared" si="10"/>
        <v>0</v>
      </c>
    </row>
    <row r="652" spans="38:43">
      <c r="AL652" t="s">
        <v>7801</v>
      </c>
      <c r="AM652" s="1" t="s">
        <v>7827</v>
      </c>
      <c r="AN652" s="1">
        <v>0.06</v>
      </c>
      <c r="AO652" s="1" t="s">
        <v>7828</v>
      </c>
      <c r="AP652" s="69"/>
      <c r="AQ652" s="176">
        <f t="shared" si="10"/>
        <v>0</v>
      </c>
    </row>
    <row r="653" spans="38:43">
      <c r="AL653" t="s">
        <v>7801</v>
      </c>
      <c r="AM653" s="1" t="s">
        <v>7829</v>
      </c>
      <c r="AN653" s="1">
        <v>0.06</v>
      </c>
      <c r="AO653" s="1" t="s">
        <v>7712</v>
      </c>
      <c r="AP653" s="69"/>
      <c r="AQ653" s="176">
        <f t="shared" si="10"/>
        <v>0</v>
      </c>
    </row>
    <row r="654" spans="38:43">
      <c r="AL654" t="s">
        <v>7801</v>
      </c>
      <c r="AM654" s="1" t="s">
        <v>7830</v>
      </c>
      <c r="AN654" s="1">
        <v>0.03</v>
      </c>
      <c r="AO654" s="1" t="s">
        <v>7831</v>
      </c>
      <c r="AP654" s="69"/>
      <c r="AQ654" s="176">
        <f t="shared" si="10"/>
        <v>0</v>
      </c>
    </row>
    <row r="655" spans="38:43">
      <c r="AL655" t="s">
        <v>7801</v>
      </c>
      <c r="AM655" s="1" t="s">
        <v>7832</v>
      </c>
      <c r="AN655" s="1">
        <v>0.06</v>
      </c>
      <c r="AO655" s="1" t="s">
        <v>7721</v>
      </c>
      <c r="AP655" s="69"/>
      <c r="AQ655" s="176">
        <f t="shared" si="10"/>
        <v>0</v>
      </c>
    </row>
    <row r="656" spans="38:43">
      <c r="AL656" t="s">
        <v>7801</v>
      </c>
      <c r="AM656" s="1" t="s">
        <v>7833</v>
      </c>
      <c r="AN656" s="1">
        <v>2</v>
      </c>
      <c r="AO656" s="1">
        <v>1</v>
      </c>
      <c r="AP656" s="69"/>
      <c r="AQ656" s="176">
        <f t="shared" si="10"/>
        <v>0</v>
      </c>
    </row>
    <row r="657" spans="38:43">
      <c r="AL657" t="s">
        <v>7801</v>
      </c>
      <c r="AM657" s="1" t="s">
        <v>7834</v>
      </c>
      <c r="AN657" s="1">
        <v>7.0000000000000007E-2</v>
      </c>
      <c r="AO657" s="1" t="s">
        <v>7721</v>
      </c>
      <c r="AP657" s="69"/>
      <c r="AQ657" s="176">
        <f t="shared" si="10"/>
        <v>0</v>
      </c>
    </row>
    <row r="658" spans="38:43">
      <c r="AL658" t="s">
        <v>7801</v>
      </c>
      <c r="AM658" s="1" t="s">
        <v>7835</v>
      </c>
      <c r="AN658" s="1">
        <v>0.05</v>
      </c>
      <c r="AO658" s="1" t="s">
        <v>7746</v>
      </c>
      <c r="AP658" s="69"/>
      <c r="AQ658" s="176">
        <f t="shared" si="10"/>
        <v>0</v>
      </c>
    </row>
    <row r="659" spans="38:43">
      <c r="AL659" t="s">
        <v>7801</v>
      </c>
      <c r="AM659" s="1" t="s">
        <v>7836</v>
      </c>
      <c r="AN659" s="1">
        <v>5</v>
      </c>
      <c r="AO659" s="1" t="s">
        <v>7724</v>
      </c>
      <c r="AP659" s="69"/>
      <c r="AQ659" s="176">
        <f t="shared" si="10"/>
        <v>0</v>
      </c>
    </row>
    <row r="660" spans="38:43">
      <c r="AL660" t="s">
        <v>7801</v>
      </c>
      <c r="AM660" s="1" t="s">
        <v>7837</v>
      </c>
      <c r="AN660" s="1">
        <v>4</v>
      </c>
      <c r="AO660" s="1" t="s">
        <v>7798</v>
      </c>
      <c r="AP660" s="69"/>
      <c r="AQ660" s="176">
        <f t="shared" si="10"/>
        <v>0</v>
      </c>
    </row>
    <row r="661" spans="38:43">
      <c r="AL661" t="s">
        <v>7801</v>
      </c>
      <c r="AM661" s="1" t="s">
        <v>7838</v>
      </c>
      <c r="AN661" s="1">
        <v>3</v>
      </c>
      <c r="AO661" s="1" t="s">
        <v>7769</v>
      </c>
      <c r="AP661" s="69"/>
      <c r="AQ661" s="176">
        <f t="shared" si="10"/>
        <v>0</v>
      </c>
    </row>
    <row r="662" spans="38:43">
      <c r="AL662" t="s">
        <v>7839</v>
      </c>
      <c r="AM662" s="169" t="s">
        <v>7839</v>
      </c>
      <c r="AN662" s="169"/>
      <c r="AO662" s="169"/>
      <c r="AP662" s="174"/>
      <c r="AQ662" s="176">
        <f t="shared" si="10"/>
        <v>0</v>
      </c>
    </row>
    <row r="663" spans="38:43">
      <c r="AL663" t="s">
        <v>7839</v>
      </c>
      <c r="AM663" s="1" t="s">
        <v>7840</v>
      </c>
      <c r="AN663" s="1">
        <v>0.04</v>
      </c>
      <c r="AO663" s="1" t="s">
        <v>7841</v>
      </c>
      <c r="AP663" s="69"/>
      <c r="AQ663" s="176">
        <f t="shared" si="10"/>
        <v>0</v>
      </c>
    </row>
    <row r="664" spans="38:43">
      <c r="AL664" t="s">
        <v>7839</v>
      </c>
      <c r="AM664" s="1" t="s">
        <v>7842</v>
      </c>
      <c r="AN664" s="1">
        <v>0.1</v>
      </c>
      <c r="AO664" s="1" t="s">
        <v>7831</v>
      </c>
      <c r="AP664" s="69"/>
      <c r="AQ664" s="176">
        <f t="shared" si="10"/>
        <v>0</v>
      </c>
    </row>
    <row r="665" spans="38:43">
      <c r="AL665" t="s">
        <v>7839</v>
      </c>
      <c r="AM665" s="1" t="s">
        <v>7843</v>
      </c>
      <c r="AN665" s="1">
        <v>0.06</v>
      </c>
      <c r="AO665" s="1" t="s">
        <v>7844</v>
      </c>
      <c r="AP665" s="69"/>
      <c r="AQ665" s="176">
        <f t="shared" si="10"/>
        <v>0</v>
      </c>
    </row>
    <row r="666" spans="38:43">
      <c r="AL666" t="s">
        <v>7839</v>
      </c>
      <c r="AM666" s="1" t="s">
        <v>7845</v>
      </c>
      <c r="AN666" s="1">
        <v>0.3</v>
      </c>
      <c r="AO666" s="1" t="s">
        <v>7844</v>
      </c>
      <c r="AP666" s="69"/>
      <c r="AQ666" s="176">
        <f t="shared" si="10"/>
        <v>0</v>
      </c>
    </row>
    <row r="667" spans="38:43">
      <c r="AL667" t="s">
        <v>7839</v>
      </c>
      <c r="AM667" s="1" t="s">
        <v>7846</v>
      </c>
      <c r="AN667" s="1">
        <v>0.3</v>
      </c>
      <c r="AO667" s="1">
        <v>12</v>
      </c>
      <c r="AP667" s="69"/>
      <c r="AQ667" s="176">
        <f t="shared" si="10"/>
        <v>0</v>
      </c>
    </row>
    <row r="668" spans="38:43">
      <c r="AL668" t="s">
        <v>7839</v>
      </c>
      <c r="AM668" s="1" t="s">
        <v>7847</v>
      </c>
      <c r="AN668" s="1">
        <v>0.04</v>
      </c>
      <c r="AO668" s="1">
        <v>12</v>
      </c>
      <c r="AP668" s="69"/>
      <c r="AQ668" s="176">
        <f t="shared" si="10"/>
        <v>0</v>
      </c>
    </row>
    <row r="669" spans="38:43">
      <c r="AL669" t="s">
        <v>7839</v>
      </c>
      <c r="AM669" s="1" t="s">
        <v>7848</v>
      </c>
      <c r="AN669" s="1">
        <v>0.06</v>
      </c>
      <c r="AO669" s="1" t="s">
        <v>7721</v>
      </c>
      <c r="AP669" s="69"/>
      <c r="AQ669" s="176">
        <f t="shared" si="10"/>
        <v>0</v>
      </c>
    </row>
    <row r="670" spans="38:43">
      <c r="AL670" t="s">
        <v>7839</v>
      </c>
      <c r="AM670" s="1" t="s">
        <v>7849</v>
      </c>
      <c r="AN670" s="1">
        <v>0.1</v>
      </c>
      <c r="AO670" s="1" t="s">
        <v>7712</v>
      </c>
      <c r="AP670" s="69"/>
      <c r="AQ670" s="176">
        <f t="shared" si="10"/>
        <v>0</v>
      </c>
    </row>
    <row r="671" spans="38:43">
      <c r="AL671" t="s">
        <v>7839</v>
      </c>
      <c r="AM671" s="1" t="s">
        <v>7850</v>
      </c>
      <c r="AN671" s="1">
        <v>5</v>
      </c>
      <c r="AO671" s="1" t="s">
        <v>7769</v>
      </c>
      <c r="AP671" s="69"/>
      <c r="AQ671" s="176">
        <f t="shared" si="10"/>
        <v>0</v>
      </c>
    </row>
    <row r="672" spans="38:43">
      <c r="AL672" t="s">
        <v>7839</v>
      </c>
      <c r="AM672" s="1" t="s">
        <v>7851</v>
      </c>
      <c r="AN672" s="1">
        <v>0.1</v>
      </c>
      <c r="AO672" s="1" t="s">
        <v>7852</v>
      </c>
      <c r="AP672" s="69"/>
      <c r="AQ672" s="176">
        <f t="shared" si="10"/>
        <v>0</v>
      </c>
    </row>
    <row r="673" spans="38:43">
      <c r="AL673" t="s">
        <v>7839</v>
      </c>
      <c r="AM673" s="1" t="s">
        <v>7853</v>
      </c>
      <c r="AN673" s="1">
        <v>0.1</v>
      </c>
      <c r="AO673" s="1" t="s">
        <v>7769</v>
      </c>
      <c r="AP673" s="69"/>
      <c r="AQ673" s="176">
        <f t="shared" si="10"/>
        <v>0</v>
      </c>
    </row>
    <row r="674" spans="38:43">
      <c r="AL674" t="s">
        <v>7839</v>
      </c>
      <c r="AM674" s="1" t="s">
        <v>7854</v>
      </c>
      <c r="AN674" s="1">
        <v>0.2</v>
      </c>
      <c r="AO674" s="1" t="s">
        <v>7724</v>
      </c>
      <c r="AP674" s="69"/>
      <c r="AQ674" s="176">
        <f t="shared" si="10"/>
        <v>0</v>
      </c>
    </row>
    <row r="675" spans="38:43">
      <c r="AL675" t="s">
        <v>7839</v>
      </c>
      <c r="AM675" s="1" t="s">
        <v>7855</v>
      </c>
      <c r="AN675" s="1">
        <v>0.4</v>
      </c>
      <c r="AO675" s="1" t="s">
        <v>7724</v>
      </c>
      <c r="AP675" s="69"/>
      <c r="AQ675" s="176">
        <f t="shared" si="10"/>
        <v>0</v>
      </c>
    </row>
    <row r="676" spans="38:43">
      <c r="AL676" t="s">
        <v>7839</v>
      </c>
      <c r="AM676" s="1" t="s">
        <v>7856</v>
      </c>
      <c r="AN676" s="1">
        <v>0.1</v>
      </c>
      <c r="AO676" s="1" t="s">
        <v>7724</v>
      </c>
      <c r="AP676" s="69"/>
      <c r="AQ676" s="176">
        <f t="shared" si="10"/>
        <v>0</v>
      </c>
    </row>
    <row r="677" spans="38:43">
      <c r="AL677" t="s">
        <v>7839</v>
      </c>
      <c r="AM677" s="1" t="s">
        <v>7857</v>
      </c>
      <c r="AN677" s="1">
        <v>0.2</v>
      </c>
      <c r="AO677" s="1" t="s">
        <v>7716</v>
      </c>
      <c r="AP677" s="69"/>
      <c r="AQ677" s="176">
        <f t="shared" si="10"/>
        <v>0</v>
      </c>
    </row>
    <row r="678" spans="38:43">
      <c r="AL678" t="s">
        <v>7839</v>
      </c>
      <c r="AM678" s="1" t="s">
        <v>7858</v>
      </c>
      <c r="AN678" s="1">
        <v>0.5</v>
      </c>
      <c r="AO678" s="1" t="s">
        <v>7844</v>
      </c>
      <c r="AP678" s="69"/>
      <c r="AQ678" s="176">
        <f t="shared" si="10"/>
        <v>0</v>
      </c>
    </row>
    <row r="679" spans="38:43">
      <c r="AL679" t="s">
        <v>7839</v>
      </c>
      <c r="AM679" s="1" t="s">
        <v>7859</v>
      </c>
      <c r="AN679" s="1">
        <v>0.1</v>
      </c>
      <c r="AO679" s="1">
        <v>25</v>
      </c>
      <c r="AP679" s="69"/>
      <c r="AQ679" s="176">
        <f t="shared" si="10"/>
        <v>0</v>
      </c>
    </row>
    <row r="680" spans="38:43">
      <c r="AL680" t="s">
        <v>7839</v>
      </c>
      <c r="AM680" s="1" t="s">
        <v>7860</v>
      </c>
      <c r="AN680" s="1">
        <v>0.3</v>
      </c>
      <c r="AO680" s="1" t="s">
        <v>7831</v>
      </c>
      <c r="AP680" s="69"/>
      <c r="AQ680" s="176">
        <f t="shared" si="10"/>
        <v>0</v>
      </c>
    </row>
    <row r="681" spans="38:43">
      <c r="AL681" t="s">
        <v>7839</v>
      </c>
      <c r="AM681" s="1" t="s">
        <v>7861</v>
      </c>
      <c r="AN681" s="1">
        <v>0.2</v>
      </c>
      <c r="AO681" s="1">
        <v>25</v>
      </c>
      <c r="AP681" s="69"/>
      <c r="AQ681" s="176">
        <f t="shared" si="10"/>
        <v>0</v>
      </c>
    </row>
    <row r="682" spans="38:43">
      <c r="AL682" t="s">
        <v>7839</v>
      </c>
      <c r="AM682" s="1" t="s">
        <v>7862</v>
      </c>
      <c r="AN682" s="1">
        <v>0.7</v>
      </c>
      <c r="AO682" s="1">
        <v>25</v>
      </c>
      <c r="AP682" s="69"/>
      <c r="AQ682" s="176">
        <f t="shared" si="10"/>
        <v>0</v>
      </c>
    </row>
    <row r="683" spans="38:43">
      <c r="AL683" t="s">
        <v>7839</v>
      </c>
      <c r="AM683" s="1" t="s">
        <v>7863</v>
      </c>
      <c r="AN683" s="1">
        <v>0.3</v>
      </c>
      <c r="AO683" s="1">
        <v>25</v>
      </c>
      <c r="AP683" s="69"/>
      <c r="AQ683" s="176">
        <f t="shared" si="10"/>
        <v>0</v>
      </c>
    </row>
    <row r="684" spans="38:43">
      <c r="AL684" t="s">
        <v>7839</v>
      </c>
      <c r="AM684" s="1" t="s">
        <v>7864</v>
      </c>
      <c r="AN684" s="1">
        <v>0.2</v>
      </c>
      <c r="AO684" s="1">
        <v>30</v>
      </c>
      <c r="AP684" s="69"/>
      <c r="AQ684" s="176">
        <f t="shared" si="10"/>
        <v>0</v>
      </c>
    </row>
    <row r="685" spans="38:43">
      <c r="AL685" t="s">
        <v>7839</v>
      </c>
      <c r="AM685" s="1" t="s">
        <v>7865</v>
      </c>
      <c r="AN685" s="1">
        <v>0.3</v>
      </c>
      <c r="AO685" s="1">
        <v>12</v>
      </c>
      <c r="AP685" s="69"/>
      <c r="AQ685" s="176">
        <f t="shared" si="10"/>
        <v>0</v>
      </c>
    </row>
    <row r="686" spans="38:43">
      <c r="AL686" t="s">
        <v>7839</v>
      </c>
      <c r="AM686" s="1" t="s">
        <v>7866</v>
      </c>
      <c r="AN686" s="1">
        <v>0.3</v>
      </c>
      <c r="AO686" s="1">
        <v>25</v>
      </c>
      <c r="AP686" s="69"/>
      <c r="AQ686" s="176">
        <f t="shared" si="10"/>
        <v>0</v>
      </c>
    </row>
    <row r="687" spans="38:43">
      <c r="AL687" t="s">
        <v>7839</v>
      </c>
      <c r="AM687" s="1" t="s">
        <v>7867</v>
      </c>
      <c r="AN687" s="1">
        <v>0.4</v>
      </c>
      <c r="AO687" s="1">
        <v>25</v>
      </c>
      <c r="AP687" s="69"/>
      <c r="AQ687" s="176">
        <f t="shared" si="10"/>
        <v>0</v>
      </c>
    </row>
    <row r="688" spans="38:43">
      <c r="AL688" t="s">
        <v>7839</v>
      </c>
      <c r="AM688" s="1" t="s">
        <v>7868</v>
      </c>
      <c r="AN688" s="1">
        <v>0.7</v>
      </c>
      <c r="AO688" s="1" t="s">
        <v>7714</v>
      </c>
      <c r="AP688" s="69"/>
      <c r="AQ688" s="176">
        <f t="shared" si="10"/>
        <v>0</v>
      </c>
    </row>
    <row r="689" spans="38:43">
      <c r="AL689" t="s">
        <v>7839</v>
      </c>
      <c r="AM689" s="1" t="s">
        <v>7869</v>
      </c>
      <c r="AN689" s="1">
        <v>0.02</v>
      </c>
      <c r="AO689" s="1" t="s">
        <v>7724</v>
      </c>
      <c r="AP689" s="69"/>
      <c r="AQ689" s="176">
        <f t="shared" si="10"/>
        <v>0</v>
      </c>
    </row>
    <row r="690" spans="38:43">
      <c r="AL690" t="s">
        <v>7839</v>
      </c>
      <c r="AM690" s="1" t="s">
        <v>7870</v>
      </c>
      <c r="AN690" s="1">
        <v>10</v>
      </c>
      <c r="AO690" s="1" t="s">
        <v>7724</v>
      </c>
      <c r="AP690" s="69"/>
      <c r="AQ690" s="176">
        <f t="shared" si="10"/>
        <v>0</v>
      </c>
    </row>
    <row r="691" spans="38:43">
      <c r="AL691" t="s">
        <v>7839</v>
      </c>
      <c r="AM691" s="1" t="s">
        <v>7871</v>
      </c>
      <c r="AN691" s="1">
        <v>0.4</v>
      </c>
      <c r="AO691" s="1" t="s">
        <v>7844</v>
      </c>
      <c r="AP691" s="69"/>
      <c r="AQ691" s="176">
        <f t="shared" si="10"/>
        <v>0</v>
      </c>
    </row>
    <row r="692" spans="38:43">
      <c r="AL692" t="s">
        <v>7839</v>
      </c>
      <c r="AM692" s="1" t="s">
        <v>7872</v>
      </c>
      <c r="AN692" s="1">
        <v>0.08</v>
      </c>
      <c r="AO692" s="1" t="s">
        <v>7719</v>
      </c>
      <c r="AP692" s="69"/>
      <c r="AQ692" s="176">
        <f t="shared" si="10"/>
        <v>0</v>
      </c>
    </row>
    <row r="693" spans="38:43">
      <c r="AL693" t="s">
        <v>7839</v>
      </c>
      <c r="AM693" s="1" t="s">
        <v>7873</v>
      </c>
      <c r="AN693" s="1">
        <v>2</v>
      </c>
      <c r="AO693" s="1" t="s">
        <v>7874</v>
      </c>
      <c r="AP693" s="69"/>
      <c r="AQ693" s="176">
        <f t="shared" si="10"/>
        <v>0</v>
      </c>
    </row>
    <row r="694" spans="38:43">
      <c r="AL694" t="s">
        <v>7839</v>
      </c>
      <c r="AM694" s="1" t="s">
        <v>7875</v>
      </c>
      <c r="AN694" s="1">
        <v>1</v>
      </c>
      <c r="AO694" s="1" t="s">
        <v>7719</v>
      </c>
      <c r="AP694" s="69"/>
      <c r="AQ694" s="176">
        <f t="shared" si="10"/>
        <v>0</v>
      </c>
    </row>
    <row r="695" spans="38:43">
      <c r="AL695" t="s">
        <v>7839</v>
      </c>
      <c r="AM695" s="1" t="s">
        <v>7876</v>
      </c>
      <c r="AN695" s="1">
        <v>0.03</v>
      </c>
      <c r="AO695" s="1" t="s">
        <v>7798</v>
      </c>
      <c r="AP695" s="69"/>
      <c r="AQ695" s="176">
        <f t="shared" si="10"/>
        <v>0</v>
      </c>
    </row>
    <row r="696" spans="38:43">
      <c r="AL696" t="s">
        <v>7839</v>
      </c>
      <c r="AM696" s="1" t="s">
        <v>7877</v>
      </c>
      <c r="AN696" s="1">
        <v>0.04</v>
      </c>
      <c r="AO696" s="1" t="s">
        <v>7764</v>
      </c>
      <c r="AP696" s="69"/>
      <c r="AQ696" s="176">
        <f t="shared" si="10"/>
        <v>0</v>
      </c>
    </row>
    <row r="697" spans="38:43">
      <c r="AL697" t="s">
        <v>7839</v>
      </c>
      <c r="AM697" s="1" t="s">
        <v>7878</v>
      </c>
      <c r="AN697" s="1">
        <v>0.08</v>
      </c>
      <c r="AO697" s="1" t="s">
        <v>7769</v>
      </c>
      <c r="AP697" s="69"/>
      <c r="AQ697" s="176">
        <f t="shared" si="10"/>
        <v>0</v>
      </c>
    </row>
    <row r="698" spans="38:43">
      <c r="AL698" t="s">
        <v>7839</v>
      </c>
      <c r="AM698" s="1" t="s">
        <v>7879</v>
      </c>
      <c r="AN698" s="1">
        <v>0.2</v>
      </c>
      <c r="AO698" s="1" t="s">
        <v>7880</v>
      </c>
      <c r="AP698" s="69"/>
      <c r="AQ698" s="176">
        <f t="shared" si="10"/>
        <v>0</v>
      </c>
    </row>
    <row r="699" spans="38:43">
      <c r="AL699" t="s">
        <v>7839</v>
      </c>
      <c r="AM699" s="1" t="s">
        <v>7881</v>
      </c>
      <c r="AN699" s="1">
        <v>0.1</v>
      </c>
      <c r="AO699" s="1" t="s">
        <v>7712</v>
      </c>
      <c r="AP699" s="69"/>
      <c r="AQ699" s="176">
        <f t="shared" si="10"/>
        <v>0</v>
      </c>
    </row>
    <row r="700" spans="38:43">
      <c r="AL700" t="s">
        <v>7839</v>
      </c>
      <c r="AM700" s="1" t="s">
        <v>7882</v>
      </c>
      <c r="AN700" s="1">
        <v>0.04</v>
      </c>
      <c r="AO700" s="1" t="s">
        <v>7764</v>
      </c>
      <c r="AP700" s="69"/>
      <c r="AQ700" s="176">
        <f t="shared" si="10"/>
        <v>0</v>
      </c>
    </row>
    <row r="701" spans="38:43">
      <c r="AL701" t="s">
        <v>7839</v>
      </c>
      <c r="AM701" s="1" t="s">
        <v>7883</v>
      </c>
      <c r="AN701" s="1">
        <v>0.06</v>
      </c>
      <c r="AO701" s="1" t="s">
        <v>7884</v>
      </c>
      <c r="AP701" s="69"/>
      <c r="AQ701" s="176">
        <f t="shared" si="10"/>
        <v>0</v>
      </c>
    </row>
    <row r="702" spans="38:43">
      <c r="AL702" t="s">
        <v>7839</v>
      </c>
      <c r="AM702" s="1" t="s">
        <v>7885</v>
      </c>
      <c r="AN702" s="1">
        <v>0.05</v>
      </c>
      <c r="AO702" s="1" t="s">
        <v>7798</v>
      </c>
      <c r="AP702" s="69"/>
      <c r="AQ702" s="176">
        <f t="shared" si="10"/>
        <v>0</v>
      </c>
    </row>
    <row r="703" spans="38:43">
      <c r="AL703" t="s">
        <v>7839</v>
      </c>
      <c r="AM703" s="1" t="s">
        <v>7886</v>
      </c>
      <c r="AN703" s="1">
        <v>0.03</v>
      </c>
      <c r="AO703" s="1">
        <v>12</v>
      </c>
      <c r="AP703" s="69"/>
      <c r="AQ703" s="176">
        <f t="shared" si="10"/>
        <v>0</v>
      </c>
    </row>
    <row r="704" spans="38:43">
      <c r="AL704" t="s">
        <v>7839</v>
      </c>
      <c r="AM704" s="1" t="s">
        <v>7887</v>
      </c>
      <c r="AN704" s="1">
        <v>0.04</v>
      </c>
      <c r="AO704" s="1">
        <v>12</v>
      </c>
      <c r="AP704" s="69"/>
      <c r="AQ704" s="176">
        <f t="shared" si="10"/>
        <v>0</v>
      </c>
    </row>
    <row r="705" spans="38:43">
      <c r="AL705" t="s">
        <v>7839</v>
      </c>
      <c r="AM705" s="1" t="s">
        <v>7888</v>
      </c>
      <c r="AN705" s="1">
        <v>0.1</v>
      </c>
      <c r="AO705" s="1">
        <v>24</v>
      </c>
      <c r="AP705" s="69"/>
      <c r="AQ705" s="176">
        <f t="shared" si="10"/>
        <v>0</v>
      </c>
    </row>
    <row r="706" spans="38:43">
      <c r="AL706" t="s">
        <v>7839</v>
      </c>
      <c r="AM706" s="1" t="s">
        <v>7889</v>
      </c>
      <c r="AN706" s="1">
        <v>2</v>
      </c>
      <c r="AO706" s="1">
        <v>25</v>
      </c>
      <c r="AP706" s="69"/>
      <c r="AQ706" s="176">
        <f t="shared" si="10"/>
        <v>0</v>
      </c>
    </row>
    <row r="707" spans="38:43">
      <c r="AL707" t="s">
        <v>7839</v>
      </c>
      <c r="AM707" s="1" t="s">
        <v>7890</v>
      </c>
      <c r="AN707" s="1">
        <v>6</v>
      </c>
      <c r="AO707" s="1" t="s">
        <v>7798</v>
      </c>
      <c r="AP707" s="69"/>
      <c r="AQ707" s="176">
        <f t="shared" si="10"/>
        <v>0</v>
      </c>
    </row>
    <row r="708" spans="38:43">
      <c r="AL708" t="s">
        <v>7839</v>
      </c>
      <c r="AM708" s="1" t="s">
        <v>7891</v>
      </c>
      <c r="AN708" s="1">
        <v>0.02</v>
      </c>
      <c r="AO708" s="1" t="s">
        <v>7719</v>
      </c>
      <c r="AP708" s="69"/>
      <c r="AQ708" s="176">
        <f t="shared" ref="AQ708:AQ771" si="11">AP708*AN708</f>
        <v>0</v>
      </c>
    </row>
    <row r="709" spans="38:43">
      <c r="AL709" t="s">
        <v>7839</v>
      </c>
      <c r="AM709" s="1" t="s">
        <v>7892</v>
      </c>
      <c r="AN709" s="1">
        <v>0.03</v>
      </c>
      <c r="AO709" s="1" t="s">
        <v>7893</v>
      </c>
      <c r="AP709" s="69"/>
      <c r="AQ709" s="176">
        <f t="shared" si="11"/>
        <v>0</v>
      </c>
    </row>
    <row r="710" spans="38:43">
      <c r="AL710" t="s">
        <v>7839</v>
      </c>
      <c r="AM710" s="1" t="s">
        <v>7894</v>
      </c>
      <c r="AN710" s="1">
        <v>1</v>
      </c>
      <c r="AO710" s="1" t="s">
        <v>7712</v>
      </c>
      <c r="AP710" s="69"/>
      <c r="AQ710" s="176">
        <f t="shared" si="11"/>
        <v>0</v>
      </c>
    </row>
    <row r="711" spans="38:43">
      <c r="AL711" t="s">
        <v>7839</v>
      </c>
      <c r="AM711" s="1" t="s">
        <v>7895</v>
      </c>
      <c r="AN711" s="1">
        <v>0.04</v>
      </c>
      <c r="AO711" s="1" t="s">
        <v>7764</v>
      </c>
      <c r="AP711" s="69"/>
      <c r="AQ711" s="176">
        <f t="shared" si="11"/>
        <v>0</v>
      </c>
    </row>
    <row r="712" spans="38:43">
      <c r="AL712" t="s">
        <v>7896</v>
      </c>
      <c r="AM712" s="169" t="s">
        <v>7896</v>
      </c>
      <c r="AN712" s="169"/>
      <c r="AO712" s="169"/>
      <c r="AP712" s="174"/>
      <c r="AQ712" s="176">
        <f t="shared" si="11"/>
        <v>0</v>
      </c>
    </row>
    <row r="713" spans="38:43">
      <c r="AL713" t="s">
        <v>7896</v>
      </c>
      <c r="AM713" s="1" t="s">
        <v>7897</v>
      </c>
      <c r="AN713" s="1">
        <v>10</v>
      </c>
      <c r="AO713" s="1" t="s">
        <v>7898</v>
      </c>
      <c r="AP713" s="69"/>
      <c r="AQ713" s="176">
        <f t="shared" si="11"/>
        <v>0</v>
      </c>
    </row>
    <row r="714" spans="38:43">
      <c r="AL714" t="s">
        <v>7896</v>
      </c>
      <c r="AM714" s="1" t="s">
        <v>7899</v>
      </c>
      <c r="AN714" s="1">
        <v>0.1</v>
      </c>
      <c r="AO714" s="1" t="s">
        <v>7712</v>
      </c>
      <c r="AP714" s="69"/>
      <c r="AQ714" s="176">
        <f t="shared" si="11"/>
        <v>0</v>
      </c>
    </row>
    <row r="715" spans="38:43">
      <c r="AL715" t="s">
        <v>7896</v>
      </c>
      <c r="AM715" s="1" t="s">
        <v>7900</v>
      </c>
      <c r="AN715" s="1">
        <v>7</v>
      </c>
      <c r="AO715" s="1" t="s">
        <v>7880</v>
      </c>
      <c r="AP715" s="69"/>
      <c r="AQ715" s="176">
        <f t="shared" si="11"/>
        <v>0</v>
      </c>
    </row>
    <row r="716" spans="38:43">
      <c r="AL716" t="s">
        <v>7896</v>
      </c>
      <c r="AM716" s="1" t="s">
        <v>7901</v>
      </c>
      <c r="AN716" s="1">
        <v>1</v>
      </c>
      <c r="AO716" s="1" t="s">
        <v>7714</v>
      </c>
      <c r="AP716" s="69"/>
      <c r="AQ716" s="176">
        <f t="shared" si="11"/>
        <v>0</v>
      </c>
    </row>
    <row r="717" spans="38:43">
      <c r="AL717" t="s">
        <v>7896</v>
      </c>
      <c r="AM717" s="1" t="s">
        <v>7902</v>
      </c>
      <c r="AN717" s="1">
        <v>3</v>
      </c>
      <c r="AO717" s="1" t="s">
        <v>7714</v>
      </c>
      <c r="AP717" s="69"/>
      <c r="AQ717" s="176">
        <f t="shared" si="11"/>
        <v>0</v>
      </c>
    </row>
    <row r="718" spans="38:43">
      <c r="AL718" t="s">
        <v>7896</v>
      </c>
      <c r="AM718" s="1" t="s">
        <v>7903</v>
      </c>
      <c r="AN718" s="1">
        <v>1</v>
      </c>
      <c r="AO718" s="1" t="s">
        <v>7719</v>
      </c>
      <c r="AP718" s="69"/>
      <c r="AQ718" s="176">
        <f t="shared" si="11"/>
        <v>0</v>
      </c>
    </row>
    <row r="719" spans="38:43">
      <c r="AL719" t="s">
        <v>7896</v>
      </c>
      <c r="AM719" s="1" t="s">
        <v>7904</v>
      </c>
      <c r="AN719" s="1">
        <v>0.8</v>
      </c>
      <c r="AO719" s="1" t="s">
        <v>7714</v>
      </c>
      <c r="AP719" s="69"/>
      <c r="AQ719" s="176">
        <f t="shared" si="11"/>
        <v>0</v>
      </c>
    </row>
    <row r="720" spans="38:43">
      <c r="AL720" t="s">
        <v>7896</v>
      </c>
      <c r="AM720" s="1" t="s">
        <v>7905</v>
      </c>
      <c r="AN720" s="1">
        <v>1</v>
      </c>
      <c r="AO720" s="1" t="s">
        <v>7714</v>
      </c>
      <c r="AP720" s="69"/>
      <c r="AQ720" s="176">
        <f t="shared" si="11"/>
        <v>0</v>
      </c>
    </row>
    <row r="721" spans="38:43">
      <c r="AL721" t="s">
        <v>7896</v>
      </c>
      <c r="AM721" s="1" t="s">
        <v>7906</v>
      </c>
      <c r="AN721" s="1">
        <v>0.7</v>
      </c>
      <c r="AO721" s="1" t="s">
        <v>7769</v>
      </c>
      <c r="AP721" s="69"/>
      <c r="AQ721" s="176">
        <f t="shared" si="11"/>
        <v>0</v>
      </c>
    </row>
    <row r="722" spans="38:43">
      <c r="AL722" t="s">
        <v>7896</v>
      </c>
      <c r="AM722" s="1" t="s">
        <v>7907</v>
      </c>
      <c r="AN722" s="1">
        <v>10</v>
      </c>
      <c r="AO722" s="1" t="s">
        <v>7721</v>
      </c>
      <c r="AP722" s="69"/>
      <c r="AQ722" s="176">
        <f t="shared" si="11"/>
        <v>0</v>
      </c>
    </row>
    <row r="723" spans="38:43">
      <c r="AL723" t="s">
        <v>7896</v>
      </c>
      <c r="AM723" s="1" t="s">
        <v>7908</v>
      </c>
      <c r="AN723" s="1">
        <v>0.1</v>
      </c>
      <c r="AO723" s="1" t="s">
        <v>7714</v>
      </c>
      <c r="AP723" s="69"/>
      <c r="AQ723" s="176">
        <f t="shared" si="11"/>
        <v>0</v>
      </c>
    </row>
    <row r="724" spans="38:43">
      <c r="AL724" t="s">
        <v>7896</v>
      </c>
      <c r="AM724" s="1" t="s">
        <v>7909</v>
      </c>
      <c r="AN724" s="1">
        <v>2</v>
      </c>
      <c r="AO724" s="1" t="s">
        <v>7712</v>
      </c>
      <c r="AP724" s="69"/>
      <c r="AQ724" s="176">
        <f t="shared" si="11"/>
        <v>0</v>
      </c>
    </row>
    <row r="725" spans="38:43">
      <c r="AL725" t="s">
        <v>7896</v>
      </c>
      <c r="AM725" s="1" t="s">
        <v>7910</v>
      </c>
      <c r="AN725" s="1">
        <v>10</v>
      </c>
      <c r="AO725" s="1" t="s">
        <v>7721</v>
      </c>
      <c r="AP725" s="69"/>
      <c r="AQ725" s="176">
        <f t="shared" si="11"/>
        <v>0</v>
      </c>
    </row>
    <row r="726" spans="38:43">
      <c r="AL726" t="s">
        <v>7896</v>
      </c>
      <c r="AM726" s="1" t="s">
        <v>7911</v>
      </c>
      <c r="AN726" s="1">
        <v>3</v>
      </c>
      <c r="AO726" s="1" t="s">
        <v>7719</v>
      </c>
      <c r="AP726" s="69"/>
      <c r="AQ726" s="176">
        <f t="shared" si="11"/>
        <v>0</v>
      </c>
    </row>
    <row r="727" spans="38:43">
      <c r="AL727" t="s">
        <v>7896</v>
      </c>
      <c r="AM727" s="1" t="s">
        <v>7912</v>
      </c>
      <c r="AN727" s="1">
        <v>3</v>
      </c>
      <c r="AO727" s="1" t="s">
        <v>7719</v>
      </c>
      <c r="AP727" s="69"/>
      <c r="AQ727" s="176">
        <f t="shared" si="11"/>
        <v>0</v>
      </c>
    </row>
    <row r="728" spans="38:43">
      <c r="AL728" t="s">
        <v>7896</v>
      </c>
      <c r="AM728" s="1" t="s">
        <v>7913</v>
      </c>
      <c r="AN728" s="1">
        <v>1</v>
      </c>
      <c r="AO728" s="1" t="s">
        <v>7914</v>
      </c>
      <c r="AP728" s="69"/>
      <c r="AQ728" s="176">
        <f t="shared" si="11"/>
        <v>0</v>
      </c>
    </row>
    <row r="729" spans="38:43">
      <c r="AL729" t="s">
        <v>7896</v>
      </c>
      <c r="AM729" s="1" t="s">
        <v>7915</v>
      </c>
      <c r="AN729" s="1">
        <v>1</v>
      </c>
      <c r="AO729" s="1" t="s">
        <v>7916</v>
      </c>
      <c r="AP729" s="69"/>
      <c r="AQ729" s="176">
        <f t="shared" si="11"/>
        <v>0</v>
      </c>
    </row>
    <row r="730" spans="38:43">
      <c r="AL730" t="s">
        <v>7896</v>
      </c>
      <c r="AM730" s="1" t="s">
        <v>7917</v>
      </c>
      <c r="AN730" s="1">
        <v>4</v>
      </c>
      <c r="AO730" s="1" t="s">
        <v>7719</v>
      </c>
      <c r="AP730" s="69"/>
      <c r="AQ730" s="176">
        <f t="shared" si="11"/>
        <v>0</v>
      </c>
    </row>
    <row r="731" spans="38:43">
      <c r="AL731" t="s">
        <v>7896</v>
      </c>
      <c r="AM731" s="1" t="s">
        <v>7918</v>
      </c>
      <c r="AN731" s="1">
        <v>10</v>
      </c>
      <c r="AO731" s="1" t="s">
        <v>7721</v>
      </c>
      <c r="AP731" s="69"/>
      <c r="AQ731" s="176">
        <f t="shared" si="11"/>
        <v>0</v>
      </c>
    </row>
    <row r="732" spans="38:43">
      <c r="AL732" t="s">
        <v>7896</v>
      </c>
      <c r="AM732" s="1" t="s">
        <v>7919</v>
      </c>
      <c r="AN732" s="1">
        <v>3</v>
      </c>
      <c r="AO732" s="1" t="s">
        <v>7721</v>
      </c>
      <c r="AP732" s="69"/>
      <c r="AQ732" s="176">
        <f t="shared" si="11"/>
        <v>0</v>
      </c>
    </row>
    <row r="733" spans="38:43">
      <c r="AL733" t="s">
        <v>7896</v>
      </c>
      <c r="AM733" s="1" t="s">
        <v>7920</v>
      </c>
      <c r="AN733" s="1">
        <v>3</v>
      </c>
      <c r="AO733" s="1" t="s">
        <v>7916</v>
      </c>
      <c r="AP733" s="69"/>
      <c r="AQ733" s="176">
        <f t="shared" si="11"/>
        <v>0</v>
      </c>
    </row>
    <row r="734" spans="38:43">
      <c r="AL734" t="s">
        <v>7896</v>
      </c>
      <c r="AM734" s="1" t="s">
        <v>7921</v>
      </c>
      <c r="AN734" s="1">
        <v>0.1</v>
      </c>
      <c r="AO734" s="1" t="s">
        <v>7719</v>
      </c>
      <c r="AP734" s="69"/>
      <c r="AQ734" s="176">
        <f t="shared" si="11"/>
        <v>0</v>
      </c>
    </row>
    <row r="735" spans="38:43">
      <c r="AL735" t="s">
        <v>7896</v>
      </c>
      <c r="AM735" s="1" t="s">
        <v>7922</v>
      </c>
      <c r="AN735" s="1">
        <v>1</v>
      </c>
      <c r="AO735" s="1" t="s">
        <v>7721</v>
      </c>
      <c r="AP735" s="69"/>
      <c r="AQ735" s="176">
        <f t="shared" si="11"/>
        <v>0</v>
      </c>
    </row>
    <row r="736" spans="38:43">
      <c r="AL736" t="s">
        <v>7896</v>
      </c>
      <c r="AM736" s="1" t="s">
        <v>7923</v>
      </c>
      <c r="AN736" s="1">
        <v>1</v>
      </c>
      <c r="AO736" s="1" t="s">
        <v>7712</v>
      </c>
      <c r="AP736" s="69"/>
      <c r="AQ736" s="176">
        <f t="shared" si="11"/>
        <v>0</v>
      </c>
    </row>
    <row r="737" spans="38:43">
      <c r="AL737" t="s">
        <v>7896</v>
      </c>
      <c r="AM737" s="1" t="s">
        <v>7924</v>
      </c>
      <c r="AN737" s="1">
        <v>5</v>
      </c>
      <c r="AO737" s="1" t="s">
        <v>7925</v>
      </c>
      <c r="AP737" s="69"/>
      <c r="AQ737" s="176">
        <f t="shared" si="11"/>
        <v>0</v>
      </c>
    </row>
    <row r="738" spans="38:43">
      <c r="AL738" t="s">
        <v>7896</v>
      </c>
      <c r="AM738" s="1" t="s">
        <v>7926</v>
      </c>
      <c r="AN738" s="1">
        <v>3</v>
      </c>
      <c r="AO738" s="1" t="s">
        <v>7719</v>
      </c>
      <c r="AP738" s="69"/>
      <c r="AQ738" s="176">
        <f t="shared" si="11"/>
        <v>0</v>
      </c>
    </row>
    <row r="739" spans="38:43">
      <c r="AL739" t="s">
        <v>7896</v>
      </c>
      <c r="AM739" s="1" t="s">
        <v>7927</v>
      </c>
      <c r="AN739" s="1">
        <v>6</v>
      </c>
      <c r="AO739" s="1" t="s">
        <v>7928</v>
      </c>
      <c r="AP739" s="69"/>
      <c r="AQ739" s="176">
        <f t="shared" si="11"/>
        <v>0</v>
      </c>
    </row>
    <row r="740" spans="38:43">
      <c r="AL740" t="s">
        <v>7896</v>
      </c>
      <c r="AM740" s="1" t="s">
        <v>7929</v>
      </c>
      <c r="AN740" s="1">
        <v>1</v>
      </c>
      <c r="AO740" s="1" t="s">
        <v>7714</v>
      </c>
      <c r="AP740" s="69"/>
      <c r="AQ740" s="176">
        <f t="shared" si="11"/>
        <v>0</v>
      </c>
    </row>
    <row r="741" spans="38:43">
      <c r="AL741" t="s">
        <v>7896</v>
      </c>
      <c r="AM741" s="1" t="s">
        <v>7930</v>
      </c>
      <c r="AN741" s="1"/>
      <c r="AO741" s="1"/>
      <c r="AP741" s="69"/>
      <c r="AQ741" s="176">
        <f t="shared" si="11"/>
        <v>0</v>
      </c>
    </row>
    <row r="742" spans="38:43">
      <c r="AL742" t="s">
        <v>7896</v>
      </c>
      <c r="AM742" s="1" t="s">
        <v>7434</v>
      </c>
      <c r="AN742" s="1"/>
      <c r="AO742" s="1"/>
      <c r="AP742" s="69"/>
      <c r="AQ742" s="176">
        <f t="shared" si="11"/>
        <v>0</v>
      </c>
    </row>
    <row r="743" spans="38:43">
      <c r="AL743" t="s">
        <v>7932</v>
      </c>
      <c r="AM743" s="169" t="s">
        <v>7932</v>
      </c>
      <c r="AN743" s="169"/>
      <c r="AO743" s="169"/>
      <c r="AP743" s="174"/>
      <c r="AQ743" s="176">
        <f t="shared" si="11"/>
        <v>0</v>
      </c>
    </row>
    <row r="744" spans="38:43">
      <c r="AL744" t="s">
        <v>7932</v>
      </c>
      <c r="AM744" s="1" t="s">
        <v>7933</v>
      </c>
      <c r="AN744" s="1">
        <v>10</v>
      </c>
      <c r="AO744" s="1"/>
      <c r="AP744" s="69"/>
      <c r="AQ744" s="176">
        <f t="shared" si="11"/>
        <v>0</v>
      </c>
    </row>
    <row r="745" spans="38:43">
      <c r="AL745" t="s">
        <v>7932</v>
      </c>
      <c r="AM745" s="1" t="s">
        <v>7934</v>
      </c>
      <c r="AN745" s="1">
        <v>4</v>
      </c>
      <c r="AO745" s="1"/>
      <c r="AP745" s="69"/>
      <c r="AQ745" s="176">
        <f t="shared" si="11"/>
        <v>0</v>
      </c>
    </row>
    <row r="746" spans="38:43">
      <c r="AL746" t="s">
        <v>7932</v>
      </c>
      <c r="AM746" s="1" t="s">
        <v>7935</v>
      </c>
      <c r="AN746" s="1">
        <v>10</v>
      </c>
      <c r="AO746" s="1"/>
      <c r="AP746" s="69"/>
      <c r="AQ746" s="176">
        <f t="shared" si="11"/>
        <v>0</v>
      </c>
    </row>
    <row r="747" spans="38:43">
      <c r="AL747" t="s">
        <v>7932</v>
      </c>
      <c r="AM747" s="1" t="s">
        <v>7936</v>
      </c>
      <c r="AN747" s="1">
        <v>60</v>
      </c>
      <c r="AO747" s="1"/>
      <c r="AP747" s="69"/>
      <c r="AQ747" s="176">
        <f t="shared" si="11"/>
        <v>0</v>
      </c>
    </row>
    <row r="748" spans="38:43">
      <c r="AL748" t="s">
        <v>7932</v>
      </c>
      <c r="AM748" s="1" t="s">
        <v>7937</v>
      </c>
      <c r="AN748" s="1">
        <v>8</v>
      </c>
      <c r="AO748" s="1"/>
      <c r="AP748" s="69"/>
      <c r="AQ748" s="176">
        <f t="shared" si="11"/>
        <v>0</v>
      </c>
    </row>
    <row r="749" spans="38:43">
      <c r="AL749" t="s">
        <v>7932</v>
      </c>
      <c r="AM749" s="1" t="s">
        <v>7938</v>
      </c>
      <c r="AN749" s="1">
        <v>0.09</v>
      </c>
      <c r="AO749" s="1"/>
      <c r="AP749" s="69"/>
      <c r="AQ749" s="176">
        <f t="shared" si="11"/>
        <v>0</v>
      </c>
    </row>
    <row r="750" spans="38:43">
      <c r="AL750" t="s">
        <v>7932</v>
      </c>
      <c r="AM750" s="1" t="s">
        <v>7939</v>
      </c>
      <c r="AN750" s="1">
        <v>0.1</v>
      </c>
      <c r="AO750" s="1"/>
      <c r="AP750" s="69"/>
      <c r="AQ750" s="176">
        <f t="shared" si="11"/>
        <v>0</v>
      </c>
    </row>
    <row r="751" spans="38:43">
      <c r="AL751" t="s">
        <v>7932</v>
      </c>
      <c r="AM751" s="1" t="s">
        <v>7940</v>
      </c>
      <c r="AN751" s="1">
        <v>0.04</v>
      </c>
      <c r="AO751" s="1"/>
      <c r="AP751" s="69"/>
      <c r="AQ751" s="176">
        <f t="shared" si="11"/>
        <v>0</v>
      </c>
    </row>
    <row r="752" spans="38:43">
      <c r="AL752" t="s">
        <v>7932</v>
      </c>
      <c r="AM752" s="1" t="s">
        <v>7941</v>
      </c>
      <c r="AN752" s="1">
        <v>7.0000000000000007E-2</v>
      </c>
      <c r="AO752" s="1"/>
      <c r="AP752" s="69"/>
      <c r="AQ752" s="176">
        <f t="shared" si="11"/>
        <v>0</v>
      </c>
    </row>
    <row r="753" spans="38:43">
      <c r="AL753" t="s">
        <v>7932</v>
      </c>
      <c r="AM753" s="1" t="s">
        <v>7942</v>
      </c>
      <c r="AN753" s="1">
        <v>0.02</v>
      </c>
      <c r="AO753" s="1"/>
      <c r="AP753" s="69"/>
      <c r="AQ753" s="176">
        <f t="shared" si="11"/>
        <v>0</v>
      </c>
    </row>
    <row r="754" spans="38:43">
      <c r="AL754" t="s">
        <v>7932</v>
      </c>
      <c r="AM754" s="1" t="s">
        <v>7943</v>
      </c>
      <c r="AN754" s="1">
        <v>0.16</v>
      </c>
      <c r="AO754" s="1"/>
      <c r="AP754" s="69"/>
      <c r="AQ754" s="176">
        <f t="shared" si="11"/>
        <v>0</v>
      </c>
    </row>
    <row r="755" spans="38:43">
      <c r="AL755" t="s">
        <v>7932</v>
      </c>
      <c r="AM755" s="1" t="s">
        <v>7944</v>
      </c>
      <c r="AN755" s="1">
        <v>0.2</v>
      </c>
      <c r="AO755" s="1"/>
      <c r="AP755" s="69"/>
      <c r="AQ755" s="176">
        <f t="shared" si="11"/>
        <v>0</v>
      </c>
    </row>
    <row r="756" spans="38:43">
      <c r="AL756" t="s">
        <v>7932</v>
      </c>
      <c r="AM756" s="1" t="s">
        <v>7945</v>
      </c>
      <c r="AN756" s="1">
        <v>7.0000000000000007E-2</v>
      </c>
      <c r="AO756" s="1"/>
      <c r="AP756" s="69"/>
      <c r="AQ756" s="176">
        <f t="shared" si="11"/>
        <v>0</v>
      </c>
    </row>
    <row r="757" spans="38:43">
      <c r="AL757" t="s">
        <v>7932</v>
      </c>
      <c r="AM757" s="1" t="s">
        <v>7946</v>
      </c>
      <c r="AN757" s="1">
        <v>0.12</v>
      </c>
      <c r="AO757" s="1"/>
      <c r="AP757" s="69"/>
      <c r="AQ757" s="176">
        <f t="shared" si="11"/>
        <v>0</v>
      </c>
    </row>
    <row r="758" spans="38:43">
      <c r="AL758" t="s">
        <v>7932</v>
      </c>
      <c r="AM758" s="1" t="s">
        <v>7947</v>
      </c>
      <c r="AN758" s="1">
        <v>0.03</v>
      </c>
      <c r="AO758" s="1"/>
      <c r="AP758" s="69"/>
      <c r="AQ758" s="176">
        <f t="shared" si="11"/>
        <v>0</v>
      </c>
    </row>
    <row r="759" spans="38:43">
      <c r="AL759" t="s">
        <v>7932</v>
      </c>
      <c r="AM759" s="1" t="s">
        <v>7948</v>
      </c>
      <c r="AN759" s="1">
        <v>30</v>
      </c>
      <c r="AO759" s="1"/>
      <c r="AP759" s="69"/>
      <c r="AQ759" s="176">
        <f t="shared" si="11"/>
        <v>0</v>
      </c>
    </row>
    <row r="760" spans="38:43">
      <c r="AL760" t="s">
        <v>7932</v>
      </c>
      <c r="AM760" s="1" t="s">
        <v>7949</v>
      </c>
      <c r="AN760" s="1">
        <v>10</v>
      </c>
      <c r="AO760" s="1"/>
      <c r="AP760" s="69"/>
      <c r="AQ760" s="176">
        <f t="shared" si="11"/>
        <v>0</v>
      </c>
    </row>
    <row r="761" spans="38:43">
      <c r="AL761" t="s">
        <v>7932</v>
      </c>
      <c r="AM761" s="1" t="s">
        <v>7950</v>
      </c>
      <c r="AN761" s="1">
        <v>5</v>
      </c>
      <c r="AO761" s="1"/>
      <c r="AP761" s="69"/>
      <c r="AQ761" s="176">
        <f t="shared" si="11"/>
        <v>0</v>
      </c>
    </row>
    <row r="762" spans="38:43">
      <c r="AL762" t="s">
        <v>7932</v>
      </c>
      <c r="AM762" s="1" t="s">
        <v>7951</v>
      </c>
      <c r="AN762" s="1">
        <v>5</v>
      </c>
      <c r="AO762" s="1"/>
      <c r="AP762" s="69"/>
      <c r="AQ762" s="176">
        <f t="shared" si="11"/>
        <v>0</v>
      </c>
    </row>
    <row r="763" spans="38:43">
      <c r="AL763" t="s">
        <v>7932</v>
      </c>
      <c r="AM763" s="1" t="s">
        <v>7952</v>
      </c>
      <c r="AN763" s="1">
        <v>15</v>
      </c>
      <c r="AO763" s="1"/>
      <c r="AP763" s="69"/>
      <c r="AQ763" s="176">
        <f t="shared" si="11"/>
        <v>0</v>
      </c>
    </row>
    <row r="764" spans="38:43">
      <c r="AL764" t="s">
        <v>7932</v>
      </c>
      <c r="AM764" s="1" t="s">
        <v>7953</v>
      </c>
      <c r="AN764" s="1">
        <v>0.5</v>
      </c>
      <c r="AO764" s="1"/>
      <c r="AP764" s="69"/>
      <c r="AQ764" s="176">
        <f t="shared" si="11"/>
        <v>0</v>
      </c>
    </row>
    <row r="765" spans="38:43">
      <c r="AL765" t="s">
        <v>7932</v>
      </c>
      <c r="AM765" s="1" t="s">
        <v>7954</v>
      </c>
      <c r="AN765" s="1">
        <v>0.1</v>
      </c>
      <c r="AO765" s="1"/>
      <c r="AP765" s="69"/>
      <c r="AQ765" s="176">
        <f t="shared" si="11"/>
        <v>0</v>
      </c>
    </row>
    <row r="766" spans="38:43">
      <c r="AL766" t="s">
        <v>7932</v>
      </c>
      <c r="AM766" s="1" t="s">
        <v>7955</v>
      </c>
      <c r="AN766" s="1">
        <v>0.1</v>
      </c>
      <c r="AO766" s="1"/>
      <c r="AP766" s="69"/>
      <c r="AQ766" s="176">
        <f t="shared" si="11"/>
        <v>0</v>
      </c>
    </row>
    <row r="767" spans="38:43">
      <c r="AL767" t="s">
        <v>7932</v>
      </c>
      <c r="AM767" s="1" t="s">
        <v>7956</v>
      </c>
      <c r="AN767" s="1">
        <v>0.1</v>
      </c>
      <c r="AO767" s="1"/>
      <c r="AP767" s="69"/>
      <c r="AQ767" s="176">
        <f t="shared" si="11"/>
        <v>0</v>
      </c>
    </row>
    <row r="768" spans="38:43">
      <c r="AL768" t="s">
        <v>7932</v>
      </c>
      <c r="AM768" s="1" t="s">
        <v>7957</v>
      </c>
      <c r="AN768" s="1">
        <v>0.1</v>
      </c>
      <c r="AO768" s="1"/>
      <c r="AP768" s="69"/>
      <c r="AQ768" s="176">
        <f t="shared" si="11"/>
        <v>0</v>
      </c>
    </row>
    <row r="769" spans="38:43">
      <c r="AL769" t="s">
        <v>7932</v>
      </c>
      <c r="AM769" s="1" t="s">
        <v>7958</v>
      </c>
      <c r="AN769" s="1">
        <v>1</v>
      </c>
      <c r="AO769" s="1"/>
      <c r="AP769" s="69"/>
      <c r="AQ769" s="176">
        <f t="shared" si="11"/>
        <v>0</v>
      </c>
    </row>
    <row r="770" spans="38:43">
      <c r="AL770" t="s">
        <v>7932</v>
      </c>
      <c r="AM770" s="1" t="s">
        <v>7959</v>
      </c>
      <c r="AN770" s="1">
        <v>1</v>
      </c>
      <c r="AO770" s="1"/>
      <c r="AP770" s="69"/>
      <c r="AQ770" s="176">
        <f t="shared" si="11"/>
        <v>0</v>
      </c>
    </row>
    <row r="771" spans="38:43">
      <c r="AL771" t="s">
        <v>7932</v>
      </c>
      <c r="AM771" s="1" t="s">
        <v>7960</v>
      </c>
      <c r="AN771" s="1">
        <v>1</v>
      </c>
      <c r="AO771" s="1"/>
      <c r="AP771" s="69"/>
      <c r="AQ771" s="176">
        <f t="shared" si="11"/>
        <v>0</v>
      </c>
    </row>
    <row r="772" spans="38:43">
      <c r="AL772" t="s">
        <v>7932</v>
      </c>
      <c r="AM772" s="1" t="s">
        <v>7961</v>
      </c>
      <c r="AN772" s="1">
        <v>1</v>
      </c>
      <c r="AO772" s="1"/>
      <c r="AP772" s="69"/>
      <c r="AQ772" s="176">
        <f t="shared" ref="AQ772:AQ835" si="12">AP772*AN772</f>
        <v>0</v>
      </c>
    </row>
    <row r="773" spans="38:43">
      <c r="AL773" t="s">
        <v>7932</v>
      </c>
      <c r="AM773" s="1" t="s">
        <v>7962</v>
      </c>
      <c r="AN773" s="1">
        <v>1</v>
      </c>
      <c r="AO773" s="1"/>
      <c r="AP773" s="69"/>
      <c r="AQ773" s="176">
        <f t="shared" si="12"/>
        <v>0</v>
      </c>
    </row>
    <row r="774" spans="38:43">
      <c r="AL774" t="s">
        <v>7932</v>
      </c>
      <c r="AM774" s="1" t="s">
        <v>7963</v>
      </c>
      <c r="AN774" s="1">
        <v>1</v>
      </c>
      <c r="AO774" s="1"/>
      <c r="AP774" s="69"/>
      <c r="AQ774" s="176">
        <f t="shared" si="12"/>
        <v>0</v>
      </c>
    </row>
    <row r="775" spans="38:43">
      <c r="AL775" t="s">
        <v>7932</v>
      </c>
      <c r="AM775" s="1" t="s">
        <v>7964</v>
      </c>
      <c r="AN775" s="1">
        <v>1</v>
      </c>
      <c r="AO775" s="1"/>
      <c r="AP775" s="69"/>
      <c r="AQ775" s="176">
        <f t="shared" si="12"/>
        <v>0</v>
      </c>
    </row>
    <row r="776" spans="38:43">
      <c r="AL776" t="s">
        <v>7932</v>
      </c>
      <c r="AM776" s="1" t="s">
        <v>7965</v>
      </c>
      <c r="AN776" s="1">
        <v>1</v>
      </c>
      <c r="AO776" s="1"/>
      <c r="AP776" s="69"/>
      <c r="AQ776" s="176">
        <f t="shared" si="12"/>
        <v>0</v>
      </c>
    </row>
    <row r="777" spans="38:43">
      <c r="AL777" t="s">
        <v>7932</v>
      </c>
      <c r="AM777" s="1" t="s">
        <v>7966</v>
      </c>
      <c r="AN777" s="1">
        <v>0.1</v>
      </c>
      <c r="AO777" s="1"/>
      <c r="AP777" s="69"/>
      <c r="AQ777" s="176">
        <f t="shared" si="12"/>
        <v>0</v>
      </c>
    </row>
    <row r="778" spans="38:43">
      <c r="AL778" t="s">
        <v>7932</v>
      </c>
      <c r="AM778" s="1" t="s">
        <v>7967</v>
      </c>
      <c r="AN778" s="1">
        <v>0.1</v>
      </c>
      <c r="AO778" s="1"/>
      <c r="AP778" s="69"/>
      <c r="AQ778" s="176">
        <f t="shared" si="12"/>
        <v>0</v>
      </c>
    </row>
    <row r="779" spans="38:43">
      <c r="AL779" t="s">
        <v>7932</v>
      </c>
      <c r="AM779" s="1" t="s">
        <v>7968</v>
      </c>
      <c r="AN779" s="1">
        <v>0.1</v>
      </c>
      <c r="AO779" s="1"/>
      <c r="AP779" s="69"/>
      <c r="AQ779" s="176">
        <f t="shared" si="12"/>
        <v>0</v>
      </c>
    </row>
    <row r="780" spans="38:43">
      <c r="AL780" t="s">
        <v>7932</v>
      </c>
      <c r="AM780" s="1" t="s">
        <v>7969</v>
      </c>
      <c r="AN780" s="1">
        <v>0.1</v>
      </c>
      <c r="AO780" s="1"/>
      <c r="AP780" s="69"/>
      <c r="AQ780" s="176">
        <f t="shared" si="12"/>
        <v>0</v>
      </c>
    </row>
    <row r="781" spans="38:43">
      <c r="AL781" t="s">
        <v>7932</v>
      </c>
      <c r="AM781" s="1" t="s">
        <v>7970</v>
      </c>
      <c r="AN781" s="1">
        <v>25</v>
      </c>
      <c r="AO781" s="1"/>
      <c r="AP781" s="69"/>
      <c r="AQ781" s="176">
        <f t="shared" si="12"/>
        <v>0</v>
      </c>
    </row>
    <row r="782" spans="38:43">
      <c r="AL782" t="s">
        <v>7932</v>
      </c>
      <c r="AM782" s="1" t="s">
        <v>7971</v>
      </c>
      <c r="AN782" s="1">
        <v>0.1</v>
      </c>
      <c r="AO782" s="1"/>
      <c r="AP782" s="69"/>
      <c r="AQ782" s="176">
        <f t="shared" si="12"/>
        <v>0</v>
      </c>
    </row>
    <row r="783" spans="38:43">
      <c r="AL783" t="s">
        <v>7932</v>
      </c>
      <c r="AM783" s="1" t="s">
        <v>7972</v>
      </c>
      <c r="AN783" s="1">
        <v>0.04</v>
      </c>
      <c r="AO783" s="1"/>
      <c r="AP783" s="69"/>
      <c r="AQ783" s="176">
        <f t="shared" si="12"/>
        <v>0</v>
      </c>
    </row>
    <row r="784" spans="38:43">
      <c r="AL784" t="s">
        <v>7932</v>
      </c>
      <c r="AM784" s="1" t="s">
        <v>7973</v>
      </c>
      <c r="AN784" s="1">
        <v>0.2</v>
      </c>
      <c r="AO784" s="1"/>
      <c r="AP784" s="69"/>
      <c r="AQ784" s="176">
        <f t="shared" si="12"/>
        <v>0</v>
      </c>
    </row>
    <row r="785" spans="38:43">
      <c r="AL785" t="s">
        <v>7932</v>
      </c>
      <c r="AM785" s="1" t="s">
        <v>7974</v>
      </c>
      <c r="AN785" s="1">
        <v>0.02</v>
      </c>
      <c r="AO785" s="1"/>
      <c r="AP785" s="69"/>
      <c r="AQ785" s="176">
        <f t="shared" si="12"/>
        <v>0</v>
      </c>
    </row>
    <row r="786" spans="38:43">
      <c r="AL786" t="s">
        <v>7932</v>
      </c>
      <c r="AM786" s="1" t="s">
        <v>7975</v>
      </c>
      <c r="AN786" s="1">
        <v>0.04</v>
      </c>
      <c r="AO786" s="1"/>
      <c r="AP786" s="69"/>
      <c r="AQ786" s="176">
        <f t="shared" si="12"/>
        <v>0</v>
      </c>
    </row>
    <row r="787" spans="38:43">
      <c r="AL787" t="s">
        <v>7932</v>
      </c>
      <c r="AM787" s="1" t="s">
        <v>7976</v>
      </c>
      <c r="AN787" s="1">
        <v>0.2</v>
      </c>
      <c r="AO787" s="1"/>
      <c r="AP787" s="69"/>
      <c r="AQ787" s="176">
        <f t="shared" si="12"/>
        <v>0</v>
      </c>
    </row>
    <row r="788" spans="38:43">
      <c r="AL788" t="s">
        <v>7932</v>
      </c>
      <c r="AM788" s="1" t="s">
        <v>7770</v>
      </c>
      <c r="AN788" s="1">
        <v>1</v>
      </c>
      <c r="AO788" s="1" t="s">
        <v>7977</v>
      </c>
      <c r="AP788" s="69"/>
      <c r="AQ788" s="176">
        <f t="shared" si="12"/>
        <v>0</v>
      </c>
    </row>
    <row r="789" spans="38:43">
      <c r="AL789" t="s">
        <v>7932</v>
      </c>
      <c r="AM789" s="1" t="s">
        <v>7978</v>
      </c>
      <c r="AN789" s="1">
        <v>1</v>
      </c>
      <c r="AO789" s="1" t="s">
        <v>7977</v>
      </c>
      <c r="AP789" s="69"/>
      <c r="AQ789" s="176">
        <f t="shared" si="12"/>
        <v>0</v>
      </c>
    </row>
    <row r="790" spans="38:43">
      <c r="AL790" t="s">
        <v>7932</v>
      </c>
      <c r="AM790" s="1" t="s">
        <v>7979</v>
      </c>
      <c r="AN790" s="1">
        <v>1</v>
      </c>
      <c r="AO790" s="1" t="s">
        <v>7980</v>
      </c>
      <c r="AP790" s="69"/>
      <c r="AQ790" s="176">
        <f t="shared" si="12"/>
        <v>0</v>
      </c>
    </row>
    <row r="791" spans="38:43">
      <c r="AL791" t="s">
        <v>7932</v>
      </c>
      <c r="AM791" s="1" t="s">
        <v>7981</v>
      </c>
      <c r="AN791" s="1">
        <v>0.1</v>
      </c>
      <c r="AO791" s="1"/>
      <c r="AP791" s="69"/>
      <c r="AQ791" s="176">
        <f t="shared" si="12"/>
        <v>0</v>
      </c>
    </row>
    <row r="792" spans="38:43">
      <c r="AL792" t="s">
        <v>7932</v>
      </c>
      <c r="AM792" s="1" t="s">
        <v>7982</v>
      </c>
      <c r="AN792" s="1">
        <v>0.09</v>
      </c>
      <c r="AO792" s="1"/>
      <c r="AP792" s="69"/>
      <c r="AQ792" s="176">
        <f t="shared" si="12"/>
        <v>0</v>
      </c>
    </row>
    <row r="793" spans="38:43">
      <c r="AL793" t="s">
        <v>7932</v>
      </c>
      <c r="AM793" s="1" t="s">
        <v>7983</v>
      </c>
      <c r="AN793" s="1">
        <v>0.06</v>
      </c>
      <c r="AO793" s="1"/>
      <c r="AP793" s="69"/>
      <c r="AQ793" s="176">
        <f t="shared" si="12"/>
        <v>0</v>
      </c>
    </row>
    <row r="794" spans="38:43">
      <c r="AL794" t="s">
        <v>7932</v>
      </c>
      <c r="AM794" s="1" t="s">
        <v>7984</v>
      </c>
      <c r="AN794" s="1">
        <v>10</v>
      </c>
      <c r="AO794" s="1" t="s">
        <v>7985</v>
      </c>
      <c r="AP794" s="69"/>
      <c r="AQ794" s="176">
        <f t="shared" si="12"/>
        <v>0</v>
      </c>
    </row>
    <row r="795" spans="38:43">
      <c r="AL795" t="s">
        <v>7932</v>
      </c>
      <c r="AM795" s="1" t="s">
        <v>7986</v>
      </c>
      <c r="AN795" s="1">
        <v>5</v>
      </c>
      <c r="AO795" s="1"/>
      <c r="AP795" s="69"/>
      <c r="AQ795" s="176">
        <f t="shared" si="12"/>
        <v>0</v>
      </c>
    </row>
    <row r="796" spans="38:43">
      <c r="AL796" t="s">
        <v>7932</v>
      </c>
      <c r="AM796" s="1" t="s">
        <v>7987</v>
      </c>
      <c r="AN796" s="1">
        <v>40</v>
      </c>
      <c r="AO796" s="1"/>
      <c r="AP796" s="69"/>
      <c r="AQ796" s="176">
        <f t="shared" si="12"/>
        <v>0</v>
      </c>
    </row>
    <row r="797" spans="38:43">
      <c r="AL797" t="s">
        <v>7932</v>
      </c>
      <c r="AM797" s="1" t="s">
        <v>7988</v>
      </c>
      <c r="AN797" s="1">
        <v>10</v>
      </c>
      <c r="AO797" s="1" t="s">
        <v>7985</v>
      </c>
      <c r="AP797" s="69"/>
      <c r="AQ797" s="176">
        <f t="shared" si="12"/>
        <v>0</v>
      </c>
    </row>
    <row r="798" spans="38:43">
      <c r="AL798" t="s">
        <v>7932</v>
      </c>
      <c r="AM798" s="1" t="s">
        <v>7989</v>
      </c>
      <c r="AN798" s="1">
        <v>0.1</v>
      </c>
      <c r="AO798" s="1" t="s">
        <v>7990</v>
      </c>
      <c r="AP798" s="69"/>
      <c r="AQ798" s="176">
        <f t="shared" si="12"/>
        <v>0</v>
      </c>
    </row>
    <row r="799" spans="38:43">
      <c r="AL799" t="s">
        <v>7932</v>
      </c>
      <c r="AM799" s="1" t="s">
        <v>7991</v>
      </c>
      <c r="AN799" s="1">
        <v>0.1</v>
      </c>
      <c r="AO799" s="1" t="s">
        <v>7990</v>
      </c>
      <c r="AP799" s="69"/>
      <c r="AQ799" s="176">
        <f t="shared" si="12"/>
        <v>0</v>
      </c>
    </row>
    <row r="800" spans="38:43">
      <c r="AL800" t="s">
        <v>7932</v>
      </c>
      <c r="AM800" s="1" t="s">
        <v>7992</v>
      </c>
      <c r="AN800" s="1">
        <v>0.1</v>
      </c>
      <c r="AO800" s="1" t="s">
        <v>7990</v>
      </c>
      <c r="AP800" s="69"/>
      <c r="AQ800" s="176">
        <f t="shared" si="12"/>
        <v>0</v>
      </c>
    </row>
    <row r="801" spans="38:43">
      <c r="AL801" t="s">
        <v>7932</v>
      </c>
      <c r="AM801" s="1" t="s">
        <v>7993</v>
      </c>
      <c r="AN801" s="1">
        <v>3</v>
      </c>
      <c r="AO801" s="1"/>
      <c r="AP801" s="69"/>
      <c r="AQ801" s="176">
        <f t="shared" si="12"/>
        <v>0</v>
      </c>
    </row>
    <row r="802" spans="38:43">
      <c r="AL802" t="s">
        <v>7932</v>
      </c>
      <c r="AM802" s="1" t="s">
        <v>7994</v>
      </c>
      <c r="AN802" s="1">
        <v>1</v>
      </c>
      <c r="AO802" s="1"/>
      <c r="AP802" s="69"/>
      <c r="AQ802" s="176">
        <f t="shared" si="12"/>
        <v>0</v>
      </c>
    </row>
    <row r="803" spans="38:43">
      <c r="AL803" t="s">
        <v>7932</v>
      </c>
      <c r="AM803" s="1" t="s">
        <v>7995</v>
      </c>
      <c r="AN803" s="1">
        <v>0.5</v>
      </c>
      <c r="AO803" s="1"/>
      <c r="AP803" s="69"/>
      <c r="AQ803" s="176">
        <f t="shared" si="12"/>
        <v>0</v>
      </c>
    </row>
    <row r="804" spans="38:43">
      <c r="AL804" t="s">
        <v>7932</v>
      </c>
      <c r="AM804" s="1" t="s">
        <v>7996</v>
      </c>
      <c r="AN804" s="1">
        <v>0.8</v>
      </c>
      <c r="AO804" s="1"/>
      <c r="AP804" s="69"/>
      <c r="AQ804" s="176">
        <f t="shared" si="12"/>
        <v>0</v>
      </c>
    </row>
    <row r="805" spans="38:43">
      <c r="AL805" t="s">
        <v>7932</v>
      </c>
      <c r="AM805" s="1" t="s">
        <v>7997</v>
      </c>
      <c r="AN805" s="1">
        <v>0.4</v>
      </c>
      <c r="AO805" s="1"/>
      <c r="AP805" s="69"/>
      <c r="AQ805" s="176">
        <f t="shared" si="12"/>
        <v>0</v>
      </c>
    </row>
    <row r="806" spans="38:43">
      <c r="AL806" t="s">
        <v>7932</v>
      </c>
      <c r="AM806" s="1" t="s">
        <v>7998</v>
      </c>
      <c r="AN806" s="1">
        <v>0.3</v>
      </c>
      <c r="AO806" s="1"/>
      <c r="AP806" s="69"/>
      <c r="AQ806" s="176">
        <f t="shared" si="12"/>
        <v>0</v>
      </c>
    </row>
    <row r="807" spans="38:43">
      <c r="AL807" t="s">
        <v>7932</v>
      </c>
      <c r="AM807" s="1" t="s">
        <v>7999</v>
      </c>
      <c r="AN807" s="1">
        <v>0.2</v>
      </c>
      <c r="AO807" s="1"/>
      <c r="AP807" s="69"/>
      <c r="AQ807" s="176">
        <f t="shared" si="12"/>
        <v>0</v>
      </c>
    </row>
    <row r="808" spans="38:43">
      <c r="AL808" t="s">
        <v>7932</v>
      </c>
      <c r="AM808" s="1" t="s">
        <v>8000</v>
      </c>
      <c r="AN808" s="1">
        <v>2</v>
      </c>
      <c r="AO808" s="1"/>
      <c r="AP808" s="69"/>
      <c r="AQ808" s="176">
        <f t="shared" si="12"/>
        <v>0</v>
      </c>
    </row>
    <row r="809" spans="38:43">
      <c r="AL809" t="s">
        <v>7932</v>
      </c>
      <c r="AM809" s="1" t="s">
        <v>8001</v>
      </c>
      <c r="AN809" s="1">
        <v>5</v>
      </c>
      <c r="AO809" s="1"/>
      <c r="AP809" s="69"/>
      <c r="AQ809" s="176">
        <f t="shared" si="12"/>
        <v>0</v>
      </c>
    </row>
    <row r="810" spans="38:43">
      <c r="AL810" t="s">
        <v>7932</v>
      </c>
      <c r="AM810" s="1" t="s">
        <v>8002</v>
      </c>
      <c r="AN810" s="1">
        <v>0.06</v>
      </c>
      <c r="AO810" s="1"/>
      <c r="AP810" s="69"/>
      <c r="AQ810" s="176">
        <f t="shared" si="12"/>
        <v>0</v>
      </c>
    </row>
    <row r="811" spans="38:43">
      <c r="AL811" t="s">
        <v>7932</v>
      </c>
      <c r="AM811" s="1" t="s">
        <v>8003</v>
      </c>
      <c r="AN811" s="1">
        <v>5</v>
      </c>
      <c r="AO811" s="1"/>
      <c r="AP811" s="69"/>
      <c r="AQ811" s="176">
        <f t="shared" si="12"/>
        <v>0</v>
      </c>
    </row>
    <row r="812" spans="38:43">
      <c r="AL812" t="s">
        <v>7932</v>
      </c>
      <c r="AM812" s="1" t="s">
        <v>8004</v>
      </c>
      <c r="AN812" s="1">
        <v>1</v>
      </c>
      <c r="AO812" s="1" t="s">
        <v>7977</v>
      </c>
      <c r="AP812" s="69"/>
      <c r="AQ812" s="176">
        <f t="shared" si="12"/>
        <v>0</v>
      </c>
    </row>
    <row r="813" spans="38:43">
      <c r="AL813" t="s">
        <v>7932</v>
      </c>
      <c r="AM813" s="1" t="s">
        <v>8005</v>
      </c>
      <c r="AN813" s="1">
        <v>35</v>
      </c>
      <c r="AO813" s="1"/>
      <c r="AP813" s="69"/>
      <c r="AQ813" s="176">
        <f t="shared" si="12"/>
        <v>0</v>
      </c>
    </row>
    <row r="814" spans="38:43">
      <c r="AL814" t="s">
        <v>7932</v>
      </c>
      <c r="AM814" s="1" t="s">
        <v>8006</v>
      </c>
      <c r="AN814" s="1">
        <v>0.1</v>
      </c>
      <c r="AO814" s="1"/>
      <c r="AP814" s="69"/>
      <c r="AQ814" s="176">
        <f t="shared" si="12"/>
        <v>0</v>
      </c>
    </row>
    <row r="815" spans="38:43">
      <c r="AL815" t="s">
        <v>7932</v>
      </c>
      <c r="AM815" s="1" t="s">
        <v>8007</v>
      </c>
      <c r="AN815" s="1">
        <v>0.09</v>
      </c>
      <c r="AO815" s="1"/>
      <c r="AP815" s="69"/>
      <c r="AQ815" s="176">
        <f t="shared" si="12"/>
        <v>0</v>
      </c>
    </row>
    <row r="816" spans="38:43">
      <c r="AL816" t="s">
        <v>7932</v>
      </c>
      <c r="AM816" s="1" t="s">
        <v>8008</v>
      </c>
      <c r="AN816" s="1">
        <v>2</v>
      </c>
      <c r="AO816" s="1"/>
      <c r="AP816" s="69"/>
      <c r="AQ816" s="176">
        <f t="shared" si="12"/>
        <v>0</v>
      </c>
    </row>
    <row r="817" spans="38:43">
      <c r="AL817" t="s">
        <v>7932</v>
      </c>
      <c r="AM817" s="1" t="s">
        <v>8009</v>
      </c>
      <c r="AN817" s="1">
        <v>0.5</v>
      </c>
      <c r="AO817" s="1"/>
      <c r="AP817" s="69"/>
      <c r="AQ817" s="176">
        <f t="shared" si="12"/>
        <v>0</v>
      </c>
    </row>
    <row r="818" spans="38:43">
      <c r="AL818" t="s">
        <v>7932</v>
      </c>
      <c r="AM818" s="1" t="s">
        <v>8010</v>
      </c>
      <c r="AN818" s="1">
        <v>0.3</v>
      </c>
      <c r="AO818" s="1"/>
      <c r="AP818" s="69"/>
      <c r="AQ818" s="176">
        <f t="shared" si="12"/>
        <v>0</v>
      </c>
    </row>
    <row r="819" spans="38:43">
      <c r="AL819" t="s">
        <v>7932</v>
      </c>
      <c r="AM819" s="1" t="s">
        <v>8011</v>
      </c>
      <c r="AN819" s="1">
        <v>0.2</v>
      </c>
      <c r="AO819" s="1"/>
      <c r="AP819" s="69"/>
      <c r="AQ819" s="176">
        <f t="shared" si="12"/>
        <v>0</v>
      </c>
    </row>
    <row r="820" spans="38:43">
      <c r="AL820" t="s">
        <v>7932</v>
      </c>
      <c r="AM820" s="1" t="s">
        <v>8012</v>
      </c>
      <c r="AN820" s="1">
        <v>3</v>
      </c>
      <c r="AO820" s="1"/>
      <c r="AP820" s="69"/>
      <c r="AQ820" s="176">
        <f t="shared" si="12"/>
        <v>0</v>
      </c>
    </row>
    <row r="821" spans="38:43">
      <c r="AL821" t="s">
        <v>7932</v>
      </c>
      <c r="AM821" s="1" t="s">
        <v>8013</v>
      </c>
      <c r="AN821" s="1">
        <v>120</v>
      </c>
      <c r="AO821" s="1"/>
      <c r="AP821" s="69"/>
      <c r="AQ821" s="176">
        <f t="shared" si="12"/>
        <v>0</v>
      </c>
    </row>
    <row r="822" spans="38:43">
      <c r="AL822" t="s">
        <v>7932</v>
      </c>
      <c r="AM822" s="1" t="s">
        <v>8014</v>
      </c>
      <c r="AN822" s="1">
        <v>0.5</v>
      </c>
      <c r="AO822" s="1"/>
      <c r="AP822" s="69"/>
      <c r="AQ822" s="176">
        <f t="shared" si="12"/>
        <v>0</v>
      </c>
    </row>
    <row r="823" spans="38:43">
      <c r="AL823" t="s">
        <v>7932</v>
      </c>
      <c r="AM823" s="1" t="s">
        <v>8015</v>
      </c>
      <c r="AN823" s="1">
        <v>1</v>
      </c>
      <c r="AO823" s="1"/>
      <c r="AP823" s="69"/>
      <c r="AQ823" s="176">
        <f t="shared" si="12"/>
        <v>0</v>
      </c>
    </row>
    <row r="824" spans="38:43">
      <c r="AL824" t="s">
        <v>7932</v>
      </c>
      <c r="AM824" s="1" t="s">
        <v>8016</v>
      </c>
      <c r="AN824" s="1">
        <v>3</v>
      </c>
      <c r="AO824" s="1"/>
      <c r="AP824" s="69"/>
      <c r="AQ824" s="176">
        <f t="shared" si="12"/>
        <v>0</v>
      </c>
    </row>
    <row r="825" spans="38:43">
      <c r="AL825" t="s">
        <v>7932</v>
      </c>
      <c r="AM825" s="1" t="s">
        <v>8017</v>
      </c>
      <c r="AN825" s="1">
        <v>2</v>
      </c>
      <c r="AO825" s="1"/>
      <c r="AP825" s="69"/>
      <c r="AQ825" s="176">
        <f t="shared" si="12"/>
        <v>0</v>
      </c>
    </row>
    <row r="826" spans="38:43">
      <c r="AL826" t="s">
        <v>7932</v>
      </c>
      <c r="AM826" s="1" t="s">
        <v>8018</v>
      </c>
      <c r="AN826" s="1">
        <v>4</v>
      </c>
      <c r="AO826" s="1"/>
      <c r="AP826" s="69"/>
      <c r="AQ826" s="176">
        <f t="shared" si="12"/>
        <v>0</v>
      </c>
    </row>
    <row r="827" spans="38:43">
      <c r="AL827" t="s">
        <v>7932</v>
      </c>
      <c r="AM827" s="1" t="s">
        <v>8019</v>
      </c>
      <c r="AN827" s="1">
        <v>3</v>
      </c>
      <c r="AO827" s="1"/>
      <c r="AP827" s="69"/>
      <c r="AQ827" s="176">
        <f t="shared" si="12"/>
        <v>0</v>
      </c>
    </row>
    <row r="828" spans="38:43">
      <c r="AL828" t="s">
        <v>7932</v>
      </c>
      <c r="AM828" s="1" t="s">
        <v>8020</v>
      </c>
      <c r="AN828" s="1">
        <v>6</v>
      </c>
      <c r="AO828" s="1"/>
      <c r="AP828" s="69"/>
      <c r="AQ828" s="176">
        <f t="shared" si="12"/>
        <v>0</v>
      </c>
    </row>
    <row r="829" spans="38:43">
      <c r="AL829" t="s">
        <v>7932</v>
      </c>
      <c r="AM829" s="1" t="s">
        <v>8021</v>
      </c>
      <c r="AN829" s="1">
        <v>60</v>
      </c>
      <c r="AO829" s="1"/>
      <c r="AP829" s="69"/>
      <c r="AQ829" s="176">
        <f t="shared" si="12"/>
        <v>0</v>
      </c>
    </row>
    <row r="830" spans="38:43">
      <c r="AL830" t="s">
        <v>7932</v>
      </c>
      <c r="AM830" s="1" t="s">
        <v>8022</v>
      </c>
      <c r="AN830" s="1">
        <v>15</v>
      </c>
      <c r="AO830" s="1"/>
      <c r="AP830" s="69"/>
      <c r="AQ830" s="176">
        <f t="shared" si="12"/>
        <v>0</v>
      </c>
    </row>
    <row r="831" spans="38:43">
      <c r="AL831" t="s">
        <v>7932</v>
      </c>
      <c r="AM831" s="1" t="s">
        <v>8023</v>
      </c>
      <c r="AN831" s="1">
        <v>20</v>
      </c>
      <c r="AO831" s="1"/>
      <c r="AP831" s="69"/>
      <c r="AQ831" s="176">
        <f t="shared" si="12"/>
        <v>0</v>
      </c>
    </row>
    <row r="832" spans="38:43">
      <c r="AL832" t="s">
        <v>7932</v>
      </c>
      <c r="AM832" s="1" t="s">
        <v>8024</v>
      </c>
      <c r="AN832" s="1">
        <v>3</v>
      </c>
      <c r="AO832" s="1"/>
      <c r="AP832" s="69"/>
      <c r="AQ832" s="176">
        <f t="shared" si="12"/>
        <v>0</v>
      </c>
    </row>
    <row r="833" spans="38:43">
      <c r="AL833" t="s">
        <v>7932</v>
      </c>
      <c r="AM833" s="1" t="s">
        <v>8025</v>
      </c>
      <c r="AN833" s="1">
        <v>3</v>
      </c>
      <c r="AO833" s="1"/>
      <c r="AP833" s="69"/>
      <c r="AQ833" s="176">
        <f t="shared" si="12"/>
        <v>0</v>
      </c>
    </row>
    <row r="834" spans="38:43">
      <c r="AL834" t="s">
        <v>7932</v>
      </c>
      <c r="AM834" s="1" t="s">
        <v>8026</v>
      </c>
      <c r="AN834" s="1">
        <v>1</v>
      </c>
      <c r="AO834" s="1"/>
      <c r="AP834" s="69"/>
      <c r="AQ834" s="176">
        <f t="shared" si="12"/>
        <v>0</v>
      </c>
    </row>
    <row r="835" spans="38:43">
      <c r="AL835" t="s">
        <v>7932</v>
      </c>
      <c r="AM835" s="1" t="s">
        <v>8027</v>
      </c>
      <c r="AN835" s="1">
        <v>1</v>
      </c>
      <c r="AO835" s="1"/>
      <c r="AP835" s="69"/>
      <c r="AQ835" s="176">
        <f t="shared" si="12"/>
        <v>0</v>
      </c>
    </row>
    <row r="836" spans="38:43">
      <c r="AL836" t="s">
        <v>7932</v>
      </c>
      <c r="AM836" s="1" t="s">
        <v>8028</v>
      </c>
      <c r="AN836" s="1">
        <v>0.1</v>
      </c>
      <c r="AO836" s="1"/>
      <c r="AP836" s="69"/>
      <c r="AQ836" s="176">
        <f t="shared" ref="AQ836:AQ899" si="13">AP836*AN836</f>
        <v>0</v>
      </c>
    </row>
    <row r="837" spans="38:43">
      <c r="AL837" t="s">
        <v>7932</v>
      </c>
      <c r="AM837" s="1" t="s">
        <v>8029</v>
      </c>
      <c r="AN837" s="1">
        <v>0.5</v>
      </c>
      <c r="AO837" s="1"/>
      <c r="AP837" s="69"/>
      <c r="AQ837" s="176">
        <f t="shared" si="13"/>
        <v>0</v>
      </c>
    </row>
    <row r="838" spans="38:43">
      <c r="AL838" t="s">
        <v>7932</v>
      </c>
      <c r="AM838" s="1" t="s">
        <v>8030</v>
      </c>
      <c r="AN838" s="1">
        <v>5</v>
      </c>
      <c r="AO838" s="1"/>
      <c r="AP838" s="69"/>
      <c r="AQ838" s="176">
        <f t="shared" si="13"/>
        <v>0</v>
      </c>
    </row>
    <row r="839" spans="38:43">
      <c r="AL839" t="s">
        <v>7932</v>
      </c>
      <c r="AM839" s="1" t="s">
        <v>8031</v>
      </c>
      <c r="AN839" s="1">
        <v>0.03</v>
      </c>
      <c r="AO839" s="1" t="s">
        <v>8032</v>
      </c>
      <c r="AP839" s="69"/>
      <c r="AQ839" s="176">
        <f t="shared" si="13"/>
        <v>0</v>
      </c>
    </row>
    <row r="840" spans="38:43">
      <c r="AL840" t="s">
        <v>7932</v>
      </c>
      <c r="AM840" s="1" t="s">
        <v>8033</v>
      </c>
      <c r="AN840" s="1">
        <v>5</v>
      </c>
      <c r="AO840" s="1"/>
      <c r="AP840" s="69"/>
      <c r="AQ840" s="176">
        <f t="shared" si="13"/>
        <v>0</v>
      </c>
    </row>
    <row r="841" spans="38:43">
      <c r="AL841" t="s">
        <v>7932</v>
      </c>
      <c r="AM841" s="1" t="s">
        <v>8034</v>
      </c>
      <c r="AN841" s="1">
        <v>10</v>
      </c>
      <c r="AO841" s="1"/>
      <c r="AP841" s="69"/>
      <c r="AQ841" s="176">
        <f t="shared" si="13"/>
        <v>0</v>
      </c>
    </row>
    <row r="842" spans="38:43">
      <c r="AL842" t="s">
        <v>7932</v>
      </c>
      <c r="AM842" s="1" t="s">
        <v>8035</v>
      </c>
      <c r="AN842" s="1">
        <v>30</v>
      </c>
      <c r="AO842" s="1"/>
      <c r="AP842" s="69"/>
      <c r="AQ842" s="176">
        <f t="shared" si="13"/>
        <v>0</v>
      </c>
    </row>
    <row r="843" spans="38:43">
      <c r="AL843" t="s">
        <v>7932</v>
      </c>
      <c r="AM843" s="1" t="s">
        <v>8036</v>
      </c>
      <c r="AN843" s="1">
        <v>0.5</v>
      </c>
      <c r="AO843" s="1"/>
      <c r="AP843" s="69"/>
      <c r="AQ843" s="176">
        <f t="shared" si="13"/>
        <v>0</v>
      </c>
    </row>
    <row r="844" spans="38:43">
      <c r="AL844" t="s">
        <v>7932</v>
      </c>
      <c r="AM844" s="1" t="s">
        <v>4911</v>
      </c>
      <c r="AN844" s="1">
        <v>8</v>
      </c>
      <c r="AO844" s="1"/>
      <c r="AP844" s="69"/>
      <c r="AQ844" s="176">
        <f t="shared" si="13"/>
        <v>0</v>
      </c>
    </row>
    <row r="845" spans="38:43">
      <c r="AL845" t="s">
        <v>7932</v>
      </c>
      <c r="AM845" s="1" t="s">
        <v>8037</v>
      </c>
      <c r="AN845" s="1">
        <v>1</v>
      </c>
      <c r="AO845" s="1"/>
      <c r="AP845" s="69"/>
      <c r="AQ845" s="176">
        <f t="shared" si="13"/>
        <v>0</v>
      </c>
    </row>
    <row r="846" spans="38:43">
      <c r="AL846" t="s">
        <v>7932</v>
      </c>
      <c r="AM846" s="1" t="s">
        <v>8038</v>
      </c>
      <c r="AN846" s="1">
        <v>0.6</v>
      </c>
      <c r="AO846" s="1"/>
      <c r="AP846" s="69"/>
      <c r="AQ846" s="176">
        <f t="shared" si="13"/>
        <v>0</v>
      </c>
    </row>
    <row r="847" spans="38:43">
      <c r="AL847" t="s">
        <v>7932</v>
      </c>
      <c r="AM847" s="1" t="s">
        <v>8039</v>
      </c>
      <c r="AN847" s="1">
        <v>0.3</v>
      </c>
      <c r="AO847" s="1"/>
      <c r="AP847" s="69"/>
      <c r="AQ847" s="176">
        <f t="shared" si="13"/>
        <v>0</v>
      </c>
    </row>
    <row r="848" spans="38:43">
      <c r="AL848" t="s">
        <v>7932</v>
      </c>
      <c r="AM848" s="1" t="s">
        <v>8040</v>
      </c>
      <c r="AN848" s="1">
        <v>50</v>
      </c>
      <c r="AO848" s="1"/>
      <c r="AP848" s="69"/>
      <c r="AQ848" s="176">
        <f t="shared" si="13"/>
        <v>0</v>
      </c>
    </row>
    <row r="849" spans="38:43">
      <c r="AL849" t="s">
        <v>7932</v>
      </c>
      <c r="AM849" s="1" t="s">
        <v>8041</v>
      </c>
      <c r="AN849" s="1">
        <v>0.04</v>
      </c>
      <c r="AO849" s="1" t="s">
        <v>8042</v>
      </c>
      <c r="AP849" s="69"/>
      <c r="AQ849" s="176">
        <f t="shared" si="13"/>
        <v>0</v>
      </c>
    </row>
    <row r="850" spans="38:43">
      <c r="AL850" t="s">
        <v>7932</v>
      </c>
      <c r="AM850" s="1" t="s">
        <v>8043</v>
      </c>
      <c r="AN850" s="1">
        <v>0.2</v>
      </c>
      <c r="AO850" s="1" t="s">
        <v>8044</v>
      </c>
      <c r="AP850" s="69"/>
      <c r="AQ850" s="176">
        <f t="shared" si="13"/>
        <v>0</v>
      </c>
    </row>
    <row r="851" spans="38:43">
      <c r="AL851" t="s">
        <v>7932</v>
      </c>
      <c r="AM851" s="1" t="s">
        <v>8045</v>
      </c>
      <c r="AN851" s="1">
        <v>0.3</v>
      </c>
      <c r="AO851" s="1" t="s">
        <v>8044</v>
      </c>
      <c r="AP851" s="69"/>
      <c r="AQ851" s="176">
        <f t="shared" si="13"/>
        <v>0</v>
      </c>
    </row>
    <row r="852" spans="38:43">
      <c r="AL852" t="s">
        <v>7932</v>
      </c>
      <c r="AM852" s="1" t="s">
        <v>8046</v>
      </c>
      <c r="AN852" s="1">
        <v>50</v>
      </c>
      <c r="AO852" s="1"/>
      <c r="AP852" s="69"/>
      <c r="AQ852" s="176">
        <f t="shared" si="13"/>
        <v>0</v>
      </c>
    </row>
    <row r="853" spans="38:43">
      <c r="AL853" t="s">
        <v>7932</v>
      </c>
      <c r="AM853" s="1" t="s">
        <v>8047</v>
      </c>
      <c r="AN853" s="1">
        <v>7</v>
      </c>
      <c r="AO853" s="1"/>
      <c r="AP853" s="69"/>
      <c r="AQ853" s="176">
        <f t="shared" si="13"/>
        <v>0</v>
      </c>
    </row>
    <row r="854" spans="38:43">
      <c r="AL854" t="s">
        <v>7932</v>
      </c>
      <c r="AM854" s="1" t="s">
        <v>8048</v>
      </c>
      <c r="AN854" s="1">
        <v>5</v>
      </c>
      <c r="AO854" s="1"/>
      <c r="AP854" s="69"/>
      <c r="AQ854" s="176">
        <f t="shared" si="13"/>
        <v>0</v>
      </c>
    </row>
    <row r="855" spans="38:43">
      <c r="AL855" t="s">
        <v>7932</v>
      </c>
      <c r="AM855" s="1" t="s">
        <v>8049</v>
      </c>
      <c r="AN855" s="1">
        <v>7</v>
      </c>
      <c r="AO855" s="1"/>
      <c r="AP855" s="69"/>
      <c r="AQ855" s="176">
        <f t="shared" si="13"/>
        <v>0</v>
      </c>
    </row>
    <row r="856" spans="38:43">
      <c r="AL856" t="s">
        <v>7932</v>
      </c>
      <c r="AM856" s="1" t="s">
        <v>8050</v>
      </c>
      <c r="AN856" s="1">
        <v>3</v>
      </c>
      <c r="AO856" s="1"/>
      <c r="AP856" s="69"/>
      <c r="AQ856" s="176">
        <f t="shared" si="13"/>
        <v>0</v>
      </c>
    </row>
    <row r="857" spans="38:43">
      <c r="AL857" t="s">
        <v>7932</v>
      </c>
      <c r="AM857" s="1" t="s">
        <v>8051</v>
      </c>
      <c r="AN857" s="1">
        <v>10</v>
      </c>
      <c r="AO857" s="1"/>
      <c r="AP857" s="69"/>
      <c r="AQ857" s="176">
        <f t="shared" si="13"/>
        <v>0</v>
      </c>
    </row>
    <row r="858" spans="38:43">
      <c r="AL858" t="s">
        <v>7932</v>
      </c>
      <c r="AM858" s="1" t="s">
        <v>8052</v>
      </c>
      <c r="AN858" s="1">
        <v>15</v>
      </c>
      <c r="AO858" s="1"/>
      <c r="AP858" s="69"/>
      <c r="AQ858" s="176">
        <f t="shared" si="13"/>
        <v>0</v>
      </c>
    </row>
    <row r="859" spans="38:43">
      <c r="AL859" t="s">
        <v>7932</v>
      </c>
      <c r="AM859" s="1" t="s">
        <v>8053</v>
      </c>
      <c r="AN859" s="1">
        <v>3</v>
      </c>
      <c r="AO859" s="1"/>
      <c r="AP859" s="69"/>
      <c r="AQ859" s="176">
        <f t="shared" si="13"/>
        <v>0</v>
      </c>
    </row>
    <row r="860" spans="38:43">
      <c r="AL860" t="s">
        <v>7932</v>
      </c>
      <c r="AM860" s="1" t="s">
        <v>8054</v>
      </c>
      <c r="AN860" s="1">
        <v>1</v>
      </c>
      <c r="AO860" s="1"/>
      <c r="AP860" s="69"/>
      <c r="AQ860" s="176">
        <f t="shared" si="13"/>
        <v>0</v>
      </c>
    </row>
    <row r="861" spans="38:43">
      <c r="AL861" t="s">
        <v>7932</v>
      </c>
      <c r="AM861" s="1" t="s">
        <v>8055</v>
      </c>
      <c r="AN861" s="1">
        <v>30</v>
      </c>
      <c r="AO861" s="1"/>
      <c r="AP861" s="69"/>
      <c r="AQ861" s="176">
        <f t="shared" si="13"/>
        <v>0</v>
      </c>
    </row>
    <row r="862" spans="38:43">
      <c r="AL862" t="s">
        <v>7932</v>
      </c>
      <c r="AM862" s="1" t="s">
        <v>5206</v>
      </c>
      <c r="AN862" s="1">
        <v>0.1</v>
      </c>
      <c r="AO862" s="1"/>
      <c r="AP862" s="69"/>
      <c r="AQ862" s="176">
        <f t="shared" si="13"/>
        <v>0</v>
      </c>
    </row>
    <row r="863" spans="38:43">
      <c r="AL863" t="s">
        <v>7932</v>
      </c>
      <c r="AM863" s="1" t="s">
        <v>8056</v>
      </c>
      <c r="AN863" s="1">
        <v>27</v>
      </c>
      <c r="AO863" s="1"/>
      <c r="AP863" s="69"/>
      <c r="AQ863" s="176">
        <f t="shared" si="13"/>
        <v>0</v>
      </c>
    </row>
    <row r="864" spans="38:43">
      <c r="AL864" t="s">
        <v>7932</v>
      </c>
      <c r="AM864" s="1" t="s">
        <v>8057</v>
      </c>
      <c r="AN864" s="1">
        <v>37</v>
      </c>
      <c r="AO864" s="1"/>
      <c r="AP864" s="69"/>
      <c r="AQ864" s="176">
        <f t="shared" si="13"/>
        <v>0</v>
      </c>
    </row>
    <row r="865" spans="38:43">
      <c r="AL865" t="s">
        <v>7932</v>
      </c>
      <c r="AM865" s="1" t="s">
        <v>8058</v>
      </c>
      <c r="AN865" s="1">
        <v>20</v>
      </c>
      <c r="AO865" s="1"/>
      <c r="AP865" s="69"/>
      <c r="AQ865" s="176">
        <f t="shared" si="13"/>
        <v>0</v>
      </c>
    </row>
    <row r="866" spans="38:43">
      <c r="AL866" t="s">
        <v>7932</v>
      </c>
      <c r="AM866" s="1" t="s">
        <v>8059</v>
      </c>
      <c r="AN866" s="1">
        <v>1</v>
      </c>
      <c r="AO866" s="1" t="s">
        <v>7990</v>
      </c>
      <c r="AP866" s="69"/>
      <c r="AQ866" s="176">
        <f t="shared" si="13"/>
        <v>0</v>
      </c>
    </row>
    <row r="867" spans="38:43">
      <c r="AL867" t="s">
        <v>7710</v>
      </c>
      <c r="AM867" s="169" t="s">
        <v>7710</v>
      </c>
      <c r="AN867" s="169"/>
      <c r="AO867" s="169"/>
      <c r="AP867" s="174"/>
      <c r="AQ867" s="176">
        <f t="shared" si="13"/>
        <v>0</v>
      </c>
    </row>
    <row r="868" spans="38:43">
      <c r="AL868" t="s">
        <v>7710</v>
      </c>
      <c r="AM868" s="1" t="s">
        <v>8060</v>
      </c>
      <c r="AN868" s="1">
        <v>0.5</v>
      </c>
      <c r="AO868" s="1" t="s">
        <v>7719</v>
      </c>
      <c r="AP868" s="69"/>
      <c r="AQ868" s="176">
        <f t="shared" si="13"/>
        <v>0</v>
      </c>
    </row>
    <row r="869" spans="38:43">
      <c r="AL869" t="s">
        <v>7710</v>
      </c>
      <c r="AM869" s="1" t="s">
        <v>8061</v>
      </c>
      <c r="AN869" s="1">
        <v>0.03</v>
      </c>
      <c r="AO869" s="1" t="s">
        <v>8062</v>
      </c>
      <c r="AP869" s="69"/>
      <c r="AQ869" s="176">
        <f t="shared" si="13"/>
        <v>0</v>
      </c>
    </row>
    <row r="870" spans="38:43">
      <c r="AL870" t="s">
        <v>7710</v>
      </c>
      <c r="AM870" s="1" t="s">
        <v>8063</v>
      </c>
      <c r="AN870" s="1">
        <v>0.1</v>
      </c>
      <c r="AO870" s="1" t="s">
        <v>7726</v>
      </c>
      <c r="AP870" s="69"/>
      <c r="AQ870" s="176">
        <f t="shared" si="13"/>
        <v>0</v>
      </c>
    </row>
    <row r="871" spans="38:43">
      <c r="AL871" t="s">
        <v>7710</v>
      </c>
      <c r="AM871" s="1" t="s">
        <v>8064</v>
      </c>
      <c r="AN871" s="1">
        <v>15</v>
      </c>
      <c r="AO871" s="1">
        <v>5</v>
      </c>
      <c r="AP871" s="69"/>
      <c r="AQ871" s="176">
        <f t="shared" si="13"/>
        <v>0</v>
      </c>
    </row>
    <row r="872" spans="38:43">
      <c r="AL872" t="s">
        <v>7710</v>
      </c>
      <c r="AM872" s="1" t="s">
        <v>8065</v>
      </c>
      <c r="AN872" s="1">
        <v>1</v>
      </c>
      <c r="AO872" s="1" t="s">
        <v>7721</v>
      </c>
      <c r="AP872" s="69"/>
      <c r="AQ872" s="176">
        <f t="shared" si="13"/>
        <v>0</v>
      </c>
    </row>
    <row r="873" spans="38:43">
      <c r="AL873" t="s">
        <v>7710</v>
      </c>
      <c r="AM873" s="1" t="s">
        <v>7729</v>
      </c>
      <c r="AN873" s="1">
        <v>0.06</v>
      </c>
      <c r="AO873" s="1" t="s">
        <v>8066</v>
      </c>
      <c r="AP873" s="69"/>
      <c r="AQ873" s="176">
        <f t="shared" si="13"/>
        <v>0</v>
      </c>
    </row>
    <row r="874" spans="38:43">
      <c r="AL874" t="s">
        <v>7710</v>
      </c>
      <c r="AM874" s="1" t="s">
        <v>8067</v>
      </c>
      <c r="AN874" s="1">
        <v>0.2</v>
      </c>
      <c r="AO874" s="1" t="s">
        <v>7712</v>
      </c>
      <c r="AP874" s="69"/>
      <c r="AQ874" s="176">
        <f t="shared" si="13"/>
        <v>0</v>
      </c>
    </row>
    <row r="875" spans="38:43">
      <c r="AL875" t="s">
        <v>7710</v>
      </c>
      <c r="AM875" s="1" t="s">
        <v>8068</v>
      </c>
      <c r="AN875" s="1">
        <v>0.3</v>
      </c>
      <c r="AO875" s="1" t="s">
        <v>7726</v>
      </c>
      <c r="AP875" s="69"/>
      <c r="AQ875" s="176">
        <f t="shared" si="13"/>
        <v>0</v>
      </c>
    </row>
    <row r="876" spans="38:43">
      <c r="AL876" t="s">
        <v>7710</v>
      </c>
      <c r="AM876" s="1" t="s">
        <v>8069</v>
      </c>
      <c r="AN876" s="1">
        <v>7.0000000000000007E-2</v>
      </c>
      <c r="AO876" s="1" t="s">
        <v>8070</v>
      </c>
      <c r="AP876" s="69"/>
      <c r="AQ876" s="176">
        <f t="shared" si="13"/>
        <v>0</v>
      </c>
    </row>
    <row r="877" spans="38:43">
      <c r="AL877" t="s">
        <v>7710</v>
      </c>
      <c r="AM877" s="1" t="s">
        <v>7738</v>
      </c>
      <c r="AN877" s="1">
        <v>0.1</v>
      </c>
      <c r="AO877" s="1" t="s">
        <v>7721</v>
      </c>
      <c r="AP877" s="69"/>
      <c r="AQ877" s="176">
        <f t="shared" si="13"/>
        <v>0</v>
      </c>
    </row>
    <row r="878" spans="38:43">
      <c r="AL878" t="s">
        <v>7710</v>
      </c>
      <c r="AM878" s="1" t="s">
        <v>8071</v>
      </c>
      <c r="AN878" s="1">
        <v>0.1</v>
      </c>
      <c r="AO878" s="1" t="s">
        <v>7721</v>
      </c>
      <c r="AP878" s="69"/>
      <c r="AQ878" s="176">
        <f t="shared" si="13"/>
        <v>0</v>
      </c>
    </row>
    <row r="879" spans="38:43">
      <c r="AL879" t="s">
        <v>7710</v>
      </c>
      <c r="AM879" s="1" t="s">
        <v>8072</v>
      </c>
      <c r="AN879" s="1">
        <v>0.09</v>
      </c>
      <c r="AO879" s="1" t="s">
        <v>7721</v>
      </c>
      <c r="AP879" s="69"/>
      <c r="AQ879" s="176">
        <f t="shared" si="13"/>
        <v>0</v>
      </c>
    </row>
    <row r="880" spans="38:43">
      <c r="AL880" t="s">
        <v>7710</v>
      </c>
      <c r="AM880" s="1" t="s">
        <v>8073</v>
      </c>
      <c r="AN880" s="1">
        <v>0.5</v>
      </c>
      <c r="AO880" s="1">
        <v>5</v>
      </c>
      <c r="AP880" s="69"/>
      <c r="AQ880" s="176">
        <f t="shared" si="13"/>
        <v>0</v>
      </c>
    </row>
    <row r="881" spans="38:43">
      <c r="AL881" t="s">
        <v>7710</v>
      </c>
      <c r="AM881" s="1" t="s">
        <v>8074</v>
      </c>
      <c r="AN881" s="1">
        <v>0.1</v>
      </c>
      <c r="AO881" s="1" t="s">
        <v>7721</v>
      </c>
      <c r="AP881" s="69"/>
      <c r="AQ881" s="176">
        <f t="shared" si="13"/>
        <v>0</v>
      </c>
    </row>
    <row r="882" spans="38:43">
      <c r="AL882" t="s">
        <v>7710</v>
      </c>
      <c r="AM882" s="1" t="s">
        <v>7753</v>
      </c>
      <c r="AN882" s="1">
        <v>0.4</v>
      </c>
      <c r="AO882" s="1" t="s">
        <v>7726</v>
      </c>
      <c r="AP882" s="69"/>
      <c r="AQ882" s="176">
        <f t="shared" si="13"/>
        <v>0</v>
      </c>
    </row>
    <row r="883" spans="38:43">
      <c r="AL883" t="s">
        <v>7710</v>
      </c>
      <c r="AM883" s="1" t="s">
        <v>8075</v>
      </c>
      <c r="AN883" s="1">
        <v>1</v>
      </c>
      <c r="AO883" s="1" t="s">
        <v>7757</v>
      </c>
      <c r="AP883" s="69"/>
      <c r="AQ883" s="176">
        <f t="shared" si="13"/>
        <v>0</v>
      </c>
    </row>
    <row r="884" spans="38:43">
      <c r="AL884" t="s">
        <v>7710</v>
      </c>
      <c r="AM884" s="1" t="s">
        <v>8076</v>
      </c>
      <c r="AN884" s="1">
        <v>0.06</v>
      </c>
      <c r="AO884" s="1" t="s">
        <v>7733</v>
      </c>
      <c r="AP884" s="69"/>
      <c r="AQ884" s="176">
        <f t="shared" si="13"/>
        <v>0</v>
      </c>
    </row>
    <row r="885" spans="38:43">
      <c r="AL885" t="s">
        <v>7710</v>
      </c>
      <c r="AM885" s="1" t="s">
        <v>8077</v>
      </c>
      <c r="AN885" s="1">
        <v>0.1</v>
      </c>
      <c r="AO885" s="1" t="s">
        <v>7733</v>
      </c>
      <c r="AP885" s="69"/>
      <c r="AQ885" s="176">
        <f t="shared" si="13"/>
        <v>0</v>
      </c>
    </row>
    <row r="886" spans="38:43">
      <c r="AL886" t="s">
        <v>7710</v>
      </c>
      <c r="AM886" s="1" t="s">
        <v>7758</v>
      </c>
      <c r="AN886" s="1"/>
      <c r="AO886" s="1"/>
      <c r="AP886" s="69"/>
      <c r="AQ886" s="176">
        <f t="shared" si="13"/>
        <v>0</v>
      </c>
    </row>
    <row r="887" spans="38:43">
      <c r="AL887" t="s">
        <v>7710</v>
      </c>
      <c r="AM887" s="1" t="s">
        <v>8078</v>
      </c>
      <c r="AN887" s="1">
        <v>1</v>
      </c>
      <c r="AO887" s="1" t="s">
        <v>7712</v>
      </c>
      <c r="AP887" s="69"/>
      <c r="AQ887" s="176">
        <f t="shared" si="13"/>
        <v>0</v>
      </c>
    </row>
    <row r="888" spans="38:43">
      <c r="AL888" t="s">
        <v>7710</v>
      </c>
      <c r="AM888" s="1" t="s">
        <v>7759</v>
      </c>
      <c r="AN888" s="1">
        <v>0.1</v>
      </c>
      <c r="AO888" s="1" t="s">
        <v>7764</v>
      </c>
      <c r="AP888" s="69"/>
      <c r="AQ888" s="176">
        <f t="shared" si="13"/>
        <v>0</v>
      </c>
    </row>
    <row r="889" spans="38:43">
      <c r="AL889" t="s">
        <v>7710</v>
      </c>
      <c r="AM889" s="1" t="s">
        <v>8079</v>
      </c>
      <c r="AN889" s="1">
        <v>200</v>
      </c>
      <c r="AO889" s="1" t="s">
        <v>7719</v>
      </c>
      <c r="AP889" s="69"/>
      <c r="AQ889" s="176">
        <f t="shared" si="13"/>
        <v>0</v>
      </c>
    </row>
    <row r="890" spans="38:43">
      <c r="AL890" t="s">
        <v>7710</v>
      </c>
      <c r="AM890" s="1" t="s">
        <v>7763</v>
      </c>
      <c r="AN890" s="1">
        <v>0.1</v>
      </c>
      <c r="AO890" s="1" t="s">
        <v>7764</v>
      </c>
      <c r="AP890" s="69"/>
      <c r="AQ890" s="176">
        <f t="shared" si="13"/>
        <v>0</v>
      </c>
    </row>
    <row r="891" spans="38:43">
      <c r="AL891" t="s">
        <v>7710</v>
      </c>
      <c r="AM891" s="1" t="s">
        <v>8080</v>
      </c>
      <c r="AN891" s="1">
        <v>0.6</v>
      </c>
      <c r="AO891" s="1" t="s">
        <v>7761</v>
      </c>
      <c r="AP891" s="69"/>
      <c r="AQ891" s="176">
        <f t="shared" si="13"/>
        <v>0</v>
      </c>
    </row>
    <row r="892" spans="38:43">
      <c r="AL892" t="s">
        <v>7710</v>
      </c>
      <c r="AM892" s="1" t="s">
        <v>8081</v>
      </c>
      <c r="AN892" s="1">
        <v>0.6</v>
      </c>
      <c r="AO892" s="1" t="s">
        <v>7761</v>
      </c>
      <c r="AP892" s="69"/>
      <c r="AQ892" s="176">
        <f t="shared" si="13"/>
        <v>0</v>
      </c>
    </row>
    <row r="893" spans="38:43">
      <c r="AL893" t="s">
        <v>7710</v>
      </c>
      <c r="AM893" s="1" t="s">
        <v>8082</v>
      </c>
      <c r="AN893" s="1">
        <v>1</v>
      </c>
      <c r="AO893" s="1" t="s">
        <v>7761</v>
      </c>
      <c r="AP893" s="69"/>
      <c r="AQ893" s="176">
        <f t="shared" si="13"/>
        <v>0</v>
      </c>
    </row>
    <row r="894" spans="38:43">
      <c r="AL894" t="s">
        <v>7710</v>
      </c>
      <c r="AM894" s="1" t="s">
        <v>8083</v>
      </c>
      <c r="AN894" s="1">
        <v>0.7</v>
      </c>
      <c r="AO894" s="1" t="s">
        <v>7761</v>
      </c>
      <c r="AP894" s="69"/>
      <c r="AQ894" s="176">
        <f t="shared" si="13"/>
        <v>0</v>
      </c>
    </row>
    <row r="895" spans="38:43">
      <c r="AL895" t="s">
        <v>7710</v>
      </c>
      <c r="AM895" s="1" t="s">
        <v>8084</v>
      </c>
      <c r="AN895" s="1">
        <v>0.5</v>
      </c>
      <c r="AO895" s="1" t="s">
        <v>7764</v>
      </c>
      <c r="AP895" s="69"/>
      <c r="AQ895" s="176">
        <f t="shared" si="13"/>
        <v>0</v>
      </c>
    </row>
    <row r="896" spans="38:43">
      <c r="AL896" t="s">
        <v>7710</v>
      </c>
      <c r="AM896" s="1" t="s">
        <v>8085</v>
      </c>
      <c r="AN896" s="1">
        <v>0.5</v>
      </c>
      <c r="AO896" s="1" t="s">
        <v>7761</v>
      </c>
      <c r="AP896" s="69"/>
      <c r="AQ896" s="176">
        <f t="shared" si="13"/>
        <v>0</v>
      </c>
    </row>
    <row r="897" spans="38:43">
      <c r="AL897" t="s">
        <v>7710</v>
      </c>
      <c r="AM897" s="1" t="s">
        <v>7930</v>
      </c>
      <c r="AN897" s="1"/>
      <c r="AO897" s="1"/>
      <c r="AP897" s="69"/>
      <c r="AQ897" s="176">
        <f t="shared" si="13"/>
        <v>0</v>
      </c>
    </row>
    <row r="898" spans="38:43">
      <c r="AL898" t="s">
        <v>7767</v>
      </c>
      <c r="AM898" s="169" t="s">
        <v>7767</v>
      </c>
      <c r="AN898" s="169"/>
      <c r="AO898" s="169"/>
      <c r="AP898" s="174"/>
      <c r="AQ898" s="176">
        <f t="shared" si="13"/>
        <v>0</v>
      </c>
    </row>
    <row r="899" spans="38:43">
      <c r="AL899" t="s">
        <v>7767</v>
      </c>
      <c r="AM899" s="1" t="s">
        <v>8086</v>
      </c>
      <c r="AN899" s="1">
        <v>1</v>
      </c>
      <c r="AO899" s="1" t="s">
        <v>7788</v>
      </c>
      <c r="AP899" s="69"/>
      <c r="AQ899" s="176">
        <f t="shared" si="13"/>
        <v>0</v>
      </c>
    </row>
    <row r="900" spans="38:43">
      <c r="AL900" t="s">
        <v>7767</v>
      </c>
      <c r="AM900" s="1" t="s">
        <v>8087</v>
      </c>
      <c r="AN900" s="1">
        <v>0.1</v>
      </c>
      <c r="AO900" s="1" t="s">
        <v>7764</v>
      </c>
      <c r="AP900" s="69"/>
      <c r="AQ900" s="176">
        <f t="shared" ref="AQ900:AQ963" si="14">AP900*AN900</f>
        <v>0</v>
      </c>
    </row>
    <row r="901" spans="38:43">
      <c r="AL901" t="s">
        <v>7767</v>
      </c>
      <c r="AM901" s="1" t="s">
        <v>8088</v>
      </c>
      <c r="AN901" s="1">
        <v>0.06</v>
      </c>
      <c r="AO901" s="1" t="s">
        <v>7712</v>
      </c>
      <c r="AP901" s="69"/>
      <c r="AQ901" s="176">
        <f t="shared" si="14"/>
        <v>0</v>
      </c>
    </row>
    <row r="902" spans="38:43">
      <c r="AL902" t="s">
        <v>7767</v>
      </c>
      <c r="AM902" s="1" t="s">
        <v>8089</v>
      </c>
      <c r="AN902" s="1">
        <v>0.8</v>
      </c>
      <c r="AO902" s="1" t="s">
        <v>8066</v>
      </c>
      <c r="AP902" s="69"/>
      <c r="AQ902" s="176">
        <f t="shared" si="14"/>
        <v>0</v>
      </c>
    </row>
    <row r="903" spans="38:43">
      <c r="AL903" t="s">
        <v>7767</v>
      </c>
      <c r="AM903" s="1" t="s">
        <v>8090</v>
      </c>
      <c r="AN903" s="1">
        <v>1</v>
      </c>
      <c r="AO903" s="1" t="s">
        <v>7764</v>
      </c>
      <c r="AP903" s="69"/>
      <c r="AQ903" s="176">
        <f t="shared" si="14"/>
        <v>0</v>
      </c>
    </row>
    <row r="904" spans="38:43">
      <c r="AL904" t="s">
        <v>7767</v>
      </c>
      <c r="AM904" s="1" t="s">
        <v>8091</v>
      </c>
      <c r="AN904" s="1">
        <v>10</v>
      </c>
      <c r="AO904" s="1" t="s">
        <v>8092</v>
      </c>
      <c r="AP904" s="69"/>
      <c r="AQ904" s="176">
        <f t="shared" si="14"/>
        <v>0</v>
      </c>
    </row>
    <row r="905" spans="38:43">
      <c r="AL905" t="s">
        <v>7767</v>
      </c>
      <c r="AM905" s="1" t="s">
        <v>8093</v>
      </c>
      <c r="AN905" s="1">
        <v>0.1</v>
      </c>
      <c r="AO905" s="1" t="s">
        <v>8094</v>
      </c>
      <c r="AP905" s="69"/>
      <c r="AQ905" s="176">
        <f t="shared" si="14"/>
        <v>0</v>
      </c>
    </row>
    <row r="906" spans="38:43">
      <c r="AL906" t="s">
        <v>7767</v>
      </c>
      <c r="AM906" s="1" t="s">
        <v>8095</v>
      </c>
      <c r="AN906" s="1">
        <v>0.2</v>
      </c>
      <c r="AO906" s="1" t="s">
        <v>7712</v>
      </c>
      <c r="AP906" s="69"/>
      <c r="AQ906" s="176">
        <f t="shared" si="14"/>
        <v>0</v>
      </c>
    </row>
    <row r="907" spans="38:43">
      <c r="AL907" t="s">
        <v>7767</v>
      </c>
      <c r="AM907" s="1" t="s">
        <v>8096</v>
      </c>
      <c r="AN907" s="1">
        <v>0.1</v>
      </c>
      <c r="AO907" s="1" t="s">
        <v>7712</v>
      </c>
      <c r="AP907" s="69"/>
      <c r="AQ907" s="176">
        <f t="shared" si="14"/>
        <v>0</v>
      </c>
    </row>
    <row r="908" spans="38:43">
      <c r="AL908" t="s">
        <v>7767</v>
      </c>
      <c r="AM908" s="1" t="s">
        <v>8097</v>
      </c>
      <c r="AN908" s="1">
        <v>0.1</v>
      </c>
      <c r="AO908" s="1" t="s">
        <v>7712</v>
      </c>
      <c r="AP908" s="69"/>
      <c r="AQ908" s="176">
        <f t="shared" si="14"/>
        <v>0</v>
      </c>
    </row>
    <row r="909" spans="38:43">
      <c r="AL909" t="s">
        <v>7767</v>
      </c>
      <c r="AM909" s="1" t="s">
        <v>8098</v>
      </c>
      <c r="AN909" s="1">
        <v>1</v>
      </c>
      <c r="AO909" s="1" t="s">
        <v>7764</v>
      </c>
      <c r="AP909" s="69"/>
      <c r="AQ909" s="176">
        <f t="shared" si="14"/>
        <v>0</v>
      </c>
    </row>
    <row r="910" spans="38:43">
      <c r="AL910" t="s">
        <v>7767</v>
      </c>
      <c r="AM910" s="1" t="s">
        <v>8099</v>
      </c>
      <c r="AN910" s="1">
        <v>1</v>
      </c>
      <c r="AO910" s="1" t="s">
        <v>7712</v>
      </c>
      <c r="AP910" s="69"/>
      <c r="AQ910" s="176">
        <f t="shared" si="14"/>
        <v>0</v>
      </c>
    </row>
    <row r="911" spans="38:43">
      <c r="AL911" t="s">
        <v>7767</v>
      </c>
      <c r="AM911" s="1" t="s">
        <v>8100</v>
      </c>
      <c r="AN911" s="1">
        <v>3</v>
      </c>
      <c r="AO911" s="1" t="s">
        <v>7712</v>
      </c>
      <c r="AP911" s="69"/>
      <c r="AQ911" s="176">
        <f t="shared" si="14"/>
        <v>0</v>
      </c>
    </row>
    <row r="912" spans="38:43">
      <c r="AL912" t="s">
        <v>7767</v>
      </c>
      <c r="AM912" s="1" t="s">
        <v>5006</v>
      </c>
      <c r="AN912" s="1">
        <v>0.02</v>
      </c>
      <c r="AO912" s="1" t="s">
        <v>7721</v>
      </c>
      <c r="AP912" s="69"/>
      <c r="AQ912" s="176">
        <f t="shared" si="14"/>
        <v>0</v>
      </c>
    </row>
    <row r="913" spans="38:43">
      <c r="AL913" t="s">
        <v>7767</v>
      </c>
      <c r="AM913" s="1" t="s">
        <v>8101</v>
      </c>
      <c r="AN913" s="1">
        <v>0.02</v>
      </c>
      <c r="AO913" s="1" t="s">
        <v>7733</v>
      </c>
      <c r="AP913" s="69"/>
      <c r="AQ913" s="176">
        <f t="shared" si="14"/>
        <v>0</v>
      </c>
    </row>
    <row r="914" spans="38:43">
      <c r="AL914" t="s">
        <v>7767</v>
      </c>
      <c r="AM914" s="1" t="s">
        <v>8102</v>
      </c>
      <c r="AN914" s="1">
        <v>0.1</v>
      </c>
      <c r="AO914" s="1" t="s">
        <v>7874</v>
      </c>
      <c r="AP914" s="69"/>
      <c r="AQ914" s="176">
        <f t="shared" si="14"/>
        <v>0</v>
      </c>
    </row>
    <row r="915" spans="38:43">
      <c r="AL915" t="s">
        <v>7767</v>
      </c>
      <c r="AM915" s="1" t="s">
        <v>8103</v>
      </c>
      <c r="AN915" s="1">
        <v>1</v>
      </c>
      <c r="AO915" s="1" t="s">
        <v>7769</v>
      </c>
      <c r="AP915" s="69"/>
      <c r="AQ915" s="176">
        <f t="shared" si="14"/>
        <v>0</v>
      </c>
    </row>
    <row r="916" spans="38:43">
      <c r="AL916" t="s">
        <v>7767</v>
      </c>
      <c r="AM916" s="1" t="s">
        <v>8104</v>
      </c>
      <c r="AN916" s="1">
        <v>0.8</v>
      </c>
      <c r="AO916" s="1" t="s">
        <v>7769</v>
      </c>
      <c r="AP916" s="69"/>
      <c r="AQ916" s="176">
        <f t="shared" si="14"/>
        <v>0</v>
      </c>
    </row>
    <row r="917" spans="38:43">
      <c r="AL917" t="s">
        <v>7767</v>
      </c>
      <c r="AM917" s="1" t="s">
        <v>8105</v>
      </c>
      <c r="AN917" s="1">
        <v>7</v>
      </c>
      <c r="AO917" s="1">
        <v>10</v>
      </c>
      <c r="AP917" s="69"/>
      <c r="AQ917" s="176">
        <f t="shared" si="14"/>
        <v>0</v>
      </c>
    </row>
    <row r="918" spans="38:43">
      <c r="AL918" t="s">
        <v>7767</v>
      </c>
      <c r="AM918" s="1" t="s">
        <v>8106</v>
      </c>
      <c r="AN918" s="1">
        <v>15</v>
      </c>
      <c r="AO918" s="1" t="s">
        <v>8107</v>
      </c>
      <c r="AP918" s="69"/>
      <c r="AQ918" s="176">
        <f t="shared" si="14"/>
        <v>0</v>
      </c>
    </row>
    <row r="919" spans="38:43">
      <c r="AL919" t="s">
        <v>7767</v>
      </c>
      <c r="AM919" s="1" t="s">
        <v>8108</v>
      </c>
      <c r="AN919" s="1">
        <v>20</v>
      </c>
      <c r="AO919" s="1" t="s">
        <v>8092</v>
      </c>
      <c r="AP919" s="69"/>
      <c r="AQ919" s="176">
        <f t="shared" si="14"/>
        <v>0</v>
      </c>
    </row>
    <row r="920" spans="38:43">
      <c r="AL920" t="s">
        <v>7767</v>
      </c>
      <c r="AM920" s="1" t="s">
        <v>8109</v>
      </c>
      <c r="AN920" s="1">
        <v>3</v>
      </c>
      <c r="AO920" s="1" t="s">
        <v>7733</v>
      </c>
      <c r="AP920" s="69"/>
      <c r="AQ920" s="176">
        <f t="shared" si="14"/>
        <v>0</v>
      </c>
    </row>
    <row r="921" spans="38:43">
      <c r="AL921" t="s">
        <v>7767</v>
      </c>
      <c r="AM921" s="1" t="s">
        <v>7771</v>
      </c>
      <c r="AN921" s="1">
        <v>150</v>
      </c>
      <c r="AO921" s="1" t="s">
        <v>7772</v>
      </c>
      <c r="AP921" s="69"/>
      <c r="AQ921" s="176">
        <f t="shared" si="14"/>
        <v>0</v>
      </c>
    </row>
    <row r="922" spans="38:43">
      <c r="AL922" t="s">
        <v>7767</v>
      </c>
      <c r="AM922" s="1" t="s">
        <v>8110</v>
      </c>
      <c r="AN922" s="1">
        <v>0.1</v>
      </c>
      <c r="AO922" s="1" t="s">
        <v>7764</v>
      </c>
      <c r="AP922" s="69"/>
      <c r="AQ922" s="176">
        <f t="shared" si="14"/>
        <v>0</v>
      </c>
    </row>
    <row r="923" spans="38:43">
      <c r="AL923" t="s">
        <v>7767</v>
      </c>
      <c r="AM923" s="1" t="s">
        <v>8111</v>
      </c>
      <c r="AN923" s="1">
        <v>7</v>
      </c>
      <c r="AO923" s="1">
        <v>10</v>
      </c>
      <c r="AP923" s="69"/>
      <c r="AQ923" s="176">
        <f t="shared" si="14"/>
        <v>0</v>
      </c>
    </row>
    <row r="924" spans="38:43">
      <c r="AL924" t="s">
        <v>7767</v>
      </c>
      <c r="AM924" s="1" t="s">
        <v>8112</v>
      </c>
      <c r="AN924" s="1">
        <v>5</v>
      </c>
      <c r="AO924" s="1">
        <v>10</v>
      </c>
      <c r="AP924" s="69"/>
      <c r="AQ924" s="176">
        <f t="shared" si="14"/>
        <v>0</v>
      </c>
    </row>
    <row r="925" spans="38:43">
      <c r="AL925" t="s">
        <v>7767</v>
      </c>
      <c r="AM925" s="1" t="s">
        <v>8113</v>
      </c>
      <c r="AN925" s="1">
        <v>5</v>
      </c>
      <c r="AO925" s="1" t="s">
        <v>8107</v>
      </c>
      <c r="AP925" s="69"/>
      <c r="AQ925" s="176">
        <f t="shared" si="14"/>
        <v>0</v>
      </c>
    </row>
    <row r="926" spans="38:43">
      <c r="AL926" t="s">
        <v>7767</v>
      </c>
      <c r="AM926" s="1" t="s">
        <v>8114</v>
      </c>
      <c r="AN926" s="1">
        <v>2</v>
      </c>
      <c r="AO926" s="1" t="s">
        <v>8115</v>
      </c>
      <c r="AP926" s="69"/>
      <c r="AQ926" s="176">
        <f t="shared" si="14"/>
        <v>0</v>
      </c>
    </row>
    <row r="927" spans="38:43">
      <c r="AL927" t="s">
        <v>7767</v>
      </c>
      <c r="AM927" s="1" t="s">
        <v>8116</v>
      </c>
      <c r="AN927" s="1">
        <v>5</v>
      </c>
      <c r="AO927" s="1" t="s">
        <v>8092</v>
      </c>
      <c r="AP927" s="69"/>
      <c r="AQ927" s="176">
        <f t="shared" si="14"/>
        <v>0</v>
      </c>
    </row>
    <row r="928" spans="38:43">
      <c r="AL928" t="s">
        <v>7767</v>
      </c>
      <c r="AM928" s="1" t="s">
        <v>8117</v>
      </c>
      <c r="AN928" s="1">
        <v>2</v>
      </c>
      <c r="AO928" s="1" t="s">
        <v>8066</v>
      </c>
      <c r="AP928" s="69"/>
      <c r="AQ928" s="176">
        <f t="shared" si="14"/>
        <v>0</v>
      </c>
    </row>
    <row r="929" spans="38:43">
      <c r="AL929" t="s">
        <v>7767</v>
      </c>
      <c r="AM929" s="1" t="s">
        <v>8118</v>
      </c>
      <c r="AN929" s="1">
        <v>1</v>
      </c>
      <c r="AO929" s="1" t="s">
        <v>7712</v>
      </c>
      <c r="AP929" s="69"/>
      <c r="AQ929" s="176">
        <f t="shared" si="14"/>
        <v>0</v>
      </c>
    </row>
    <row r="930" spans="38:43">
      <c r="AL930" t="s">
        <v>7767</v>
      </c>
      <c r="AM930" s="1" t="s">
        <v>8119</v>
      </c>
      <c r="AN930" s="1">
        <v>0.1</v>
      </c>
      <c r="AO930" s="1" t="s">
        <v>8120</v>
      </c>
      <c r="AP930" s="69"/>
      <c r="AQ930" s="176">
        <f t="shared" si="14"/>
        <v>0</v>
      </c>
    </row>
    <row r="931" spans="38:43">
      <c r="AL931" t="s">
        <v>7767</v>
      </c>
      <c r="AM931" s="1" t="s">
        <v>8121</v>
      </c>
      <c r="AN931" s="1">
        <v>1</v>
      </c>
      <c r="AO931" s="1" t="s">
        <v>7712</v>
      </c>
      <c r="AP931" s="69"/>
      <c r="AQ931" s="176">
        <f t="shared" si="14"/>
        <v>0</v>
      </c>
    </row>
    <row r="932" spans="38:43">
      <c r="AL932" t="s">
        <v>7767</v>
      </c>
      <c r="AM932" s="1" t="s">
        <v>8122</v>
      </c>
      <c r="AN932" s="1">
        <v>0.2</v>
      </c>
      <c r="AO932" s="1" t="s">
        <v>7764</v>
      </c>
      <c r="AP932" s="69"/>
      <c r="AQ932" s="176">
        <f t="shared" si="14"/>
        <v>0</v>
      </c>
    </row>
    <row r="933" spans="38:43">
      <c r="AL933" t="s">
        <v>7767</v>
      </c>
      <c r="AM933" s="1" t="s">
        <v>8123</v>
      </c>
      <c r="AN933" s="1">
        <v>0.3</v>
      </c>
      <c r="AO933" s="1" t="s">
        <v>7764</v>
      </c>
      <c r="AP933" s="69"/>
      <c r="AQ933" s="176">
        <f t="shared" si="14"/>
        <v>0</v>
      </c>
    </row>
    <row r="934" spans="38:43">
      <c r="AL934" t="s">
        <v>7767</v>
      </c>
      <c r="AM934" s="1" t="s">
        <v>8124</v>
      </c>
      <c r="AN934" s="1">
        <v>7</v>
      </c>
      <c r="AO934" s="1" t="s">
        <v>8125</v>
      </c>
      <c r="AP934" s="69"/>
      <c r="AQ934" s="176">
        <f t="shared" si="14"/>
        <v>0</v>
      </c>
    </row>
    <row r="935" spans="38:43">
      <c r="AL935" t="s">
        <v>7767</v>
      </c>
      <c r="AM935" s="1" t="s">
        <v>8126</v>
      </c>
      <c r="AN935" s="1">
        <v>10</v>
      </c>
      <c r="AO935" s="1" t="s">
        <v>8127</v>
      </c>
      <c r="AP935" s="69"/>
      <c r="AQ935" s="176">
        <f t="shared" si="14"/>
        <v>0</v>
      </c>
    </row>
    <row r="936" spans="38:43">
      <c r="AL936" t="s">
        <v>7767</v>
      </c>
      <c r="AM936" s="1" t="s">
        <v>8128</v>
      </c>
      <c r="AN936" s="1">
        <v>0.3</v>
      </c>
      <c r="AO936" s="1" t="s">
        <v>7712</v>
      </c>
      <c r="AP936" s="69"/>
      <c r="AQ936" s="176">
        <f t="shared" si="14"/>
        <v>0</v>
      </c>
    </row>
    <row r="937" spans="38:43">
      <c r="AL937" t="s">
        <v>7767</v>
      </c>
      <c r="AM937" s="1" t="s">
        <v>8129</v>
      </c>
      <c r="AN937" s="1">
        <v>0.3</v>
      </c>
      <c r="AO937" s="1" t="s">
        <v>7716</v>
      </c>
      <c r="AP937" s="69"/>
      <c r="AQ937" s="176">
        <f t="shared" si="14"/>
        <v>0</v>
      </c>
    </row>
    <row r="938" spans="38:43">
      <c r="AL938" t="s">
        <v>7767</v>
      </c>
      <c r="AM938" s="1" t="s">
        <v>8130</v>
      </c>
      <c r="AN938" s="1">
        <v>1</v>
      </c>
      <c r="AO938" s="1" t="s">
        <v>7716</v>
      </c>
      <c r="AP938" s="69"/>
      <c r="AQ938" s="176">
        <f t="shared" si="14"/>
        <v>0</v>
      </c>
    </row>
    <row r="939" spans="38:43">
      <c r="AL939" t="s">
        <v>7767</v>
      </c>
      <c r="AM939" s="1" t="s">
        <v>8131</v>
      </c>
      <c r="AN939" s="1">
        <v>0.06</v>
      </c>
      <c r="AO939" s="1" t="s">
        <v>8132</v>
      </c>
      <c r="AP939" s="69"/>
      <c r="AQ939" s="176">
        <f t="shared" si="14"/>
        <v>0</v>
      </c>
    </row>
    <row r="940" spans="38:43">
      <c r="AL940" t="s">
        <v>7767</v>
      </c>
      <c r="AM940" s="1" t="s">
        <v>8133</v>
      </c>
      <c r="AN940" s="1">
        <v>0.1</v>
      </c>
      <c r="AO940" s="1" t="s">
        <v>7788</v>
      </c>
      <c r="AP940" s="69"/>
      <c r="AQ940" s="176">
        <f t="shared" si="14"/>
        <v>0</v>
      </c>
    </row>
    <row r="941" spans="38:43">
      <c r="AL941" t="s">
        <v>7767</v>
      </c>
      <c r="AM941" s="1" t="s">
        <v>8134</v>
      </c>
      <c r="AN941" s="1">
        <v>0.06</v>
      </c>
      <c r="AO941" s="1" t="s">
        <v>7788</v>
      </c>
      <c r="AP941" s="69"/>
      <c r="AQ941" s="176">
        <f t="shared" si="14"/>
        <v>0</v>
      </c>
    </row>
    <row r="942" spans="38:43">
      <c r="AL942" t="s">
        <v>7767</v>
      </c>
      <c r="AM942" s="1" t="s">
        <v>7792</v>
      </c>
      <c r="AN942" s="1">
        <v>0.1</v>
      </c>
      <c r="AO942" s="1" t="s">
        <v>7769</v>
      </c>
      <c r="AP942" s="69"/>
      <c r="AQ942" s="176">
        <f t="shared" si="14"/>
        <v>0</v>
      </c>
    </row>
    <row r="943" spans="38:43">
      <c r="AL943" t="s">
        <v>7767</v>
      </c>
      <c r="AM943" s="1" t="s">
        <v>7793</v>
      </c>
      <c r="AN943" s="1">
        <v>0.5</v>
      </c>
      <c r="AO943" s="1" t="s">
        <v>7417</v>
      </c>
      <c r="AP943" s="69"/>
      <c r="AQ943" s="176">
        <f t="shared" si="14"/>
        <v>0</v>
      </c>
    </row>
    <row r="944" spans="38:43">
      <c r="AL944" t="s">
        <v>7767</v>
      </c>
      <c r="AM944" s="1" t="s">
        <v>8135</v>
      </c>
      <c r="AN944" s="1">
        <v>0.1</v>
      </c>
      <c r="AO944" s="1" t="s">
        <v>8136</v>
      </c>
      <c r="AP944" s="69"/>
      <c r="AQ944" s="176">
        <f t="shared" si="14"/>
        <v>0</v>
      </c>
    </row>
    <row r="945" spans="38:43">
      <c r="AL945" t="s">
        <v>7767</v>
      </c>
      <c r="AM945" s="1" t="s">
        <v>8137</v>
      </c>
      <c r="AN945" s="1">
        <v>0.03</v>
      </c>
      <c r="AO945" s="1" t="s">
        <v>7874</v>
      </c>
      <c r="AP945" s="69"/>
      <c r="AQ945" s="176">
        <f t="shared" si="14"/>
        <v>0</v>
      </c>
    </row>
    <row r="946" spans="38:43">
      <c r="AL946" t="s">
        <v>7767</v>
      </c>
      <c r="AM946" s="1" t="s">
        <v>7799</v>
      </c>
      <c r="AN946" s="1">
        <v>1</v>
      </c>
      <c r="AO946" s="1" t="s">
        <v>7769</v>
      </c>
      <c r="AP946" s="69"/>
      <c r="AQ946" s="176">
        <f t="shared" si="14"/>
        <v>0</v>
      </c>
    </row>
    <row r="947" spans="38:43">
      <c r="AL947" t="s">
        <v>7767</v>
      </c>
      <c r="AM947" s="1" t="s">
        <v>8138</v>
      </c>
      <c r="AN947" s="1">
        <v>0.7</v>
      </c>
      <c r="AO947" s="1" t="s">
        <v>7769</v>
      </c>
      <c r="AP947" s="69"/>
      <c r="AQ947" s="176">
        <f t="shared" si="14"/>
        <v>0</v>
      </c>
    </row>
    <row r="948" spans="38:43">
      <c r="AL948" t="s">
        <v>7767</v>
      </c>
      <c r="AM948" s="1" t="s">
        <v>8139</v>
      </c>
      <c r="AN948" s="1">
        <v>5</v>
      </c>
      <c r="AO948" s="1" t="s">
        <v>7721</v>
      </c>
      <c r="AP948" s="69"/>
      <c r="AQ948" s="176">
        <f t="shared" si="14"/>
        <v>0</v>
      </c>
    </row>
    <row r="949" spans="38:43">
      <c r="AL949" t="s">
        <v>7767</v>
      </c>
      <c r="AM949" s="1" t="s">
        <v>8140</v>
      </c>
      <c r="AN949" s="1">
        <v>1</v>
      </c>
      <c r="AO949" s="1" t="s">
        <v>7721</v>
      </c>
      <c r="AP949" s="69"/>
      <c r="AQ949" s="176">
        <f t="shared" si="14"/>
        <v>0</v>
      </c>
    </row>
    <row r="950" spans="38:43">
      <c r="AL950" t="s">
        <v>7801</v>
      </c>
      <c r="AM950" s="169" t="s">
        <v>7801</v>
      </c>
      <c r="AN950" s="169"/>
      <c r="AO950" s="169"/>
      <c r="AP950" s="174"/>
      <c r="AQ950" s="176">
        <f t="shared" si="14"/>
        <v>0</v>
      </c>
    </row>
    <row r="951" spans="38:43">
      <c r="AL951" t="s">
        <v>7801</v>
      </c>
      <c r="AM951" s="1" t="s">
        <v>8141</v>
      </c>
      <c r="AN951" s="1">
        <v>30</v>
      </c>
      <c r="AO951" s="1">
        <v>5</v>
      </c>
      <c r="AP951" s="69"/>
      <c r="AQ951" s="176">
        <f t="shared" si="14"/>
        <v>0</v>
      </c>
    </row>
    <row r="952" spans="38:43">
      <c r="AL952" t="s">
        <v>7801</v>
      </c>
      <c r="AM952" s="1" t="s">
        <v>8142</v>
      </c>
      <c r="AN952" s="1">
        <v>2</v>
      </c>
      <c r="AO952" s="1" t="s">
        <v>7769</v>
      </c>
      <c r="AP952" s="69"/>
      <c r="AQ952" s="176">
        <f t="shared" si="14"/>
        <v>0</v>
      </c>
    </row>
    <row r="953" spans="38:43">
      <c r="AL953" t="s">
        <v>7801</v>
      </c>
      <c r="AM953" s="1" t="s">
        <v>8143</v>
      </c>
      <c r="AN953" s="1">
        <v>0.1</v>
      </c>
      <c r="AO953" s="1" t="s">
        <v>7769</v>
      </c>
      <c r="AP953" s="69"/>
      <c r="AQ953" s="176">
        <f t="shared" si="14"/>
        <v>0</v>
      </c>
    </row>
    <row r="954" spans="38:43">
      <c r="AL954" t="s">
        <v>7801</v>
      </c>
      <c r="AM954" s="1" t="s">
        <v>8144</v>
      </c>
      <c r="AN954" s="1">
        <v>0.1</v>
      </c>
      <c r="AO954" s="1" t="s">
        <v>8132</v>
      </c>
      <c r="AP954" s="69"/>
      <c r="AQ954" s="176">
        <f t="shared" si="14"/>
        <v>0</v>
      </c>
    </row>
    <row r="955" spans="38:43">
      <c r="AL955" t="s">
        <v>7801</v>
      </c>
      <c r="AM955" s="1" t="s">
        <v>8145</v>
      </c>
      <c r="AN955" s="1">
        <v>1.5</v>
      </c>
      <c r="AO955" s="1" t="s">
        <v>7769</v>
      </c>
      <c r="AP955" s="69"/>
      <c r="AQ955" s="176">
        <f t="shared" si="14"/>
        <v>0</v>
      </c>
    </row>
    <row r="956" spans="38:43">
      <c r="AL956" t="s">
        <v>7801</v>
      </c>
      <c r="AM956" s="1" t="s">
        <v>8146</v>
      </c>
      <c r="AN956" s="1">
        <v>0.1</v>
      </c>
      <c r="AO956" s="1" t="s">
        <v>8120</v>
      </c>
      <c r="AP956" s="69"/>
      <c r="AQ956" s="176">
        <f t="shared" si="14"/>
        <v>0</v>
      </c>
    </row>
    <row r="957" spans="38:43">
      <c r="AL957" t="s">
        <v>7801</v>
      </c>
      <c r="AM957" s="1" t="s">
        <v>8147</v>
      </c>
      <c r="AN957" s="1">
        <v>0.5</v>
      </c>
      <c r="AO957" s="1">
        <v>10</v>
      </c>
      <c r="AP957" s="69"/>
      <c r="AQ957" s="176">
        <f t="shared" si="14"/>
        <v>0</v>
      </c>
    </row>
    <row r="958" spans="38:43">
      <c r="AL958" t="s">
        <v>7801</v>
      </c>
      <c r="AM958" s="1" t="s">
        <v>8148</v>
      </c>
      <c r="AN958" s="1">
        <v>0.04</v>
      </c>
      <c r="AO958" s="1">
        <v>10</v>
      </c>
      <c r="AP958" s="69"/>
      <c r="AQ958" s="176">
        <f t="shared" si="14"/>
        <v>0</v>
      </c>
    </row>
    <row r="959" spans="38:43">
      <c r="AL959" t="s">
        <v>7801</v>
      </c>
      <c r="AM959" s="1" t="s">
        <v>8149</v>
      </c>
      <c r="AN959" s="1">
        <v>0.05</v>
      </c>
      <c r="AO959" s="1">
        <v>10</v>
      </c>
      <c r="AP959" s="69"/>
      <c r="AQ959" s="176">
        <f t="shared" si="14"/>
        <v>0</v>
      </c>
    </row>
    <row r="960" spans="38:43">
      <c r="AL960" t="s">
        <v>7801</v>
      </c>
      <c r="AM960" s="1" t="s">
        <v>8150</v>
      </c>
      <c r="AN960" s="1">
        <v>0.1</v>
      </c>
      <c r="AO960" s="1" t="s">
        <v>8120</v>
      </c>
      <c r="AP960" s="69"/>
      <c r="AQ960" s="176">
        <f t="shared" si="14"/>
        <v>0</v>
      </c>
    </row>
    <row r="961" spans="38:43">
      <c r="AL961" t="s">
        <v>7801</v>
      </c>
      <c r="AM961" s="1" t="s">
        <v>8151</v>
      </c>
      <c r="AN961" s="1">
        <v>10</v>
      </c>
      <c r="AO961" s="1">
        <v>10</v>
      </c>
      <c r="AP961" s="69"/>
      <c r="AQ961" s="176">
        <f t="shared" si="14"/>
        <v>0</v>
      </c>
    </row>
    <row r="962" spans="38:43">
      <c r="AL962" t="s">
        <v>7801</v>
      </c>
      <c r="AM962" s="1" t="s">
        <v>8152</v>
      </c>
      <c r="AN962" s="1">
        <v>10</v>
      </c>
      <c r="AO962" s="1">
        <v>10</v>
      </c>
      <c r="AP962" s="69"/>
      <c r="AQ962" s="176">
        <f t="shared" si="14"/>
        <v>0</v>
      </c>
    </row>
    <row r="963" spans="38:43">
      <c r="AL963" t="s">
        <v>7801</v>
      </c>
      <c r="AM963" s="1" t="s">
        <v>8153</v>
      </c>
      <c r="AN963" s="1">
        <v>0.1</v>
      </c>
      <c r="AO963" s="1" t="s">
        <v>7874</v>
      </c>
      <c r="AP963" s="69"/>
      <c r="AQ963" s="176">
        <f t="shared" si="14"/>
        <v>0</v>
      </c>
    </row>
    <row r="964" spans="38:43">
      <c r="AL964" t="s">
        <v>7801</v>
      </c>
      <c r="AM964" s="1" t="s">
        <v>8154</v>
      </c>
      <c r="AN964" s="1">
        <v>0.5</v>
      </c>
      <c r="AO964" s="1">
        <v>10</v>
      </c>
      <c r="AP964" s="69"/>
      <c r="AQ964" s="176">
        <f t="shared" ref="AQ964:AQ1027" si="15">AP964*AN964</f>
        <v>0</v>
      </c>
    </row>
    <row r="965" spans="38:43">
      <c r="AL965" t="s">
        <v>7801</v>
      </c>
      <c r="AM965" s="1" t="s">
        <v>8155</v>
      </c>
      <c r="AN965" s="1">
        <v>0.1</v>
      </c>
      <c r="AO965" s="1">
        <v>10</v>
      </c>
      <c r="AP965" s="69"/>
      <c r="AQ965" s="176">
        <f t="shared" si="15"/>
        <v>0</v>
      </c>
    </row>
    <row r="966" spans="38:43">
      <c r="AL966" t="s">
        <v>7801</v>
      </c>
      <c r="AM966" s="1" t="s">
        <v>7817</v>
      </c>
      <c r="AN966" s="1">
        <v>0.06</v>
      </c>
      <c r="AO966" s="1" t="s">
        <v>8156</v>
      </c>
      <c r="AP966" s="69"/>
      <c r="AQ966" s="176">
        <f t="shared" si="15"/>
        <v>0</v>
      </c>
    </row>
    <row r="967" spans="38:43">
      <c r="AL967" t="s">
        <v>7801</v>
      </c>
      <c r="AM967" s="1" t="s">
        <v>8157</v>
      </c>
      <c r="AN967" s="1">
        <v>0.1</v>
      </c>
      <c r="AO967" s="1">
        <v>5</v>
      </c>
      <c r="AP967" s="69"/>
      <c r="AQ967" s="176">
        <f t="shared" si="15"/>
        <v>0</v>
      </c>
    </row>
    <row r="968" spans="38:43">
      <c r="AL968" t="s">
        <v>7801</v>
      </c>
      <c r="AM968" s="1" t="s">
        <v>8158</v>
      </c>
      <c r="AN968" s="1">
        <v>0.1</v>
      </c>
      <c r="AO968" s="1">
        <v>5</v>
      </c>
      <c r="AP968" s="69"/>
      <c r="AQ968" s="176">
        <f t="shared" si="15"/>
        <v>0</v>
      </c>
    </row>
    <row r="969" spans="38:43">
      <c r="AL969" t="s">
        <v>7801</v>
      </c>
      <c r="AM969" s="1" t="s">
        <v>8159</v>
      </c>
      <c r="AN969" s="1">
        <v>3</v>
      </c>
      <c r="AO969" s="1" t="s">
        <v>8160</v>
      </c>
      <c r="AP969" s="69"/>
      <c r="AQ969" s="176">
        <f t="shared" si="15"/>
        <v>0</v>
      </c>
    </row>
    <row r="970" spans="38:43">
      <c r="AL970" t="s">
        <v>7801</v>
      </c>
      <c r="AM970" s="1" t="s">
        <v>8161</v>
      </c>
      <c r="AN970" s="1">
        <v>1</v>
      </c>
      <c r="AO970" s="1" t="s">
        <v>8160</v>
      </c>
      <c r="AP970" s="69"/>
      <c r="AQ970" s="176">
        <f t="shared" si="15"/>
        <v>0</v>
      </c>
    </row>
    <row r="971" spans="38:43">
      <c r="AL971" t="s">
        <v>7801</v>
      </c>
      <c r="AM971" s="1" t="s">
        <v>8162</v>
      </c>
      <c r="AN971" s="1">
        <v>5</v>
      </c>
      <c r="AO971" s="1" t="s">
        <v>7746</v>
      </c>
      <c r="AP971" s="69"/>
      <c r="AQ971" s="176">
        <f t="shared" si="15"/>
        <v>0</v>
      </c>
    </row>
    <row r="972" spans="38:43">
      <c r="AL972" t="s">
        <v>7801</v>
      </c>
      <c r="AM972" s="1" t="s">
        <v>8163</v>
      </c>
      <c r="AN972" s="1">
        <v>3</v>
      </c>
      <c r="AO972" s="1" t="s">
        <v>7746</v>
      </c>
      <c r="AP972" s="69"/>
      <c r="AQ972" s="176">
        <f t="shared" si="15"/>
        <v>0</v>
      </c>
    </row>
    <row r="973" spans="38:43">
      <c r="AL973" t="s">
        <v>7801</v>
      </c>
      <c r="AM973" s="1" t="s">
        <v>8164</v>
      </c>
      <c r="AN973" s="1">
        <v>0.1</v>
      </c>
      <c r="AO973" s="1" t="s">
        <v>7746</v>
      </c>
      <c r="AP973" s="69"/>
      <c r="AQ973" s="176">
        <f t="shared" si="15"/>
        <v>0</v>
      </c>
    </row>
    <row r="974" spans="38:43">
      <c r="AL974" t="s">
        <v>7801</v>
      </c>
      <c r="AM974" s="1" t="s">
        <v>8165</v>
      </c>
      <c r="AN974" s="1">
        <v>1</v>
      </c>
      <c r="AO974" s="1" t="s">
        <v>7746</v>
      </c>
      <c r="AP974" s="69"/>
      <c r="AQ974" s="176">
        <f t="shared" si="15"/>
        <v>0</v>
      </c>
    </row>
    <row r="975" spans="38:43">
      <c r="AL975" t="s">
        <v>7801</v>
      </c>
      <c r="AM975" s="1" t="s">
        <v>8166</v>
      </c>
      <c r="AN975" s="1">
        <v>1</v>
      </c>
      <c r="AO975" s="1" t="s">
        <v>8156</v>
      </c>
      <c r="AP975" s="69"/>
      <c r="AQ975" s="176">
        <f t="shared" si="15"/>
        <v>0</v>
      </c>
    </row>
    <row r="976" spans="38:43">
      <c r="AL976" t="s">
        <v>7801</v>
      </c>
      <c r="AM976" s="1" t="s">
        <v>8167</v>
      </c>
      <c r="AN976" s="1">
        <v>0.06</v>
      </c>
      <c r="AO976" s="1">
        <v>42</v>
      </c>
      <c r="AP976" s="69"/>
      <c r="AQ976" s="176">
        <f t="shared" si="15"/>
        <v>0</v>
      </c>
    </row>
    <row r="977" spans="38:43">
      <c r="AL977" t="s">
        <v>7801</v>
      </c>
      <c r="AM977" s="1" t="s">
        <v>8168</v>
      </c>
      <c r="AN977" s="1">
        <v>0.1</v>
      </c>
      <c r="AO977" s="1">
        <v>10</v>
      </c>
      <c r="AP977" s="69"/>
      <c r="AQ977" s="176">
        <f t="shared" si="15"/>
        <v>0</v>
      </c>
    </row>
    <row r="978" spans="38:43">
      <c r="AL978" t="s">
        <v>7801</v>
      </c>
      <c r="AM978" s="1" t="s">
        <v>8169</v>
      </c>
      <c r="AN978" s="1">
        <v>0.06</v>
      </c>
      <c r="AO978" s="1">
        <v>52</v>
      </c>
      <c r="AP978" s="69"/>
      <c r="AQ978" s="176">
        <f t="shared" si="15"/>
        <v>0</v>
      </c>
    </row>
    <row r="979" spans="38:43">
      <c r="AL979" t="s">
        <v>7801</v>
      </c>
      <c r="AM979" s="1" t="s">
        <v>8170</v>
      </c>
      <c r="AN979" s="1">
        <v>0.03</v>
      </c>
      <c r="AO979" s="1">
        <v>16</v>
      </c>
      <c r="AP979" s="69"/>
      <c r="AQ979" s="176">
        <f t="shared" si="15"/>
        <v>0</v>
      </c>
    </row>
    <row r="980" spans="38:43">
      <c r="AL980" t="s">
        <v>7801</v>
      </c>
      <c r="AM980" s="1" t="s">
        <v>8171</v>
      </c>
      <c r="AN980" s="1">
        <v>0.08</v>
      </c>
      <c r="AO980" s="1" t="s">
        <v>8156</v>
      </c>
      <c r="AP980" s="69"/>
      <c r="AQ980" s="176">
        <f t="shared" si="15"/>
        <v>0</v>
      </c>
    </row>
    <row r="981" spans="38:43">
      <c r="AL981" t="s">
        <v>7801</v>
      </c>
      <c r="AM981" s="1" t="s">
        <v>8172</v>
      </c>
      <c r="AN981" s="1">
        <v>0.1</v>
      </c>
      <c r="AO981" s="1" t="s">
        <v>7769</v>
      </c>
      <c r="AP981" s="69"/>
      <c r="AQ981" s="176">
        <f t="shared" si="15"/>
        <v>0</v>
      </c>
    </row>
    <row r="982" spans="38:43">
      <c r="AL982" t="s">
        <v>7801</v>
      </c>
      <c r="AM982" s="1" t="s">
        <v>7917</v>
      </c>
      <c r="AN982" s="1">
        <v>0.4</v>
      </c>
      <c r="AO982" s="1" t="s">
        <v>7721</v>
      </c>
      <c r="AP982" s="69"/>
      <c r="AQ982" s="176">
        <f t="shared" si="15"/>
        <v>0</v>
      </c>
    </row>
    <row r="983" spans="38:43">
      <c r="AL983" t="s">
        <v>7801</v>
      </c>
      <c r="AM983" s="1" t="s">
        <v>8173</v>
      </c>
      <c r="AN983" s="1">
        <v>0.5</v>
      </c>
      <c r="AO983" s="1" t="s">
        <v>7712</v>
      </c>
      <c r="AP983" s="69"/>
      <c r="AQ983" s="176">
        <f t="shared" si="15"/>
        <v>0</v>
      </c>
    </row>
    <row r="984" spans="38:43">
      <c r="AL984" t="s">
        <v>7801</v>
      </c>
      <c r="AM984" s="1" t="s">
        <v>8174</v>
      </c>
      <c r="AN984" s="1">
        <v>0.04</v>
      </c>
      <c r="AO984" s="1" t="s">
        <v>8156</v>
      </c>
      <c r="AP984" s="69"/>
      <c r="AQ984" s="176">
        <f t="shared" si="15"/>
        <v>0</v>
      </c>
    </row>
    <row r="985" spans="38:43">
      <c r="AL985" t="s">
        <v>7801</v>
      </c>
      <c r="AM985" s="1" t="s">
        <v>8175</v>
      </c>
      <c r="AN985" s="1">
        <v>3</v>
      </c>
      <c r="AO985" s="1" t="s">
        <v>7712</v>
      </c>
      <c r="AP985" s="69"/>
      <c r="AQ985" s="176">
        <f t="shared" si="15"/>
        <v>0</v>
      </c>
    </row>
    <row r="986" spans="38:43">
      <c r="AL986" t="s">
        <v>7801</v>
      </c>
      <c r="AM986" s="1" t="s">
        <v>8176</v>
      </c>
      <c r="AN986" s="1">
        <v>5</v>
      </c>
      <c r="AO986" s="1" t="s">
        <v>7719</v>
      </c>
      <c r="AP986" s="69"/>
      <c r="AQ986" s="176">
        <f t="shared" si="15"/>
        <v>0</v>
      </c>
    </row>
    <row r="987" spans="38:43">
      <c r="AL987" t="s">
        <v>7801</v>
      </c>
      <c r="AM987" s="1" t="s">
        <v>8177</v>
      </c>
      <c r="AN987" s="1">
        <v>0.2</v>
      </c>
      <c r="AO987" s="1" t="s">
        <v>7746</v>
      </c>
      <c r="AP987" s="69"/>
      <c r="AQ987" s="176">
        <f t="shared" si="15"/>
        <v>0</v>
      </c>
    </row>
    <row r="988" spans="38:43">
      <c r="AL988" t="s">
        <v>7801</v>
      </c>
      <c r="AM988" s="1" t="s">
        <v>8178</v>
      </c>
      <c r="AN988" s="1">
        <v>0.1</v>
      </c>
      <c r="AO988" s="1" t="s">
        <v>7712</v>
      </c>
      <c r="AP988" s="69"/>
      <c r="AQ988" s="176">
        <f t="shared" si="15"/>
        <v>0</v>
      </c>
    </row>
    <row r="989" spans="38:43">
      <c r="AL989" t="s">
        <v>7801</v>
      </c>
      <c r="AM989" s="1" t="s">
        <v>8179</v>
      </c>
      <c r="AN989" s="1">
        <v>0.3</v>
      </c>
      <c r="AO989" s="1" t="s">
        <v>7769</v>
      </c>
      <c r="AP989" s="69"/>
      <c r="AQ989" s="176">
        <f t="shared" si="15"/>
        <v>0</v>
      </c>
    </row>
    <row r="990" spans="38:43">
      <c r="AL990" t="s">
        <v>7801</v>
      </c>
      <c r="AM990" s="1" t="s">
        <v>8180</v>
      </c>
      <c r="AN990" s="1">
        <v>0.7</v>
      </c>
      <c r="AO990" s="1" t="s">
        <v>8181</v>
      </c>
      <c r="AP990" s="69"/>
      <c r="AQ990" s="176">
        <f t="shared" si="15"/>
        <v>0</v>
      </c>
    </row>
    <row r="991" spans="38:43">
      <c r="AL991" t="s">
        <v>7801</v>
      </c>
      <c r="AM991" s="1" t="s">
        <v>8182</v>
      </c>
      <c r="AN991" s="1">
        <v>0.2</v>
      </c>
      <c r="AO991" s="1" t="s">
        <v>7874</v>
      </c>
      <c r="AP991" s="69"/>
      <c r="AQ991" s="176">
        <f t="shared" si="15"/>
        <v>0</v>
      </c>
    </row>
    <row r="992" spans="38:43">
      <c r="AL992" t="s">
        <v>7801</v>
      </c>
      <c r="AM992" s="1" t="s">
        <v>4931</v>
      </c>
      <c r="AN992" s="1">
        <v>0.5</v>
      </c>
      <c r="AO992" s="1" t="s">
        <v>8183</v>
      </c>
      <c r="AP992" s="69"/>
      <c r="AQ992" s="176">
        <f t="shared" si="15"/>
        <v>0</v>
      </c>
    </row>
    <row r="993" spans="38:43">
      <c r="AL993" t="s">
        <v>8184</v>
      </c>
      <c r="AM993" s="169" t="s">
        <v>8184</v>
      </c>
      <c r="AN993" s="169"/>
      <c r="AO993" s="169"/>
      <c r="AP993" s="174"/>
      <c r="AQ993" s="176">
        <f t="shared" si="15"/>
        <v>0</v>
      </c>
    </row>
    <row r="994" spans="38:43">
      <c r="AL994" t="s">
        <v>8184</v>
      </c>
      <c r="AM994" s="1" t="s">
        <v>8185</v>
      </c>
      <c r="AN994" s="1">
        <v>0.3</v>
      </c>
      <c r="AO994" s="1" t="s">
        <v>8120</v>
      </c>
      <c r="AP994" s="69"/>
      <c r="AQ994" s="176">
        <f t="shared" si="15"/>
        <v>0</v>
      </c>
    </row>
    <row r="995" spans="38:43">
      <c r="AL995" t="s">
        <v>8184</v>
      </c>
      <c r="AM995" s="1" t="s">
        <v>8186</v>
      </c>
      <c r="AN995" s="1">
        <v>0.4</v>
      </c>
      <c r="AO995" s="1" t="s">
        <v>7716</v>
      </c>
      <c r="AP995" s="69"/>
      <c r="AQ995" s="176">
        <f t="shared" si="15"/>
        <v>0</v>
      </c>
    </row>
    <row r="996" spans="38:43">
      <c r="AL996" t="s">
        <v>8184</v>
      </c>
      <c r="AM996" s="1" t="s">
        <v>8187</v>
      </c>
      <c r="AN996" s="1">
        <v>7.0000000000000007E-2</v>
      </c>
      <c r="AO996" s="1" t="s">
        <v>7712</v>
      </c>
      <c r="AP996" s="69"/>
      <c r="AQ996" s="176">
        <f t="shared" si="15"/>
        <v>0</v>
      </c>
    </row>
    <row r="997" spans="38:43">
      <c r="AL997" t="s">
        <v>8184</v>
      </c>
      <c r="AM997" s="1" t="s">
        <v>8188</v>
      </c>
      <c r="AN997" s="1">
        <v>0.08</v>
      </c>
      <c r="AO997" s="1" t="s">
        <v>7712</v>
      </c>
      <c r="AP997" s="69"/>
      <c r="AQ997" s="176">
        <f t="shared" si="15"/>
        <v>0</v>
      </c>
    </row>
    <row r="998" spans="38:43">
      <c r="AL998" t="s">
        <v>8184</v>
      </c>
      <c r="AM998" s="1" t="s">
        <v>8189</v>
      </c>
      <c r="AN998" s="1">
        <v>7.0000000000000007E-2</v>
      </c>
      <c r="AO998" s="1" t="s">
        <v>7712</v>
      </c>
      <c r="AP998" s="69"/>
      <c r="AQ998" s="176">
        <f t="shared" si="15"/>
        <v>0</v>
      </c>
    </row>
    <row r="999" spans="38:43">
      <c r="AL999" t="s">
        <v>8184</v>
      </c>
      <c r="AM999" s="1" t="s">
        <v>8190</v>
      </c>
      <c r="AN999" s="1">
        <v>0.08</v>
      </c>
      <c r="AO999" s="1" t="s">
        <v>7712</v>
      </c>
      <c r="AP999" s="69"/>
      <c r="AQ999" s="176">
        <f t="shared" si="15"/>
        <v>0</v>
      </c>
    </row>
    <row r="1000" spans="38:43">
      <c r="AL1000" t="s">
        <v>8184</v>
      </c>
      <c r="AM1000" s="1" t="s">
        <v>8191</v>
      </c>
      <c r="AN1000" s="1">
        <v>0.05</v>
      </c>
      <c r="AO1000" s="1" t="s">
        <v>7712</v>
      </c>
      <c r="AP1000" s="69"/>
      <c r="AQ1000" s="176">
        <f t="shared" si="15"/>
        <v>0</v>
      </c>
    </row>
    <row r="1001" spans="38:43">
      <c r="AL1001" t="s">
        <v>8184</v>
      </c>
      <c r="AM1001" s="1" t="s">
        <v>8192</v>
      </c>
      <c r="AN1001" s="1">
        <v>0.04</v>
      </c>
      <c r="AO1001" s="1" t="s">
        <v>7712</v>
      </c>
      <c r="AP1001" s="69"/>
      <c r="AQ1001" s="176">
        <f t="shared" si="15"/>
        <v>0</v>
      </c>
    </row>
    <row r="1002" spans="38:43">
      <c r="AL1002" t="s">
        <v>8184</v>
      </c>
      <c r="AM1002" s="1" t="s">
        <v>8193</v>
      </c>
      <c r="AN1002" s="1">
        <v>0.05</v>
      </c>
      <c r="AO1002" s="1" t="s">
        <v>7712</v>
      </c>
      <c r="AP1002" s="69"/>
      <c r="AQ1002" s="176">
        <f t="shared" si="15"/>
        <v>0</v>
      </c>
    </row>
    <row r="1003" spans="38:43">
      <c r="AL1003" t="s">
        <v>8184</v>
      </c>
      <c r="AM1003" s="1" t="s">
        <v>8194</v>
      </c>
      <c r="AN1003" s="1">
        <v>0.04</v>
      </c>
      <c r="AO1003" s="1" t="s">
        <v>7712</v>
      </c>
      <c r="AP1003" s="69"/>
      <c r="AQ1003" s="176">
        <f t="shared" si="15"/>
        <v>0</v>
      </c>
    </row>
    <row r="1004" spans="38:43">
      <c r="AL1004" t="s">
        <v>8184</v>
      </c>
      <c r="AM1004" s="1" t="s">
        <v>8195</v>
      </c>
      <c r="AN1004" s="1">
        <v>0.06</v>
      </c>
      <c r="AO1004" s="1" t="s">
        <v>7712</v>
      </c>
      <c r="AP1004" s="69"/>
      <c r="AQ1004" s="176">
        <f t="shared" si="15"/>
        <v>0</v>
      </c>
    </row>
    <row r="1005" spans="38:43">
      <c r="AL1005" t="s">
        <v>8184</v>
      </c>
      <c r="AM1005" s="1" t="s">
        <v>8196</v>
      </c>
      <c r="AN1005" s="1">
        <v>0.04</v>
      </c>
      <c r="AO1005" s="1" t="s">
        <v>8197</v>
      </c>
      <c r="AP1005" s="69"/>
      <c r="AQ1005" s="176">
        <f t="shared" si="15"/>
        <v>0</v>
      </c>
    </row>
    <row r="1006" spans="38:43">
      <c r="AL1006" t="s">
        <v>8184</v>
      </c>
      <c r="AM1006" s="1" t="s">
        <v>8198</v>
      </c>
      <c r="AN1006" s="1">
        <v>0.09</v>
      </c>
      <c r="AO1006" s="1" t="s">
        <v>7712</v>
      </c>
      <c r="AP1006" s="69"/>
      <c r="AQ1006" s="176">
        <f t="shared" si="15"/>
        <v>0</v>
      </c>
    </row>
    <row r="1007" spans="38:43">
      <c r="AL1007" t="s">
        <v>8184</v>
      </c>
      <c r="AM1007" s="1" t="s">
        <v>8199</v>
      </c>
      <c r="AN1007" s="1">
        <v>0.03</v>
      </c>
      <c r="AO1007" s="1" t="s">
        <v>7714</v>
      </c>
      <c r="AP1007" s="69"/>
      <c r="AQ1007" s="176">
        <f t="shared" si="15"/>
        <v>0</v>
      </c>
    </row>
    <row r="1008" spans="38:43">
      <c r="AL1008" t="s">
        <v>8184</v>
      </c>
      <c r="AM1008" s="1" t="s">
        <v>8200</v>
      </c>
      <c r="AN1008" s="1">
        <v>1</v>
      </c>
      <c r="AO1008" s="1" t="s">
        <v>7721</v>
      </c>
      <c r="AP1008" s="69"/>
      <c r="AQ1008" s="176">
        <f t="shared" si="15"/>
        <v>0</v>
      </c>
    </row>
    <row r="1009" spans="38:43">
      <c r="AL1009" t="s">
        <v>8184</v>
      </c>
      <c r="AM1009" s="1" t="s">
        <v>8201</v>
      </c>
      <c r="AN1009" s="1">
        <v>0.03</v>
      </c>
      <c r="AO1009" s="1" t="s">
        <v>8181</v>
      </c>
      <c r="AP1009" s="69"/>
      <c r="AQ1009" s="176">
        <f t="shared" si="15"/>
        <v>0</v>
      </c>
    </row>
    <row r="1010" spans="38:43">
      <c r="AL1010" t="s">
        <v>8184</v>
      </c>
      <c r="AM1010" s="1" t="s">
        <v>8202</v>
      </c>
      <c r="AN1010" s="1">
        <v>0.6</v>
      </c>
      <c r="AO1010" s="1" t="s">
        <v>7712</v>
      </c>
      <c r="AP1010" s="69"/>
      <c r="AQ1010" s="176">
        <f t="shared" si="15"/>
        <v>0</v>
      </c>
    </row>
    <row r="1011" spans="38:43">
      <c r="AL1011" t="s">
        <v>8184</v>
      </c>
      <c r="AM1011" s="1" t="s">
        <v>8203</v>
      </c>
      <c r="AN1011" s="1">
        <v>0.2</v>
      </c>
      <c r="AO1011" s="1" t="s">
        <v>8204</v>
      </c>
      <c r="AP1011" s="69"/>
      <c r="AQ1011" s="176">
        <f t="shared" si="15"/>
        <v>0</v>
      </c>
    </row>
    <row r="1012" spans="38:43">
      <c r="AL1012" t="s">
        <v>8184</v>
      </c>
      <c r="AM1012" s="1" t="s">
        <v>8205</v>
      </c>
      <c r="AN1012" s="1">
        <v>0.09</v>
      </c>
      <c r="AO1012" s="1" t="s">
        <v>8120</v>
      </c>
      <c r="AP1012" s="69"/>
      <c r="AQ1012" s="176">
        <f t="shared" si="15"/>
        <v>0</v>
      </c>
    </row>
    <row r="1013" spans="38:43">
      <c r="AL1013" t="s">
        <v>8184</v>
      </c>
      <c r="AM1013" s="1" t="s">
        <v>8206</v>
      </c>
      <c r="AN1013" s="1">
        <v>0.09</v>
      </c>
      <c r="AO1013" s="1" t="s">
        <v>7712</v>
      </c>
      <c r="AP1013" s="69"/>
      <c r="AQ1013" s="176">
        <f t="shared" si="15"/>
        <v>0</v>
      </c>
    </row>
    <row r="1014" spans="38:43">
      <c r="AL1014" t="s">
        <v>8184</v>
      </c>
      <c r="AM1014" s="1" t="s">
        <v>8207</v>
      </c>
      <c r="AN1014" s="1">
        <v>0.2</v>
      </c>
      <c r="AO1014" s="1" t="s">
        <v>7769</v>
      </c>
      <c r="AP1014" s="69"/>
      <c r="AQ1014" s="176">
        <f t="shared" si="15"/>
        <v>0</v>
      </c>
    </row>
    <row r="1015" spans="38:43">
      <c r="AL1015" t="s">
        <v>8184</v>
      </c>
      <c r="AM1015" s="1" t="s">
        <v>8208</v>
      </c>
      <c r="AN1015" s="1">
        <v>0.03</v>
      </c>
      <c r="AO1015" s="1" t="s">
        <v>8181</v>
      </c>
      <c r="AP1015" s="69"/>
      <c r="AQ1015" s="176">
        <f t="shared" si="15"/>
        <v>0</v>
      </c>
    </row>
    <row r="1016" spans="38:43">
      <c r="AL1016" t="s">
        <v>8184</v>
      </c>
      <c r="AM1016" s="1" t="s">
        <v>8209</v>
      </c>
      <c r="AN1016" s="1">
        <v>0.1</v>
      </c>
      <c r="AO1016" s="1" t="s">
        <v>7769</v>
      </c>
      <c r="AP1016" s="69"/>
      <c r="AQ1016" s="176">
        <f t="shared" si="15"/>
        <v>0</v>
      </c>
    </row>
    <row r="1017" spans="38:43">
      <c r="AL1017" t="s">
        <v>8184</v>
      </c>
      <c r="AM1017" s="1" t="s">
        <v>7911</v>
      </c>
      <c r="AN1017" s="1">
        <v>0.5</v>
      </c>
      <c r="AO1017" s="1" t="s">
        <v>7721</v>
      </c>
      <c r="AP1017" s="69"/>
      <c r="AQ1017" s="176">
        <f t="shared" si="15"/>
        <v>0</v>
      </c>
    </row>
    <row r="1018" spans="38:43">
      <c r="AL1018" t="s">
        <v>8184</v>
      </c>
      <c r="AM1018" s="1" t="s">
        <v>8210</v>
      </c>
      <c r="AN1018" s="1">
        <v>0.04</v>
      </c>
      <c r="AO1018" s="1" t="s">
        <v>8181</v>
      </c>
      <c r="AP1018" s="69"/>
      <c r="AQ1018" s="176">
        <f t="shared" si="15"/>
        <v>0</v>
      </c>
    </row>
    <row r="1019" spans="38:43">
      <c r="AL1019" t="s">
        <v>8184</v>
      </c>
      <c r="AM1019" s="1" t="s">
        <v>8211</v>
      </c>
      <c r="AN1019" s="1">
        <v>0.1</v>
      </c>
      <c r="AO1019" s="1" t="s">
        <v>7714</v>
      </c>
      <c r="AP1019" s="69"/>
      <c r="AQ1019" s="176">
        <f t="shared" si="15"/>
        <v>0</v>
      </c>
    </row>
    <row r="1020" spans="38:43">
      <c r="AL1020" t="s">
        <v>8184</v>
      </c>
      <c r="AM1020" s="1" t="s">
        <v>8212</v>
      </c>
      <c r="AN1020" s="1">
        <v>0.3</v>
      </c>
      <c r="AO1020" s="1" t="s">
        <v>7714</v>
      </c>
      <c r="AP1020" s="69"/>
      <c r="AQ1020" s="176">
        <f t="shared" si="15"/>
        <v>0</v>
      </c>
    </row>
    <row r="1021" spans="38:43">
      <c r="AL1021" t="s">
        <v>8184</v>
      </c>
      <c r="AM1021" s="1" t="s">
        <v>8213</v>
      </c>
      <c r="AN1021" s="1">
        <v>0.5</v>
      </c>
      <c r="AO1021" s="1" t="s">
        <v>7712</v>
      </c>
      <c r="AP1021" s="69"/>
      <c r="AQ1021" s="176">
        <f t="shared" si="15"/>
        <v>0</v>
      </c>
    </row>
    <row r="1022" spans="38:43">
      <c r="AL1022" t="s">
        <v>8184</v>
      </c>
      <c r="AM1022" s="1" t="s">
        <v>8214</v>
      </c>
      <c r="AN1022" s="1">
        <v>0.5</v>
      </c>
      <c r="AO1022" s="1" t="s">
        <v>8181</v>
      </c>
      <c r="AP1022" s="69"/>
      <c r="AQ1022" s="176">
        <f t="shared" si="15"/>
        <v>0</v>
      </c>
    </row>
    <row r="1023" spans="38:43">
      <c r="AL1023" t="s">
        <v>8184</v>
      </c>
      <c r="AM1023" s="1" t="s">
        <v>8215</v>
      </c>
      <c r="AN1023" s="1">
        <v>0.03</v>
      </c>
      <c r="AO1023" s="1" t="s">
        <v>7884</v>
      </c>
      <c r="AP1023" s="69"/>
      <c r="AQ1023" s="176">
        <f t="shared" si="15"/>
        <v>0</v>
      </c>
    </row>
    <row r="1024" spans="38:43">
      <c r="AL1024" t="s">
        <v>8184</v>
      </c>
      <c r="AM1024" s="1" t="s">
        <v>8216</v>
      </c>
      <c r="AN1024" s="1">
        <v>0.04</v>
      </c>
      <c r="AO1024" s="1" t="s">
        <v>8217</v>
      </c>
      <c r="AP1024" s="69"/>
      <c r="AQ1024" s="176">
        <f t="shared" si="15"/>
        <v>0</v>
      </c>
    </row>
    <row r="1025" spans="38:43">
      <c r="AL1025" t="s">
        <v>8184</v>
      </c>
      <c r="AM1025" s="1" t="s">
        <v>8218</v>
      </c>
      <c r="AN1025" s="1">
        <v>0.04</v>
      </c>
      <c r="AO1025" s="1" t="s">
        <v>8217</v>
      </c>
      <c r="AP1025" s="69"/>
      <c r="AQ1025" s="176">
        <f t="shared" si="15"/>
        <v>0</v>
      </c>
    </row>
    <row r="1026" spans="38:43">
      <c r="AL1026" t="s">
        <v>8184</v>
      </c>
      <c r="AM1026" s="1" t="s">
        <v>8219</v>
      </c>
      <c r="AN1026" s="1">
        <v>0.04</v>
      </c>
      <c r="AO1026" s="1" t="s">
        <v>7831</v>
      </c>
      <c r="AP1026" s="69"/>
      <c r="AQ1026" s="176">
        <f t="shared" si="15"/>
        <v>0</v>
      </c>
    </row>
    <row r="1027" spans="38:43">
      <c r="AL1027" t="s">
        <v>8184</v>
      </c>
      <c r="AM1027" s="1" t="s">
        <v>8220</v>
      </c>
      <c r="AN1027" s="1">
        <v>0.05</v>
      </c>
      <c r="AO1027" s="1" t="s">
        <v>8221</v>
      </c>
      <c r="AP1027" s="69"/>
      <c r="AQ1027" s="176">
        <f t="shared" si="15"/>
        <v>0</v>
      </c>
    </row>
    <row r="1028" spans="38:43">
      <c r="AL1028" t="s">
        <v>8184</v>
      </c>
      <c r="AM1028" s="1" t="s">
        <v>8222</v>
      </c>
      <c r="AN1028" s="1">
        <v>0.04</v>
      </c>
      <c r="AO1028" s="1" t="s">
        <v>8223</v>
      </c>
      <c r="AP1028" s="69"/>
      <c r="AQ1028" s="176">
        <f t="shared" ref="AQ1028:AQ1091" si="16">AP1028*AN1028</f>
        <v>0</v>
      </c>
    </row>
    <row r="1029" spans="38:43">
      <c r="AL1029" t="s">
        <v>8184</v>
      </c>
      <c r="AM1029" s="1" t="s">
        <v>8224</v>
      </c>
      <c r="AN1029" s="1">
        <v>0.2</v>
      </c>
      <c r="AO1029" s="1" t="s">
        <v>7712</v>
      </c>
      <c r="AP1029" s="69"/>
      <c r="AQ1029" s="176">
        <f t="shared" si="16"/>
        <v>0</v>
      </c>
    </row>
    <row r="1030" spans="38:43">
      <c r="AL1030" t="s">
        <v>8184</v>
      </c>
      <c r="AM1030" s="1" t="s">
        <v>8225</v>
      </c>
      <c r="AN1030" s="1">
        <v>7.0000000000000007E-2</v>
      </c>
      <c r="AO1030" s="1" t="s">
        <v>7712</v>
      </c>
      <c r="AP1030" s="69"/>
      <c r="AQ1030" s="176">
        <f t="shared" si="16"/>
        <v>0</v>
      </c>
    </row>
    <row r="1031" spans="38:43">
      <c r="AL1031" t="s">
        <v>8184</v>
      </c>
      <c r="AM1031" s="1" t="s">
        <v>8226</v>
      </c>
      <c r="AN1031" s="1">
        <v>0.5</v>
      </c>
      <c r="AO1031" s="1" t="s">
        <v>7844</v>
      </c>
      <c r="AP1031" s="69"/>
      <c r="AQ1031" s="176">
        <f t="shared" si="16"/>
        <v>0</v>
      </c>
    </row>
    <row r="1032" spans="38:43">
      <c r="AL1032" t="s">
        <v>8184</v>
      </c>
      <c r="AM1032" s="1" t="s">
        <v>8227</v>
      </c>
      <c r="AN1032" s="1">
        <v>0.05</v>
      </c>
      <c r="AO1032" s="1" t="s">
        <v>7831</v>
      </c>
      <c r="AP1032" s="69"/>
      <c r="AQ1032" s="176">
        <f t="shared" si="16"/>
        <v>0</v>
      </c>
    </row>
    <row r="1033" spans="38:43">
      <c r="AL1033" t="s">
        <v>8184</v>
      </c>
      <c r="AM1033" s="1" t="s">
        <v>8228</v>
      </c>
      <c r="AN1033" s="1">
        <v>0.3</v>
      </c>
      <c r="AO1033" s="1" t="s">
        <v>8032</v>
      </c>
      <c r="AP1033" s="69"/>
      <c r="AQ1033" s="176">
        <f t="shared" si="16"/>
        <v>0</v>
      </c>
    </row>
    <row r="1034" spans="38:43">
      <c r="AL1034" t="s">
        <v>8184</v>
      </c>
      <c r="AM1034" s="1" t="s">
        <v>8229</v>
      </c>
      <c r="AN1034" s="1">
        <v>0.03</v>
      </c>
      <c r="AO1034" s="1" t="s">
        <v>7712</v>
      </c>
      <c r="AP1034" s="69"/>
      <c r="AQ1034" s="176">
        <f t="shared" si="16"/>
        <v>0</v>
      </c>
    </row>
    <row r="1035" spans="38:43">
      <c r="AL1035" t="s">
        <v>8184</v>
      </c>
      <c r="AM1035" s="1" t="s">
        <v>8230</v>
      </c>
      <c r="AN1035" s="1">
        <v>0.5</v>
      </c>
      <c r="AO1035" s="1" t="s">
        <v>7712</v>
      </c>
      <c r="AP1035" s="69"/>
      <c r="AQ1035" s="176">
        <f t="shared" si="16"/>
        <v>0</v>
      </c>
    </row>
    <row r="1036" spans="38:43">
      <c r="AL1036" t="s">
        <v>8184</v>
      </c>
      <c r="AM1036" s="1" t="s">
        <v>8231</v>
      </c>
      <c r="AN1036" s="1">
        <v>1</v>
      </c>
      <c r="AO1036" s="1" t="s">
        <v>7714</v>
      </c>
      <c r="AP1036" s="69"/>
      <c r="AQ1036" s="176">
        <f t="shared" si="16"/>
        <v>0</v>
      </c>
    </row>
    <row r="1037" spans="38:43">
      <c r="AL1037" t="s">
        <v>8184</v>
      </c>
      <c r="AM1037" s="1" t="s">
        <v>8232</v>
      </c>
      <c r="AN1037" s="1">
        <v>0.3</v>
      </c>
      <c r="AO1037" s="1" t="s">
        <v>7714</v>
      </c>
      <c r="AP1037" s="69"/>
      <c r="AQ1037" s="176">
        <f t="shared" si="16"/>
        <v>0</v>
      </c>
    </row>
    <row r="1038" spans="38:43">
      <c r="AL1038" t="s">
        <v>8184</v>
      </c>
      <c r="AM1038" s="1" t="s">
        <v>8233</v>
      </c>
      <c r="AN1038" s="1">
        <v>0.04</v>
      </c>
      <c r="AO1038" s="1" t="s">
        <v>8234</v>
      </c>
      <c r="AP1038" s="69"/>
      <c r="AQ1038" s="176">
        <f t="shared" si="16"/>
        <v>0</v>
      </c>
    </row>
    <row r="1039" spans="38:43">
      <c r="AL1039" t="s">
        <v>8184</v>
      </c>
      <c r="AM1039" s="1" t="s">
        <v>8235</v>
      </c>
      <c r="AN1039" s="1">
        <v>7.0000000000000007E-2</v>
      </c>
      <c r="AO1039" s="1" t="s">
        <v>7712</v>
      </c>
      <c r="AP1039" s="69"/>
      <c r="AQ1039" s="176">
        <f t="shared" si="16"/>
        <v>0</v>
      </c>
    </row>
    <row r="1040" spans="38:43">
      <c r="AL1040" t="s">
        <v>8184</v>
      </c>
      <c r="AM1040" s="1" t="s">
        <v>8236</v>
      </c>
      <c r="AN1040" s="1">
        <v>0.08</v>
      </c>
      <c r="AO1040" s="1" t="s">
        <v>7712</v>
      </c>
      <c r="AP1040" s="69"/>
      <c r="AQ1040" s="176">
        <f t="shared" si="16"/>
        <v>0</v>
      </c>
    </row>
    <row r="1041" spans="38:43">
      <c r="AL1041" t="s">
        <v>8184</v>
      </c>
      <c r="AM1041" s="1" t="s">
        <v>8237</v>
      </c>
      <c r="AN1041" s="1">
        <v>0.1</v>
      </c>
      <c r="AO1041" s="1" t="s">
        <v>7769</v>
      </c>
      <c r="AP1041" s="69"/>
      <c r="AQ1041" s="176">
        <f t="shared" si="16"/>
        <v>0</v>
      </c>
    </row>
    <row r="1042" spans="38:43">
      <c r="AL1042" t="s">
        <v>8184</v>
      </c>
      <c r="AM1042" s="1" t="s">
        <v>8238</v>
      </c>
      <c r="AN1042" s="1">
        <v>0.2</v>
      </c>
      <c r="AO1042" s="1" t="s">
        <v>7712</v>
      </c>
      <c r="AP1042" s="69"/>
      <c r="AQ1042" s="176">
        <f t="shared" si="16"/>
        <v>0</v>
      </c>
    </row>
    <row r="1043" spans="38:43">
      <c r="AL1043" t="s">
        <v>8184</v>
      </c>
      <c r="AM1043" s="1" t="s">
        <v>8239</v>
      </c>
      <c r="AN1043" s="1">
        <v>0.06</v>
      </c>
      <c r="AO1043" s="1">
        <v>20</v>
      </c>
      <c r="AP1043" s="69"/>
      <c r="AQ1043" s="176">
        <f t="shared" si="16"/>
        <v>0</v>
      </c>
    </row>
    <row r="1044" spans="38:43">
      <c r="AL1044" t="s">
        <v>8184</v>
      </c>
      <c r="AM1044" s="1" t="s">
        <v>8240</v>
      </c>
      <c r="AN1044" s="1">
        <v>0.05</v>
      </c>
      <c r="AO1044" s="1" t="s">
        <v>7712</v>
      </c>
      <c r="AP1044" s="69"/>
      <c r="AQ1044" s="176">
        <f t="shared" si="16"/>
        <v>0</v>
      </c>
    </row>
    <row r="1045" spans="38:43">
      <c r="AL1045" t="s">
        <v>8184</v>
      </c>
      <c r="AM1045" s="1" t="s">
        <v>8241</v>
      </c>
      <c r="AN1045" s="1">
        <v>0.09</v>
      </c>
      <c r="AO1045" s="1" t="s">
        <v>8032</v>
      </c>
      <c r="AP1045" s="69"/>
      <c r="AQ1045" s="176">
        <f t="shared" si="16"/>
        <v>0</v>
      </c>
    </row>
    <row r="1046" spans="38:43">
      <c r="AL1046" t="s">
        <v>8184</v>
      </c>
      <c r="AM1046" s="1" t="s">
        <v>8242</v>
      </c>
      <c r="AN1046" s="1">
        <v>0.06</v>
      </c>
      <c r="AO1046" s="1">
        <v>20</v>
      </c>
      <c r="AP1046" s="69"/>
      <c r="AQ1046" s="176">
        <f t="shared" si="16"/>
        <v>0</v>
      </c>
    </row>
    <row r="1047" spans="38:43">
      <c r="AL1047" t="s">
        <v>8184</v>
      </c>
      <c r="AM1047" s="1" t="s">
        <v>8243</v>
      </c>
      <c r="AN1047" s="1">
        <v>4</v>
      </c>
      <c r="AO1047" s="1" t="s">
        <v>7714</v>
      </c>
      <c r="AP1047" s="69"/>
      <c r="AQ1047" s="176">
        <f t="shared" si="16"/>
        <v>0</v>
      </c>
    </row>
    <row r="1048" spans="38:43">
      <c r="AL1048" t="s">
        <v>8184</v>
      </c>
      <c r="AM1048" s="1" t="s">
        <v>8244</v>
      </c>
      <c r="AN1048" s="1">
        <v>0.2</v>
      </c>
      <c r="AO1048" s="1" t="s">
        <v>8245</v>
      </c>
      <c r="AP1048" s="69"/>
      <c r="AQ1048" s="176">
        <f t="shared" si="16"/>
        <v>0</v>
      </c>
    </row>
    <row r="1049" spans="38:43">
      <c r="AL1049" t="s">
        <v>8184</v>
      </c>
      <c r="AM1049" s="1" t="s">
        <v>8246</v>
      </c>
      <c r="AN1049" s="1">
        <v>0.3</v>
      </c>
      <c r="AO1049" s="1" t="s">
        <v>7769</v>
      </c>
      <c r="AP1049" s="69"/>
      <c r="AQ1049" s="176">
        <f t="shared" si="16"/>
        <v>0</v>
      </c>
    </row>
    <row r="1050" spans="38:43">
      <c r="AL1050" t="s">
        <v>8184</v>
      </c>
      <c r="AM1050" s="1" t="s">
        <v>8247</v>
      </c>
      <c r="AN1050" s="1">
        <v>0.06</v>
      </c>
      <c r="AO1050" s="1" t="s">
        <v>8217</v>
      </c>
      <c r="AP1050" s="69"/>
      <c r="AQ1050" s="176">
        <f t="shared" si="16"/>
        <v>0</v>
      </c>
    </row>
    <row r="1051" spans="38:43">
      <c r="AL1051" t="s">
        <v>8184</v>
      </c>
      <c r="AM1051" s="1" t="s">
        <v>8248</v>
      </c>
      <c r="AN1051" s="1">
        <v>0.3</v>
      </c>
      <c r="AO1051" s="1" t="s">
        <v>7874</v>
      </c>
      <c r="AP1051" s="69"/>
      <c r="AQ1051" s="176">
        <f t="shared" si="16"/>
        <v>0</v>
      </c>
    </row>
    <row r="1052" spans="38:43">
      <c r="AL1052" t="s">
        <v>8184</v>
      </c>
      <c r="AM1052" s="1" t="s">
        <v>8249</v>
      </c>
      <c r="AN1052" s="1">
        <v>0.06</v>
      </c>
      <c r="AO1052" s="1" t="s">
        <v>8120</v>
      </c>
      <c r="AP1052" s="69"/>
      <c r="AQ1052" s="176">
        <f t="shared" si="16"/>
        <v>0</v>
      </c>
    </row>
    <row r="1053" spans="38:43">
      <c r="AL1053" t="s">
        <v>8184</v>
      </c>
      <c r="AM1053" s="1" t="s">
        <v>8250</v>
      </c>
      <c r="AN1053" s="1">
        <v>0.04</v>
      </c>
      <c r="AO1053" s="1" t="s">
        <v>7769</v>
      </c>
      <c r="AP1053" s="69"/>
      <c r="AQ1053" s="176">
        <f t="shared" si="16"/>
        <v>0</v>
      </c>
    </row>
    <row r="1054" spans="38:43">
      <c r="AL1054" t="s">
        <v>8184</v>
      </c>
      <c r="AM1054" s="1" t="s">
        <v>8251</v>
      </c>
      <c r="AN1054" s="1">
        <v>0.1</v>
      </c>
      <c r="AO1054" s="1" t="s">
        <v>7721</v>
      </c>
      <c r="AP1054" s="69"/>
      <c r="AQ1054" s="176">
        <f t="shared" si="16"/>
        <v>0</v>
      </c>
    </row>
    <row r="1055" spans="38:43">
      <c r="AL1055" t="s">
        <v>8184</v>
      </c>
      <c r="AM1055" s="1" t="s">
        <v>8252</v>
      </c>
      <c r="AN1055" s="1">
        <v>0.1</v>
      </c>
      <c r="AO1055" s="1" t="s">
        <v>7721</v>
      </c>
      <c r="AP1055" s="69"/>
      <c r="AQ1055" s="176">
        <f t="shared" si="16"/>
        <v>0</v>
      </c>
    </row>
    <row r="1056" spans="38:43">
      <c r="AL1056" t="s">
        <v>8184</v>
      </c>
      <c r="AM1056" s="1" t="s">
        <v>2864</v>
      </c>
      <c r="AN1056" s="1">
        <v>0.1</v>
      </c>
      <c r="AO1056" s="1" t="s">
        <v>7714</v>
      </c>
      <c r="AP1056" s="69"/>
      <c r="AQ1056" s="176">
        <f t="shared" si="16"/>
        <v>0</v>
      </c>
    </row>
    <row r="1057" spans="38:43">
      <c r="AL1057" t="s">
        <v>8184</v>
      </c>
      <c r="AM1057" s="1" t="s">
        <v>8253</v>
      </c>
      <c r="AN1057" s="1">
        <v>0.3</v>
      </c>
      <c r="AO1057" s="1" t="s">
        <v>7712</v>
      </c>
      <c r="AP1057" s="69"/>
      <c r="AQ1057" s="176">
        <f t="shared" si="16"/>
        <v>0</v>
      </c>
    </row>
    <row r="1058" spans="38:43">
      <c r="AL1058" t="s">
        <v>8184</v>
      </c>
      <c r="AM1058" s="1" t="s">
        <v>8254</v>
      </c>
      <c r="AN1058" s="1">
        <v>0.1</v>
      </c>
      <c r="AO1058" s="1" t="s">
        <v>7769</v>
      </c>
      <c r="AP1058" s="69"/>
      <c r="AQ1058" s="176">
        <f t="shared" si="16"/>
        <v>0</v>
      </c>
    </row>
    <row r="1059" spans="38:43">
      <c r="AL1059" t="s">
        <v>8184</v>
      </c>
      <c r="AM1059" s="1" t="s">
        <v>8255</v>
      </c>
      <c r="AN1059" s="1">
        <v>0.09</v>
      </c>
      <c r="AO1059" s="1" t="s">
        <v>7928</v>
      </c>
      <c r="AP1059" s="69"/>
      <c r="AQ1059" s="176">
        <f t="shared" si="16"/>
        <v>0</v>
      </c>
    </row>
    <row r="1060" spans="38:43">
      <c r="AL1060" t="s">
        <v>8184</v>
      </c>
      <c r="AM1060" s="1" t="s">
        <v>8256</v>
      </c>
      <c r="AN1060" s="1">
        <v>0.3</v>
      </c>
      <c r="AO1060" s="1" t="s">
        <v>7721</v>
      </c>
      <c r="AP1060" s="69"/>
      <c r="AQ1060" s="176">
        <f t="shared" si="16"/>
        <v>0</v>
      </c>
    </row>
    <row r="1061" spans="38:43">
      <c r="AL1061" t="s">
        <v>8184</v>
      </c>
      <c r="AM1061" s="1" t="s">
        <v>8257</v>
      </c>
      <c r="AN1061" s="1">
        <v>0.06</v>
      </c>
      <c r="AO1061" s="1" t="s">
        <v>8258</v>
      </c>
      <c r="AP1061" s="69"/>
      <c r="AQ1061" s="176">
        <f t="shared" si="16"/>
        <v>0</v>
      </c>
    </row>
    <row r="1062" spans="38:43">
      <c r="AL1062" t="s">
        <v>8184</v>
      </c>
      <c r="AM1062" s="1" t="s">
        <v>7434</v>
      </c>
      <c r="AN1062" s="1"/>
      <c r="AO1062" s="1"/>
      <c r="AP1062" s="69"/>
      <c r="AQ1062" s="176">
        <f t="shared" si="16"/>
        <v>0</v>
      </c>
    </row>
    <row r="1063" spans="38:43">
      <c r="AL1063" t="s">
        <v>8259</v>
      </c>
      <c r="AM1063" s="169" t="s">
        <v>8259</v>
      </c>
      <c r="AN1063" s="169"/>
      <c r="AO1063" s="169"/>
      <c r="AP1063" s="174"/>
      <c r="AQ1063" s="176">
        <f t="shared" si="16"/>
        <v>0</v>
      </c>
    </row>
    <row r="1064" spans="38:43">
      <c r="AL1064" t="s">
        <v>8260</v>
      </c>
      <c r="AM1064" s="169" t="s">
        <v>8260</v>
      </c>
      <c r="AN1064" s="169"/>
      <c r="AO1064" s="169"/>
      <c r="AP1064" s="174"/>
      <c r="AQ1064" s="176">
        <f t="shared" si="16"/>
        <v>0</v>
      </c>
    </row>
    <row r="1065" spans="38:43">
      <c r="AL1065" t="s">
        <v>8260</v>
      </c>
      <c r="AM1065" s="1" t="s">
        <v>8261</v>
      </c>
      <c r="AN1065" s="1">
        <v>5</v>
      </c>
      <c r="AO1065" s="1" t="s">
        <v>8136</v>
      </c>
      <c r="AP1065" s="69"/>
      <c r="AQ1065" s="176">
        <f t="shared" si="16"/>
        <v>0</v>
      </c>
    </row>
    <row r="1066" spans="38:43">
      <c r="AL1066" t="s">
        <v>8260</v>
      </c>
      <c r="AM1066" s="1" t="s">
        <v>8262</v>
      </c>
      <c r="AN1066" s="1">
        <v>5</v>
      </c>
      <c r="AO1066" s="1"/>
      <c r="AP1066" s="69"/>
      <c r="AQ1066" s="176">
        <f t="shared" si="16"/>
        <v>0</v>
      </c>
    </row>
    <row r="1067" spans="38:43">
      <c r="AL1067" t="s">
        <v>8260</v>
      </c>
      <c r="AM1067" s="1" t="s">
        <v>8263</v>
      </c>
      <c r="AN1067" s="1">
        <v>2</v>
      </c>
      <c r="AO1067" s="1"/>
      <c r="AP1067" s="69"/>
      <c r="AQ1067" s="176">
        <f t="shared" si="16"/>
        <v>0</v>
      </c>
    </row>
    <row r="1068" spans="38:43">
      <c r="AL1068" t="s">
        <v>8260</v>
      </c>
      <c r="AM1068" s="1" t="s">
        <v>8264</v>
      </c>
      <c r="AN1068" s="1">
        <v>3</v>
      </c>
      <c r="AO1068" s="1"/>
      <c r="AP1068" s="69"/>
      <c r="AQ1068" s="176">
        <f t="shared" si="16"/>
        <v>0</v>
      </c>
    </row>
    <row r="1069" spans="38:43">
      <c r="AL1069" t="s">
        <v>8260</v>
      </c>
      <c r="AM1069" s="1" t="s">
        <v>8265</v>
      </c>
      <c r="AN1069" s="1">
        <v>0.6</v>
      </c>
      <c r="AO1069" s="1" t="s">
        <v>7396</v>
      </c>
      <c r="AP1069" s="69"/>
      <c r="AQ1069" s="176">
        <f t="shared" si="16"/>
        <v>0</v>
      </c>
    </row>
    <row r="1070" spans="38:43">
      <c r="AL1070" t="s">
        <v>8260</v>
      </c>
      <c r="AM1070" s="1" t="s">
        <v>8266</v>
      </c>
      <c r="AN1070" s="1">
        <v>0.2</v>
      </c>
      <c r="AO1070" s="1" t="s">
        <v>7874</v>
      </c>
      <c r="AP1070" s="69"/>
      <c r="AQ1070" s="176">
        <f t="shared" si="16"/>
        <v>0</v>
      </c>
    </row>
    <row r="1071" spans="38:43">
      <c r="AL1071" t="s">
        <v>8260</v>
      </c>
      <c r="AM1071" s="1" t="s">
        <v>8267</v>
      </c>
      <c r="AN1071" s="1">
        <v>3</v>
      </c>
      <c r="AO1071" s="1" t="s">
        <v>7417</v>
      </c>
      <c r="AP1071" s="69"/>
      <c r="AQ1071" s="176">
        <f t="shared" si="16"/>
        <v>0</v>
      </c>
    </row>
    <row r="1072" spans="38:43">
      <c r="AL1072" t="s">
        <v>8260</v>
      </c>
      <c r="AM1072" s="1" t="s">
        <v>8268</v>
      </c>
      <c r="AN1072" s="1">
        <v>5</v>
      </c>
      <c r="AO1072" s="1" t="s">
        <v>7417</v>
      </c>
      <c r="AP1072" s="69"/>
      <c r="AQ1072" s="176">
        <f t="shared" si="16"/>
        <v>0</v>
      </c>
    </row>
    <row r="1073" spans="38:43">
      <c r="AL1073" t="s">
        <v>8260</v>
      </c>
      <c r="AM1073" s="1" t="s">
        <v>8269</v>
      </c>
      <c r="AN1073" s="1">
        <v>5</v>
      </c>
      <c r="AO1073" s="1" t="s">
        <v>8270</v>
      </c>
      <c r="AP1073" s="69"/>
      <c r="AQ1073" s="176">
        <f t="shared" si="16"/>
        <v>0</v>
      </c>
    </row>
    <row r="1074" spans="38:43">
      <c r="AL1074" t="s">
        <v>8260</v>
      </c>
      <c r="AM1074" s="1" t="s">
        <v>8271</v>
      </c>
      <c r="AN1074" s="1">
        <v>9</v>
      </c>
      <c r="AO1074" s="1" t="s">
        <v>8272</v>
      </c>
      <c r="AP1074" s="69"/>
      <c r="AQ1074" s="176">
        <f t="shared" si="16"/>
        <v>0</v>
      </c>
    </row>
    <row r="1075" spans="38:43">
      <c r="AL1075" t="s">
        <v>8260</v>
      </c>
      <c r="AM1075" s="1" t="s">
        <v>8273</v>
      </c>
      <c r="AN1075" s="1">
        <v>15</v>
      </c>
      <c r="AO1075" s="1"/>
      <c r="AP1075" s="69"/>
      <c r="AQ1075" s="176">
        <f t="shared" si="16"/>
        <v>0</v>
      </c>
    </row>
    <row r="1076" spans="38:43">
      <c r="AL1076" t="s">
        <v>8260</v>
      </c>
      <c r="AM1076" s="1" t="s">
        <v>8274</v>
      </c>
      <c r="AN1076" s="1">
        <v>20</v>
      </c>
      <c r="AO1076" s="1"/>
      <c r="AP1076" s="69"/>
      <c r="AQ1076" s="176">
        <f t="shared" si="16"/>
        <v>0</v>
      </c>
    </row>
    <row r="1077" spans="38:43">
      <c r="AL1077" t="s">
        <v>8260</v>
      </c>
      <c r="AM1077" s="1" t="s">
        <v>8275</v>
      </c>
      <c r="AN1077" s="1">
        <v>8</v>
      </c>
      <c r="AO1077" s="1"/>
      <c r="AP1077" s="69"/>
      <c r="AQ1077" s="176">
        <f t="shared" si="16"/>
        <v>0</v>
      </c>
    </row>
    <row r="1078" spans="38:43">
      <c r="AL1078" t="s">
        <v>8260</v>
      </c>
      <c r="AM1078" s="1" t="s">
        <v>8276</v>
      </c>
      <c r="AN1078" s="1">
        <v>11</v>
      </c>
      <c r="AO1078" s="1"/>
      <c r="AP1078" s="69"/>
      <c r="AQ1078" s="176">
        <f t="shared" si="16"/>
        <v>0</v>
      </c>
    </row>
    <row r="1079" spans="38:43">
      <c r="AL1079" t="s">
        <v>8260</v>
      </c>
      <c r="AM1079" s="1" t="s">
        <v>8277</v>
      </c>
      <c r="AN1079" s="1">
        <v>9</v>
      </c>
      <c r="AO1079" s="1" t="s">
        <v>7430</v>
      </c>
      <c r="AP1079" s="69"/>
      <c r="AQ1079" s="176">
        <f t="shared" si="16"/>
        <v>0</v>
      </c>
    </row>
    <row r="1080" spans="38:43">
      <c r="AL1080" t="s">
        <v>8260</v>
      </c>
      <c r="AM1080" s="1" t="s">
        <v>8278</v>
      </c>
      <c r="AN1080" s="1">
        <v>9</v>
      </c>
      <c r="AO1080" s="1" t="s">
        <v>7403</v>
      </c>
      <c r="AP1080" s="69"/>
      <c r="AQ1080" s="176">
        <f t="shared" si="16"/>
        <v>0</v>
      </c>
    </row>
    <row r="1081" spans="38:43">
      <c r="AL1081" t="s">
        <v>8260</v>
      </c>
      <c r="AM1081" s="1" t="s">
        <v>8279</v>
      </c>
      <c r="AN1081" s="1">
        <v>2</v>
      </c>
      <c r="AO1081" s="1" t="s">
        <v>7928</v>
      </c>
      <c r="AP1081" s="69"/>
      <c r="AQ1081" s="176">
        <f t="shared" si="16"/>
        <v>0</v>
      </c>
    </row>
    <row r="1082" spans="38:43">
      <c r="AL1082" t="s">
        <v>8260</v>
      </c>
      <c r="AM1082" s="1" t="s">
        <v>8280</v>
      </c>
      <c r="AN1082" s="1">
        <v>5</v>
      </c>
      <c r="AO1082" s="1"/>
      <c r="AP1082" s="69"/>
      <c r="AQ1082" s="176">
        <f t="shared" si="16"/>
        <v>0</v>
      </c>
    </row>
    <row r="1083" spans="38:43">
      <c r="AL1083" t="s">
        <v>8260</v>
      </c>
      <c r="AM1083" s="1" t="s">
        <v>8281</v>
      </c>
      <c r="AN1083" s="1">
        <v>7</v>
      </c>
      <c r="AO1083" s="1"/>
      <c r="AP1083" s="69"/>
      <c r="AQ1083" s="176">
        <f t="shared" si="16"/>
        <v>0</v>
      </c>
    </row>
    <row r="1084" spans="38:43">
      <c r="AL1084" t="s">
        <v>8260</v>
      </c>
      <c r="AM1084" s="1" t="s">
        <v>8282</v>
      </c>
      <c r="AN1084" s="1">
        <v>15</v>
      </c>
      <c r="AO1084" s="1"/>
      <c r="AP1084" s="69"/>
      <c r="AQ1084" s="176">
        <f t="shared" si="16"/>
        <v>0</v>
      </c>
    </row>
    <row r="1085" spans="38:43">
      <c r="AL1085" t="s">
        <v>8260</v>
      </c>
      <c r="AM1085" s="1" t="s">
        <v>8283</v>
      </c>
      <c r="AN1085" s="1">
        <v>8</v>
      </c>
      <c r="AO1085" s="1"/>
      <c r="AP1085" s="69"/>
      <c r="AQ1085" s="176">
        <f t="shared" si="16"/>
        <v>0</v>
      </c>
    </row>
    <row r="1086" spans="38:43">
      <c r="AL1086" t="s">
        <v>8260</v>
      </c>
      <c r="AM1086" s="1" t="s">
        <v>8284</v>
      </c>
      <c r="AN1086" s="1">
        <v>3</v>
      </c>
      <c r="AO1086" s="1"/>
      <c r="AP1086" s="69"/>
      <c r="AQ1086" s="176">
        <f t="shared" si="16"/>
        <v>0</v>
      </c>
    </row>
    <row r="1087" spans="38:43">
      <c r="AL1087" t="s">
        <v>8260</v>
      </c>
      <c r="AM1087" s="1" t="s">
        <v>8285</v>
      </c>
      <c r="AN1087" s="1">
        <v>0.2</v>
      </c>
      <c r="AO1087" s="1"/>
      <c r="AP1087" s="69"/>
      <c r="AQ1087" s="176">
        <f t="shared" si="16"/>
        <v>0</v>
      </c>
    </row>
    <row r="1088" spans="38:43">
      <c r="AL1088" t="s">
        <v>8260</v>
      </c>
      <c r="AM1088" s="1" t="s">
        <v>8286</v>
      </c>
      <c r="AN1088" s="1">
        <v>5</v>
      </c>
      <c r="AO1088" s="1" t="s">
        <v>7928</v>
      </c>
      <c r="AP1088" s="69"/>
      <c r="AQ1088" s="176">
        <f t="shared" si="16"/>
        <v>0</v>
      </c>
    </row>
    <row r="1089" spans="38:43">
      <c r="AL1089" t="s">
        <v>8260</v>
      </c>
      <c r="AM1089" s="1" t="s">
        <v>8287</v>
      </c>
      <c r="AN1089" s="1">
        <v>0.5</v>
      </c>
      <c r="AO1089" s="1"/>
      <c r="AP1089" s="69"/>
      <c r="AQ1089" s="176">
        <f t="shared" si="16"/>
        <v>0</v>
      </c>
    </row>
    <row r="1090" spans="38:43">
      <c r="AL1090" t="s">
        <v>8260</v>
      </c>
      <c r="AM1090" s="1" t="s">
        <v>8288</v>
      </c>
      <c r="AN1090" s="1">
        <v>5</v>
      </c>
      <c r="AO1090" s="1"/>
      <c r="AP1090" s="69"/>
      <c r="AQ1090" s="176">
        <f t="shared" si="16"/>
        <v>0</v>
      </c>
    </row>
    <row r="1091" spans="38:43">
      <c r="AL1091" t="s">
        <v>8260</v>
      </c>
      <c r="AM1091" s="1" t="s">
        <v>8289</v>
      </c>
      <c r="AN1091" s="1">
        <v>8</v>
      </c>
      <c r="AO1091" s="1" t="s">
        <v>7415</v>
      </c>
      <c r="AP1091" s="69"/>
      <c r="AQ1091" s="176">
        <f t="shared" si="16"/>
        <v>0</v>
      </c>
    </row>
    <row r="1092" spans="38:43">
      <c r="AL1092" t="s">
        <v>8260</v>
      </c>
      <c r="AM1092" s="1" t="s">
        <v>8290</v>
      </c>
      <c r="AN1092" s="1">
        <v>4</v>
      </c>
      <c r="AO1092" s="1"/>
      <c r="AP1092" s="69"/>
      <c r="AQ1092" s="176">
        <f t="shared" ref="AQ1092:AQ1155" si="17">AP1092*AN1092</f>
        <v>0</v>
      </c>
    </row>
    <row r="1093" spans="38:43">
      <c r="AL1093" t="s">
        <v>8260</v>
      </c>
      <c r="AM1093" s="1" t="s">
        <v>8291</v>
      </c>
      <c r="AN1093" s="1">
        <v>2</v>
      </c>
      <c r="AO1093" s="1"/>
      <c r="AP1093" s="69"/>
      <c r="AQ1093" s="176">
        <f t="shared" si="17"/>
        <v>0</v>
      </c>
    </row>
    <row r="1094" spans="38:43">
      <c r="AL1094" t="s">
        <v>8260</v>
      </c>
      <c r="AM1094" s="1" t="s">
        <v>8292</v>
      </c>
      <c r="AN1094" s="1">
        <v>5</v>
      </c>
      <c r="AO1094" s="1"/>
      <c r="AP1094" s="69"/>
      <c r="AQ1094" s="176">
        <f t="shared" si="17"/>
        <v>0</v>
      </c>
    </row>
    <row r="1095" spans="38:43">
      <c r="AL1095" t="s">
        <v>8260</v>
      </c>
      <c r="AM1095" s="1" t="s">
        <v>8293</v>
      </c>
      <c r="AN1095" s="1">
        <v>2</v>
      </c>
      <c r="AO1095" s="1" t="s">
        <v>7415</v>
      </c>
      <c r="AP1095" s="69"/>
      <c r="AQ1095" s="176">
        <f t="shared" si="17"/>
        <v>0</v>
      </c>
    </row>
    <row r="1096" spans="38:43">
      <c r="AL1096" t="s">
        <v>8260</v>
      </c>
      <c r="AM1096" s="1" t="s">
        <v>8294</v>
      </c>
      <c r="AN1096" s="1">
        <v>3</v>
      </c>
      <c r="AO1096" s="1" t="s">
        <v>7415</v>
      </c>
      <c r="AP1096" s="69"/>
      <c r="AQ1096" s="176">
        <f t="shared" si="17"/>
        <v>0</v>
      </c>
    </row>
    <row r="1097" spans="38:43">
      <c r="AL1097" t="s">
        <v>8260</v>
      </c>
      <c r="AM1097" s="1" t="s">
        <v>8295</v>
      </c>
      <c r="AN1097" s="1">
        <v>4</v>
      </c>
      <c r="AO1097" s="1" t="s">
        <v>7415</v>
      </c>
      <c r="AP1097" s="69"/>
      <c r="AQ1097" s="176">
        <f t="shared" si="17"/>
        <v>0</v>
      </c>
    </row>
    <row r="1098" spans="38:43">
      <c r="AL1098" t="s">
        <v>8260</v>
      </c>
      <c r="AM1098" s="1" t="s">
        <v>8296</v>
      </c>
      <c r="AN1098" s="1">
        <v>3</v>
      </c>
      <c r="AO1098" s="1" t="s">
        <v>7415</v>
      </c>
      <c r="AP1098" s="69"/>
      <c r="AQ1098" s="176">
        <f t="shared" si="17"/>
        <v>0</v>
      </c>
    </row>
    <row r="1099" spans="38:43">
      <c r="AL1099" t="s">
        <v>8260</v>
      </c>
      <c r="AM1099" s="1" t="s">
        <v>8297</v>
      </c>
      <c r="AN1099" s="1">
        <v>0.6</v>
      </c>
      <c r="AO1099" s="1" t="s">
        <v>7396</v>
      </c>
      <c r="AP1099" s="69"/>
      <c r="AQ1099" s="176">
        <f t="shared" si="17"/>
        <v>0</v>
      </c>
    </row>
    <row r="1100" spans="38:43">
      <c r="AL1100" t="s">
        <v>8260</v>
      </c>
      <c r="AM1100" s="1" t="s">
        <v>8298</v>
      </c>
      <c r="AN1100" s="1">
        <v>5</v>
      </c>
      <c r="AO1100" s="1"/>
      <c r="AP1100" s="69"/>
      <c r="AQ1100" s="176">
        <f t="shared" si="17"/>
        <v>0</v>
      </c>
    </row>
    <row r="1101" spans="38:43">
      <c r="AL1101" t="s">
        <v>8260</v>
      </c>
      <c r="AM1101" s="1" t="s">
        <v>8299</v>
      </c>
      <c r="AN1101" s="1">
        <v>2</v>
      </c>
      <c r="AO1101" s="1"/>
      <c r="AP1101" s="69"/>
      <c r="AQ1101" s="176">
        <f t="shared" si="17"/>
        <v>0</v>
      </c>
    </row>
    <row r="1102" spans="38:43">
      <c r="AL1102" t="s">
        <v>8260</v>
      </c>
      <c r="AM1102" s="1" t="s">
        <v>8300</v>
      </c>
      <c r="AN1102" s="1">
        <v>2</v>
      </c>
      <c r="AO1102" s="1"/>
      <c r="AP1102" s="69"/>
      <c r="AQ1102" s="176">
        <f t="shared" si="17"/>
        <v>0</v>
      </c>
    </row>
    <row r="1103" spans="38:43">
      <c r="AL1103" t="s">
        <v>8260</v>
      </c>
      <c r="AM1103" s="1" t="s">
        <v>8301</v>
      </c>
      <c r="AN1103" s="1">
        <v>2</v>
      </c>
      <c r="AO1103" s="1"/>
      <c r="AP1103" s="69"/>
      <c r="AQ1103" s="176">
        <f t="shared" si="17"/>
        <v>0</v>
      </c>
    </row>
    <row r="1104" spans="38:43">
      <c r="AL1104" t="s">
        <v>8260</v>
      </c>
      <c r="AM1104" s="1" t="s">
        <v>8302</v>
      </c>
      <c r="AN1104" s="1">
        <v>0.7</v>
      </c>
      <c r="AO1104" s="1" t="s">
        <v>7769</v>
      </c>
      <c r="AP1104" s="69"/>
      <c r="AQ1104" s="176">
        <f t="shared" si="17"/>
        <v>0</v>
      </c>
    </row>
    <row r="1105" spans="38:43">
      <c r="AL1105" t="s">
        <v>8260</v>
      </c>
      <c r="AM1105" s="1" t="s">
        <v>8303</v>
      </c>
      <c r="AN1105" s="1">
        <v>15</v>
      </c>
      <c r="AO1105" s="1"/>
      <c r="AP1105" s="69"/>
      <c r="AQ1105" s="176">
        <f t="shared" si="17"/>
        <v>0</v>
      </c>
    </row>
    <row r="1106" spans="38:43">
      <c r="AL1106" t="s">
        <v>8260</v>
      </c>
      <c r="AM1106" s="1" t="s">
        <v>8304</v>
      </c>
      <c r="AN1106" s="1">
        <v>6</v>
      </c>
      <c r="AO1106" s="1"/>
      <c r="AP1106" s="69"/>
      <c r="AQ1106" s="176">
        <f t="shared" si="17"/>
        <v>0</v>
      </c>
    </row>
    <row r="1107" spans="38:43">
      <c r="AL1107" t="s">
        <v>8305</v>
      </c>
      <c r="AM1107" s="169" t="s">
        <v>8305</v>
      </c>
      <c r="AN1107" s="169"/>
      <c r="AO1107" s="169"/>
      <c r="AP1107" s="174"/>
      <c r="AQ1107" s="176">
        <f t="shared" si="17"/>
        <v>0</v>
      </c>
    </row>
    <row r="1108" spans="38:43">
      <c r="AL1108" t="s">
        <v>8305</v>
      </c>
      <c r="AM1108" s="1" t="s">
        <v>8306</v>
      </c>
      <c r="AN1108" s="1">
        <v>0.5</v>
      </c>
      <c r="AO1108" s="1" t="s">
        <v>7468</v>
      </c>
      <c r="AP1108" s="69"/>
      <c r="AQ1108" s="176">
        <f t="shared" si="17"/>
        <v>0</v>
      </c>
    </row>
    <row r="1109" spans="38:43">
      <c r="AL1109" t="s">
        <v>8305</v>
      </c>
      <c r="AM1109" s="1" t="s">
        <v>8307</v>
      </c>
      <c r="AN1109" s="1">
        <v>0.2</v>
      </c>
      <c r="AO1109" s="1" t="s">
        <v>7874</v>
      </c>
      <c r="AP1109" s="69"/>
      <c r="AQ1109" s="176">
        <f t="shared" si="17"/>
        <v>0</v>
      </c>
    </row>
    <row r="1110" spans="38:43">
      <c r="AL1110" t="s">
        <v>8305</v>
      </c>
      <c r="AM1110" s="1" t="s">
        <v>8308</v>
      </c>
      <c r="AN1110" s="1">
        <v>3</v>
      </c>
      <c r="AO1110" s="1" t="s">
        <v>7977</v>
      </c>
      <c r="AP1110" s="69"/>
      <c r="AQ1110" s="176">
        <f t="shared" si="17"/>
        <v>0</v>
      </c>
    </row>
    <row r="1111" spans="38:43">
      <c r="AL1111" t="s">
        <v>8305</v>
      </c>
      <c r="AM1111" s="1" t="s">
        <v>8309</v>
      </c>
      <c r="AN1111" s="1">
        <v>4</v>
      </c>
      <c r="AO1111" s="1"/>
      <c r="AP1111" s="69"/>
      <c r="AQ1111" s="176">
        <f t="shared" si="17"/>
        <v>0</v>
      </c>
    </row>
    <row r="1112" spans="38:43">
      <c r="AL1112" t="s">
        <v>8305</v>
      </c>
      <c r="AM1112" s="1" t="s">
        <v>8310</v>
      </c>
      <c r="AN1112" s="1">
        <v>120</v>
      </c>
      <c r="AO1112" s="1"/>
      <c r="AP1112" s="69"/>
      <c r="AQ1112" s="176">
        <f t="shared" si="17"/>
        <v>0</v>
      </c>
    </row>
    <row r="1113" spans="38:43">
      <c r="AL1113" t="s">
        <v>8305</v>
      </c>
      <c r="AM1113" s="1" t="s">
        <v>8311</v>
      </c>
      <c r="AN1113" s="1">
        <v>12</v>
      </c>
      <c r="AO1113" s="1"/>
      <c r="AP1113" s="69"/>
      <c r="AQ1113" s="176">
        <f t="shared" si="17"/>
        <v>0</v>
      </c>
    </row>
    <row r="1114" spans="38:43">
      <c r="AL1114" t="s">
        <v>8305</v>
      </c>
      <c r="AM1114" s="1" t="s">
        <v>8312</v>
      </c>
      <c r="AN1114" s="1">
        <v>10</v>
      </c>
      <c r="AO1114" s="1"/>
      <c r="AP1114" s="69"/>
      <c r="AQ1114" s="176">
        <f t="shared" si="17"/>
        <v>0</v>
      </c>
    </row>
    <row r="1115" spans="38:43">
      <c r="AL1115" t="s">
        <v>8305</v>
      </c>
      <c r="AM1115" s="1" t="s">
        <v>8313</v>
      </c>
      <c r="AN1115" s="1">
        <v>2</v>
      </c>
      <c r="AO1115" s="1"/>
      <c r="AP1115" s="69"/>
      <c r="AQ1115" s="176">
        <f t="shared" si="17"/>
        <v>0</v>
      </c>
    </row>
    <row r="1116" spans="38:43">
      <c r="AL1116" t="s">
        <v>8305</v>
      </c>
      <c r="AM1116" s="1" t="s">
        <v>8314</v>
      </c>
      <c r="AN1116" s="1">
        <v>5</v>
      </c>
      <c r="AO1116" s="1"/>
      <c r="AP1116" s="69"/>
      <c r="AQ1116" s="176">
        <f t="shared" si="17"/>
        <v>0</v>
      </c>
    </row>
    <row r="1117" spans="38:43">
      <c r="AL1117" t="s">
        <v>8305</v>
      </c>
      <c r="AM1117" s="1" t="s">
        <v>8315</v>
      </c>
      <c r="AN1117" s="1">
        <v>0.08</v>
      </c>
      <c r="AO1117" s="1"/>
      <c r="AP1117" s="69"/>
      <c r="AQ1117" s="176">
        <f t="shared" si="17"/>
        <v>0</v>
      </c>
    </row>
    <row r="1118" spans="38:43">
      <c r="AL1118" t="s">
        <v>8305</v>
      </c>
      <c r="AM1118" s="1" t="s">
        <v>8316</v>
      </c>
      <c r="AN1118" s="1">
        <v>0.7</v>
      </c>
      <c r="AO1118" s="1"/>
      <c r="AP1118" s="69"/>
      <c r="AQ1118" s="176">
        <f t="shared" si="17"/>
        <v>0</v>
      </c>
    </row>
    <row r="1119" spans="38:43">
      <c r="AL1119" t="s">
        <v>8305</v>
      </c>
      <c r="AM1119" s="1" t="s">
        <v>8317</v>
      </c>
      <c r="AN1119" s="1">
        <v>0.1</v>
      </c>
      <c r="AO1119" s="1"/>
      <c r="AP1119" s="69"/>
      <c r="AQ1119" s="176">
        <f t="shared" si="17"/>
        <v>0</v>
      </c>
    </row>
    <row r="1120" spans="38:43">
      <c r="AL1120" t="s">
        <v>8305</v>
      </c>
      <c r="AM1120" s="1" t="s">
        <v>8318</v>
      </c>
      <c r="AN1120" s="1">
        <v>1</v>
      </c>
      <c r="AO1120" s="1"/>
      <c r="AP1120" s="69"/>
      <c r="AQ1120" s="176">
        <f t="shared" si="17"/>
        <v>0</v>
      </c>
    </row>
    <row r="1121" spans="38:43">
      <c r="AL1121" t="s">
        <v>8305</v>
      </c>
      <c r="AM1121" s="1" t="s">
        <v>8319</v>
      </c>
      <c r="AN1121" s="1">
        <v>0.5</v>
      </c>
      <c r="AO1121" s="1"/>
      <c r="AP1121" s="69"/>
      <c r="AQ1121" s="176">
        <f t="shared" si="17"/>
        <v>0</v>
      </c>
    </row>
    <row r="1122" spans="38:43">
      <c r="AL1122" t="s">
        <v>8305</v>
      </c>
      <c r="AM1122" s="1" t="s">
        <v>8320</v>
      </c>
      <c r="AN1122" s="1">
        <v>5</v>
      </c>
      <c r="AO1122" s="1"/>
      <c r="AP1122" s="69"/>
      <c r="AQ1122" s="176">
        <f t="shared" si="17"/>
        <v>0</v>
      </c>
    </row>
    <row r="1123" spans="38:43">
      <c r="AL1123" t="s">
        <v>8305</v>
      </c>
      <c r="AM1123" s="1" t="s">
        <v>8321</v>
      </c>
      <c r="AN1123" s="1">
        <v>0.3</v>
      </c>
      <c r="AO1123" s="1"/>
      <c r="AP1123" s="69"/>
      <c r="AQ1123" s="176">
        <f t="shared" si="17"/>
        <v>0</v>
      </c>
    </row>
    <row r="1124" spans="38:43">
      <c r="AL1124" t="s">
        <v>8305</v>
      </c>
      <c r="AM1124" s="1" t="s">
        <v>8322</v>
      </c>
      <c r="AN1124" s="1">
        <v>3</v>
      </c>
      <c r="AO1124" s="1"/>
      <c r="AP1124" s="69"/>
      <c r="AQ1124" s="176">
        <f t="shared" si="17"/>
        <v>0</v>
      </c>
    </row>
    <row r="1125" spans="38:43">
      <c r="AL1125" t="s">
        <v>8305</v>
      </c>
      <c r="AM1125" s="1" t="s">
        <v>8323</v>
      </c>
      <c r="AN1125" s="1">
        <v>4</v>
      </c>
      <c r="AO1125" s="1" t="s">
        <v>7928</v>
      </c>
      <c r="AP1125" s="69"/>
      <c r="AQ1125" s="176">
        <f t="shared" si="17"/>
        <v>0</v>
      </c>
    </row>
    <row r="1126" spans="38:43">
      <c r="AL1126" t="s">
        <v>8305</v>
      </c>
      <c r="AM1126" s="1" t="s">
        <v>8324</v>
      </c>
      <c r="AN1126" s="1">
        <v>3</v>
      </c>
      <c r="AO1126" s="1" t="s">
        <v>7928</v>
      </c>
      <c r="AP1126" s="69"/>
      <c r="AQ1126" s="176">
        <f t="shared" si="17"/>
        <v>0</v>
      </c>
    </row>
    <row r="1127" spans="38:43">
      <c r="AL1127" t="s">
        <v>8305</v>
      </c>
      <c r="AM1127" s="1" t="s">
        <v>8325</v>
      </c>
      <c r="AN1127" s="1">
        <v>5</v>
      </c>
      <c r="AO1127" s="1" t="s">
        <v>7928</v>
      </c>
      <c r="AP1127" s="69"/>
      <c r="AQ1127" s="176">
        <f t="shared" si="17"/>
        <v>0</v>
      </c>
    </row>
    <row r="1128" spans="38:43">
      <c r="AL1128" t="s">
        <v>8305</v>
      </c>
      <c r="AM1128" s="1" t="s">
        <v>8326</v>
      </c>
      <c r="AN1128" s="1">
        <v>7</v>
      </c>
      <c r="AO1128" s="1"/>
      <c r="AP1128" s="69"/>
      <c r="AQ1128" s="176">
        <f t="shared" si="17"/>
        <v>0</v>
      </c>
    </row>
    <row r="1129" spans="38:43">
      <c r="AL1129" t="s">
        <v>8305</v>
      </c>
      <c r="AM1129" s="1" t="s">
        <v>8327</v>
      </c>
      <c r="AN1129" s="1">
        <v>5</v>
      </c>
      <c r="AO1129" s="1"/>
      <c r="AP1129" s="69"/>
      <c r="AQ1129" s="176">
        <f t="shared" si="17"/>
        <v>0</v>
      </c>
    </row>
    <row r="1130" spans="38:43">
      <c r="AL1130" t="s">
        <v>8305</v>
      </c>
      <c r="AM1130" s="1" t="s">
        <v>8328</v>
      </c>
      <c r="AN1130" s="1">
        <v>0.3</v>
      </c>
      <c r="AO1130" s="1"/>
      <c r="AP1130" s="69"/>
      <c r="AQ1130" s="176">
        <f t="shared" si="17"/>
        <v>0</v>
      </c>
    </row>
    <row r="1131" spans="38:43">
      <c r="AL1131" t="s">
        <v>8305</v>
      </c>
      <c r="AM1131" s="1" t="s">
        <v>8329</v>
      </c>
      <c r="AN1131" s="1">
        <v>0.08</v>
      </c>
      <c r="AO1131" s="1"/>
      <c r="AP1131" s="69"/>
      <c r="AQ1131" s="176">
        <f t="shared" si="17"/>
        <v>0</v>
      </c>
    </row>
    <row r="1132" spans="38:43">
      <c r="AL1132" t="s">
        <v>8305</v>
      </c>
      <c r="AM1132" s="1" t="s">
        <v>8330</v>
      </c>
      <c r="AN1132" s="1">
        <v>0.2</v>
      </c>
      <c r="AO1132" s="1"/>
      <c r="AP1132" s="69"/>
      <c r="AQ1132" s="176">
        <f t="shared" si="17"/>
        <v>0</v>
      </c>
    </row>
    <row r="1133" spans="38:43">
      <c r="AL1133" t="s">
        <v>8305</v>
      </c>
      <c r="AM1133" s="1" t="s">
        <v>8331</v>
      </c>
      <c r="AN1133" s="1">
        <v>0.4</v>
      </c>
      <c r="AO1133" s="1"/>
      <c r="AP1133" s="69"/>
      <c r="AQ1133" s="176">
        <f t="shared" si="17"/>
        <v>0</v>
      </c>
    </row>
    <row r="1134" spans="38:43">
      <c r="AL1134" t="s">
        <v>8305</v>
      </c>
      <c r="AM1134" s="1" t="s">
        <v>8332</v>
      </c>
      <c r="AN1134" s="1">
        <v>0.06</v>
      </c>
      <c r="AO1134" s="1"/>
      <c r="AP1134" s="69"/>
      <c r="AQ1134" s="176">
        <f t="shared" si="17"/>
        <v>0</v>
      </c>
    </row>
    <row r="1135" spans="38:43">
      <c r="AL1135" t="s">
        <v>8305</v>
      </c>
      <c r="AM1135" s="1" t="s">
        <v>8333</v>
      </c>
      <c r="AN1135" s="1">
        <v>5</v>
      </c>
      <c r="AO1135" s="1"/>
      <c r="AP1135" s="69"/>
      <c r="AQ1135" s="176">
        <f t="shared" si="17"/>
        <v>0</v>
      </c>
    </row>
    <row r="1136" spans="38:43">
      <c r="AL1136" t="s">
        <v>8305</v>
      </c>
      <c r="AM1136" s="1" t="s">
        <v>8334</v>
      </c>
      <c r="AN1136" s="1">
        <v>0.7</v>
      </c>
      <c r="AO1136" s="1"/>
      <c r="AP1136" s="69"/>
      <c r="AQ1136" s="176">
        <f t="shared" si="17"/>
        <v>0</v>
      </c>
    </row>
    <row r="1137" spans="38:43">
      <c r="AL1137" t="s">
        <v>8305</v>
      </c>
      <c r="AM1137" s="1" t="s">
        <v>8335</v>
      </c>
      <c r="AN1137" s="1">
        <v>0.5</v>
      </c>
      <c r="AO1137" s="1"/>
      <c r="AP1137" s="69"/>
      <c r="AQ1137" s="176">
        <f t="shared" si="17"/>
        <v>0</v>
      </c>
    </row>
    <row r="1138" spans="38:43">
      <c r="AL1138" t="s">
        <v>8305</v>
      </c>
      <c r="AM1138" s="1" t="s">
        <v>8336</v>
      </c>
      <c r="AN1138" s="1">
        <v>0.6</v>
      </c>
      <c r="AO1138" s="1"/>
      <c r="AP1138" s="69"/>
      <c r="AQ1138" s="176">
        <f t="shared" si="17"/>
        <v>0</v>
      </c>
    </row>
    <row r="1139" spans="38:43">
      <c r="AL1139" t="s">
        <v>8305</v>
      </c>
      <c r="AM1139" s="1" t="s">
        <v>8336</v>
      </c>
      <c r="AN1139" s="1">
        <v>0.8</v>
      </c>
      <c r="AO1139" s="1"/>
      <c r="AP1139" s="69"/>
      <c r="AQ1139" s="176">
        <f t="shared" si="17"/>
        <v>0</v>
      </c>
    </row>
    <row r="1140" spans="38:43">
      <c r="AL1140" t="s">
        <v>8305</v>
      </c>
      <c r="AM1140" s="1" t="s">
        <v>8337</v>
      </c>
      <c r="AN1140" s="1">
        <v>0.13999999999999999</v>
      </c>
      <c r="AO1140" s="1"/>
      <c r="AP1140" s="69"/>
      <c r="AQ1140" s="176">
        <f t="shared" si="17"/>
        <v>0</v>
      </c>
    </row>
    <row r="1141" spans="38:43">
      <c r="AL1141" t="s">
        <v>8305</v>
      </c>
      <c r="AM1141" s="1" t="s">
        <v>8338</v>
      </c>
      <c r="AN1141" s="1">
        <v>0.4</v>
      </c>
      <c r="AO1141" s="1"/>
      <c r="AP1141" s="69"/>
      <c r="AQ1141" s="176">
        <f t="shared" si="17"/>
        <v>0</v>
      </c>
    </row>
    <row r="1142" spans="38:43">
      <c r="AL1142" t="s">
        <v>8305</v>
      </c>
      <c r="AM1142" s="1" t="s">
        <v>8339</v>
      </c>
      <c r="AN1142" s="1">
        <v>10</v>
      </c>
      <c r="AO1142" s="1"/>
      <c r="AP1142" s="69"/>
      <c r="AQ1142" s="176">
        <f t="shared" si="17"/>
        <v>0</v>
      </c>
    </row>
    <row r="1143" spans="38:43">
      <c r="AL1143" t="s">
        <v>8305</v>
      </c>
      <c r="AM1143" s="1" t="s">
        <v>8340</v>
      </c>
      <c r="AN1143" s="1">
        <v>0.1</v>
      </c>
      <c r="AO1143" s="1"/>
      <c r="AP1143" s="69"/>
      <c r="AQ1143" s="176">
        <f t="shared" si="17"/>
        <v>0</v>
      </c>
    </row>
    <row r="1144" spans="38:43">
      <c r="AL1144" t="s">
        <v>8305</v>
      </c>
      <c r="AM1144" s="1" t="s">
        <v>8341</v>
      </c>
      <c r="AN1144" s="1">
        <v>1</v>
      </c>
      <c r="AO1144" s="1"/>
      <c r="AP1144" s="69"/>
      <c r="AQ1144" s="176">
        <f t="shared" si="17"/>
        <v>0</v>
      </c>
    </row>
    <row r="1145" spans="38:43">
      <c r="AL1145" t="s">
        <v>8305</v>
      </c>
      <c r="AM1145" s="1" t="s">
        <v>8342</v>
      </c>
      <c r="AN1145" s="1">
        <v>5</v>
      </c>
      <c r="AO1145" s="1"/>
      <c r="AP1145" s="69"/>
      <c r="AQ1145" s="176">
        <f t="shared" si="17"/>
        <v>0</v>
      </c>
    </row>
    <row r="1146" spans="38:43">
      <c r="AL1146" t="s">
        <v>8305</v>
      </c>
      <c r="AM1146" s="1" t="s">
        <v>8343</v>
      </c>
      <c r="AN1146" s="1">
        <v>0.7</v>
      </c>
      <c r="AO1146" s="1"/>
      <c r="AP1146" s="69"/>
      <c r="AQ1146" s="176">
        <f t="shared" si="17"/>
        <v>0</v>
      </c>
    </row>
    <row r="1147" spans="38:43">
      <c r="AL1147" t="s">
        <v>8305</v>
      </c>
      <c r="AM1147" s="1" t="s">
        <v>8344</v>
      </c>
      <c r="AN1147" s="1">
        <v>10</v>
      </c>
      <c r="AO1147" s="1"/>
      <c r="AP1147" s="69"/>
      <c r="AQ1147" s="176">
        <f t="shared" si="17"/>
        <v>0</v>
      </c>
    </row>
    <row r="1148" spans="38:43">
      <c r="AL1148" t="s">
        <v>8305</v>
      </c>
      <c r="AM1148" s="1" t="s">
        <v>8345</v>
      </c>
      <c r="AN1148" s="1">
        <v>3</v>
      </c>
      <c r="AO1148" s="1"/>
      <c r="AP1148" s="69"/>
      <c r="AQ1148" s="176">
        <f t="shared" si="17"/>
        <v>0</v>
      </c>
    </row>
    <row r="1149" spans="38:43">
      <c r="AL1149" t="s">
        <v>8305</v>
      </c>
      <c r="AM1149" s="1" t="s">
        <v>8346</v>
      </c>
      <c r="AN1149" s="1">
        <v>20</v>
      </c>
      <c r="AO1149" s="1"/>
      <c r="AP1149" s="69"/>
      <c r="AQ1149" s="176">
        <f t="shared" si="17"/>
        <v>0</v>
      </c>
    </row>
    <row r="1150" spans="38:43">
      <c r="AL1150" t="s">
        <v>8305</v>
      </c>
      <c r="AM1150" s="1" t="s">
        <v>8347</v>
      </c>
      <c r="AN1150" s="1">
        <v>8</v>
      </c>
      <c r="AO1150" s="1" t="s">
        <v>7430</v>
      </c>
      <c r="AP1150" s="69"/>
      <c r="AQ1150" s="176">
        <f t="shared" si="17"/>
        <v>0</v>
      </c>
    </row>
    <row r="1151" spans="38:43">
      <c r="AL1151" t="s">
        <v>8305</v>
      </c>
      <c r="AM1151" s="1" t="s">
        <v>8348</v>
      </c>
      <c r="AN1151" s="1">
        <v>10</v>
      </c>
      <c r="AO1151" s="1" t="s">
        <v>7430</v>
      </c>
      <c r="AP1151" s="69"/>
      <c r="AQ1151" s="176">
        <f t="shared" si="17"/>
        <v>0</v>
      </c>
    </row>
    <row r="1152" spans="38:43">
      <c r="AL1152" t="s">
        <v>8305</v>
      </c>
      <c r="AM1152" s="1" t="s">
        <v>8349</v>
      </c>
      <c r="AN1152" s="1">
        <v>0.06</v>
      </c>
      <c r="AO1152" s="1" t="s">
        <v>7977</v>
      </c>
      <c r="AP1152" s="69"/>
      <c r="AQ1152" s="176">
        <f t="shared" si="17"/>
        <v>0</v>
      </c>
    </row>
    <row r="1153" spans="38:43">
      <c r="AL1153" t="s">
        <v>8305</v>
      </c>
      <c r="AM1153" s="1" t="s">
        <v>8350</v>
      </c>
      <c r="AN1153" s="1">
        <v>0.2</v>
      </c>
      <c r="AO1153" s="1" t="s">
        <v>7977</v>
      </c>
      <c r="AP1153" s="69"/>
      <c r="AQ1153" s="176">
        <f t="shared" si="17"/>
        <v>0</v>
      </c>
    </row>
    <row r="1154" spans="38:43">
      <c r="AL1154" t="s">
        <v>8305</v>
      </c>
      <c r="AM1154" s="1" t="s">
        <v>8351</v>
      </c>
      <c r="AN1154" s="1">
        <v>0.1</v>
      </c>
      <c r="AO1154" s="1" t="s">
        <v>7977</v>
      </c>
      <c r="AP1154" s="69"/>
      <c r="AQ1154" s="176">
        <f t="shared" si="17"/>
        <v>0</v>
      </c>
    </row>
    <row r="1155" spans="38:43">
      <c r="AL1155" t="s">
        <v>8305</v>
      </c>
      <c r="AM1155" s="1" t="s">
        <v>8352</v>
      </c>
      <c r="AN1155" s="1">
        <v>0.1</v>
      </c>
      <c r="AO1155" s="1" t="s">
        <v>7977</v>
      </c>
      <c r="AP1155" s="69"/>
      <c r="AQ1155" s="176">
        <f t="shared" si="17"/>
        <v>0</v>
      </c>
    </row>
    <row r="1156" spans="38:43">
      <c r="AL1156" t="s">
        <v>8305</v>
      </c>
      <c r="AM1156" s="1" t="s">
        <v>8353</v>
      </c>
      <c r="AN1156" s="1">
        <v>2</v>
      </c>
      <c r="AO1156" s="1" t="s">
        <v>7977</v>
      </c>
      <c r="AP1156" s="69"/>
      <c r="AQ1156" s="176">
        <f t="shared" ref="AQ1156:AQ1219" si="18">AP1156*AN1156</f>
        <v>0</v>
      </c>
    </row>
    <row r="1157" spans="38:43">
      <c r="AL1157" t="s">
        <v>8305</v>
      </c>
      <c r="AM1157" s="1" t="s">
        <v>8131</v>
      </c>
      <c r="AN1157" s="1">
        <v>0.1</v>
      </c>
      <c r="AO1157" s="1" t="s">
        <v>7977</v>
      </c>
      <c r="AP1157" s="69"/>
      <c r="AQ1157" s="176">
        <f t="shared" si="18"/>
        <v>0</v>
      </c>
    </row>
    <row r="1158" spans="38:43">
      <c r="AL1158" t="s">
        <v>8305</v>
      </c>
      <c r="AM1158" s="1" t="s">
        <v>8354</v>
      </c>
      <c r="AN1158" s="1">
        <v>3</v>
      </c>
      <c r="AO1158" s="1"/>
      <c r="AP1158" s="69"/>
      <c r="AQ1158" s="176">
        <f t="shared" si="18"/>
        <v>0</v>
      </c>
    </row>
    <row r="1159" spans="38:43">
      <c r="AL1159" t="s">
        <v>8305</v>
      </c>
      <c r="AM1159" s="1" t="s">
        <v>8355</v>
      </c>
      <c r="AN1159" s="1">
        <v>15</v>
      </c>
      <c r="AO1159" s="1"/>
      <c r="AP1159" s="69"/>
      <c r="AQ1159" s="176">
        <f t="shared" si="18"/>
        <v>0</v>
      </c>
    </row>
    <row r="1160" spans="38:43">
      <c r="AL1160" t="s">
        <v>8305</v>
      </c>
      <c r="AM1160" s="1" t="s">
        <v>8356</v>
      </c>
      <c r="AN1160" s="1">
        <v>17</v>
      </c>
      <c r="AO1160" s="1"/>
      <c r="AP1160" s="69"/>
      <c r="AQ1160" s="176">
        <f t="shared" si="18"/>
        <v>0</v>
      </c>
    </row>
    <row r="1161" spans="38:43">
      <c r="AL1161" t="s">
        <v>8305</v>
      </c>
      <c r="AM1161" s="1" t="s">
        <v>8357</v>
      </c>
      <c r="AN1161" s="1">
        <v>8</v>
      </c>
      <c r="AO1161" s="1"/>
      <c r="AP1161" s="69"/>
      <c r="AQ1161" s="176">
        <f t="shared" si="18"/>
        <v>0</v>
      </c>
    </row>
    <row r="1162" spans="38:43">
      <c r="AL1162" t="s">
        <v>8305</v>
      </c>
      <c r="AM1162" s="1" t="s">
        <v>8358</v>
      </c>
      <c r="AN1162" s="1">
        <v>15</v>
      </c>
      <c r="AO1162" s="1"/>
      <c r="AP1162" s="69"/>
      <c r="AQ1162" s="176">
        <f t="shared" si="18"/>
        <v>0</v>
      </c>
    </row>
    <row r="1163" spans="38:43">
      <c r="AL1163" t="s">
        <v>8305</v>
      </c>
      <c r="AM1163" s="1" t="s">
        <v>8359</v>
      </c>
      <c r="AN1163" s="1">
        <v>7</v>
      </c>
      <c r="AO1163" s="1"/>
      <c r="AP1163" s="69"/>
      <c r="AQ1163" s="176">
        <f t="shared" si="18"/>
        <v>0</v>
      </c>
    </row>
    <row r="1164" spans="38:43">
      <c r="AL1164" t="s">
        <v>8305</v>
      </c>
      <c r="AM1164" s="1" t="s">
        <v>8360</v>
      </c>
      <c r="AN1164" s="1">
        <v>5</v>
      </c>
      <c r="AO1164" s="1" t="s">
        <v>8361</v>
      </c>
      <c r="AP1164" s="69"/>
      <c r="AQ1164" s="176">
        <f t="shared" si="18"/>
        <v>0</v>
      </c>
    </row>
    <row r="1165" spans="38:43">
      <c r="AL1165" t="s">
        <v>8305</v>
      </c>
      <c r="AM1165" s="1" t="s">
        <v>8362</v>
      </c>
      <c r="AN1165" s="1">
        <v>3</v>
      </c>
      <c r="AO1165" s="1" t="s">
        <v>8361</v>
      </c>
      <c r="AP1165" s="69"/>
      <c r="AQ1165" s="176">
        <f t="shared" si="18"/>
        <v>0</v>
      </c>
    </row>
    <row r="1166" spans="38:43">
      <c r="AL1166" t="s">
        <v>8305</v>
      </c>
      <c r="AM1166" s="1" t="s">
        <v>8363</v>
      </c>
      <c r="AN1166" s="1">
        <v>5</v>
      </c>
      <c r="AO1166" s="1" t="s">
        <v>7874</v>
      </c>
      <c r="AP1166" s="69"/>
      <c r="AQ1166" s="176">
        <f t="shared" si="18"/>
        <v>0</v>
      </c>
    </row>
    <row r="1167" spans="38:43">
      <c r="AL1167" t="s">
        <v>8305</v>
      </c>
      <c r="AM1167" s="1" t="s">
        <v>8364</v>
      </c>
      <c r="AN1167" s="1">
        <v>2</v>
      </c>
      <c r="AO1167" s="1" t="s">
        <v>7874</v>
      </c>
      <c r="AP1167" s="69"/>
      <c r="AQ1167" s="176">
        <f t="shared" si="18"/>
        <v>0</v>
      </c>
    </row>
    <row r="1168" spans="38:43">
      <c r="AL1168" t="s">
        <v>8305</v>
      </c>
      <c r="AM1168" s="1" t="s">
        <v>8365</v>
      </c>
      <c r="AN1168" s="1">
        <v>4</v>
      </c>
      <c r="AO1168" s="1" t="s">
        <v>7874</v>
      </c>
      <c r="AP1168" s="69"/>
      <c r="AQ1168" s="176">
        <f t="shared" si="18"/>
        <v>0</v>
      </c>
    </row>
    <row r="1169" spans="38:43">
      <c r="AL1169" t="s">
        <v>8305</v>
      </c>
      <c r="AM1169" s="1" t="s">
        <v>8366</v>
      </c>
      <c r="AN1169" s="1">
        <v>20</v>
      </c>
      <c r="AO1169" s="1"/>
      <c r="AP1169" s="69"/>
      <c r="AQ1169" s="176">
        <f t="shared" si="18"/>
        <v>0</v>
      </c>
    </row>
    <row r="1170" spans="38:43">
      <c r="AL1170" t="s">
        <v>8305</v>
      </c>
      <c r="AM1170" s="1" t="s">
        <v>8367</v>
      </c>
      <c r="AN1170" s="1">
        <v>3</v>
      </c>
      <c r="AO1170" s="1" t="s">
        <v>7977</v>
      </c>
      <c r="AP1170" s="69"/>
      <c r="AQ1170" s="176">
        <f t="shared" si="18"/>
        <v>0</v>
      </c>
    </row>
    <row r="1171" spans="38:43">
      <c r="AL1171" t="s">
        <v>8305</v>
      </c>
      <c r="AM1171" s="1" t="s">
        <v>8368</v>
      </c>
      <c r="AN1171" s="1">
        <v>5</v>
      </c>
      <c r="AO1171" s="1"/>
      <c r="AP1171" s="69"/>
      <c r="AQ1171" s="176">
        <f t="shared" si="18"/>
        <v>0</v>
      </c>
    </row>
    <row r="1172" spans="38:43">
      <c r="AL1172" t="s">
        <v>8305</v>
      </c>
      <c r="AM1172" s="1" t="s">
        <v>8369</v>
      </c>
      <c r="AN1172" s="1">
        <v>0.1</v>
      </c>
      <c r="AO1172" s="1" t="s">
        <v>8370</v>
      </c>
      <c r="AP1172" s="69"/>
      <c r="AQ1172" s="176">
        <f t="shared" si="18"/>
        <v>0</v>
      </c>
    </row>
    <row r="1173" spans="38:43">
      <c r="AL1173" t="s">
        <v>8305</v>
      </c>
      <c r="AM1173" s="1" t="s">
        <v>8371</v>
      </c>
      <c r="AN1173" s="1">
        <v>0.06</v>
      </c>
      <c r="AO1173" s="1" t="s">
        <v>8370</v>
      </c>
      <c r="AP1173" s="69"/>
      <c r="AQ1173" s="176">
        <f t="shared" si="18"/>
        <v>0</v>
      </c>
    </row>
    <row r="1174" spans="38:43">
      <c r="AL1174" t="s">
        <v>8305</v>
      </c>
      <c r="AM1174" s="1" t="s">
        <v>8372</v>
      </c>
      <c r="AN1174" s="1">
        <v>0.3</v>
      </c>
      <c r="AO1174" s="1" t="s">
        <v>8370</v>
      </c>
      <c r="AP1174" s="69"/>
      <c r="AQ1174" s="176">
        <f t="shared" si="18"/>
        <v>0</v>
      </c>
    </row>
    <row r="1175" spans="38:43">
      <c r="AL1175" t="s">
        <v>8305</v>
      </c>
      <c r="AM1175" s="1" t="s">
        <v>2943</v>
      </c>
      <c r="AN1175" s="1"/>
      <c r="AO1175" s="1"/>
      <c r="AP1175" s="69"/>
      <c r="AQ1175" s="176">
        <f t="shared" si="18"/>
        <v>0</v>
      </c>
    </row>
    <row r="1176" spans="38:43">
      <c r="AL1176" t="s">
        <v>8305</v>
      </c>
      <c r="AM1176" s="1" t="s">
        <v>8373</v>
      </c>
      <c r="AN1176" s="1">
        <v>95</v>
      </c>
      <c r="AO1176" s="1"/>
      <c r="AP1176" s="69"/>
      <c r="AQ1176" s="176">
        <f t="shared" si="18"/>
        <v>0</v>
      </c>
    </row>
    <row r="1177" spans="38:43">
      <c r="AL1177" t="s">
        <v>8305</v>
      </c>
      <c r="AM1177" s="1" t="s">
        <v>8374</v>
      </c>
      <c r="AN1177" s="1">
        <v>45</v>
      </c>
      <c r="AO1177" s="1"/>
      <c r="AP1177" s="69"/>
      <c r="AQ1177" s="176">
        <f t="shared" si="18"/>
        <v>0</v>
      </c>
    </row>
    <row r="1178" spans="38:43">
      <c r="AL1178" t="s">
        <v>8305</v>
      </c>
      <c r="AM1178" s="1" t="s">
        <v>8375</v>
      </c>
      <c r="AN1178" s="1">
        <v>7</v>
      </c>
      <c r="AO1178" s="1"/>
      <c r="AP1178" s="69"/>
      <c r="AQ1178" s="176">
        <f t="shared" si="18"/>
        <v>0</v>
      </c>
    </row>
    <row r="1179" spans="38:43">
      <c r="AL1179" t="s">
        <v>8305</v>
      </c>
      <c r="AM1179" s="1" t="s">
        <v>8376</v>
      </c>
      <c r="AN1179" s="1">
        <v>10</v>
      </c>
      <c r="AO1179" s="1"/>
      <c r="AP1179" s="69"/>
      <c r="AQ1179" s="176">
        <f t="shared" si="18"/>
        <v>0</v>
      </c>
    </row>
    <row r="1180" spans="38:43">
      <c r="AL1180" t="s">
        <v>8305</v>
      </c>
      <c r="AM1180" s="1" t="s">
        <v>7950</v>
      </c>
      <c r="AN1180" s="1">
        <v>5</v>
      </c>
      <c r="AO1180" s="1"/>
      <c r="AP1180" s="69"/>
      <c r="AQ1180" s="176">
        <f t="shared" si="18"/>
        <v>0</v>
      </c>
    </row>
    <row r="1181" spans="38:43">
      <c r="AL1181" t="s">
        <v>8305</v>
      </c>
      <c r="AM1181" s="1" t="s">
        <v>2824</v>
      </c>
      <c r="AN1181" s="1">
        <v>0.06</v>
      </c>
      <c r="AO1181" s="1" t="s">
        <v>7977</v>
      </c>
      <c r="AP1181" s="69"/>
      <c r="AQ1181" s="176">
        <f t="shared" si="18"/>
        <v>0</v>
      </c>
    </row>
    <row r="1182" spans="38:43">
      <c r="AL1182" t="s">
        <v>8305</v>
      </c>
      <c r="AM1182" s="1" t="s">
        <v>8377</v>
      </c>
      <c r="AN1182" s="1">
        <v>120</v>
      </c>
      <c r="AO1182" s="1" t="s">
        <v>8378</v>
      </c>
      <c r="AP1182" s="69"/>
      <c r="AQ1182" s="176">
        <f t="shared" si="18"/>
        <v>0</v>
      </c>
    </row>
    <row r="1183" spans="38:43">
      <c r="AL1183" t="s">
        <v>8305</v>
      </c>
      <c r="AM1183" s="1" t="s">
        <v>8379</v>
      </c>
      <c r="AN1183" s="1">
        <v>50</v>
      </c>
      <c r="AO1183" s="1" t="s">
        <v>7650</v>
      </c>
      <c r="AP1183" s="69"/>
      <c r="AQ1183" s="176">
        <f t="shared" si="18"/>
        <v>0</v>
      </c>
    </row>
    <row r="1184" spans="38:43">
      <c r="AL1184" t="s">
        <v>8305</v>
      </c>
      <c r="AM1184" s="1" t="s">
        <v>8380</v>
      </c>
      <c r="AN1184" s="1">
        <v>20</v>
      </c>
      <c r="AO1184" s="1"/>
      <c r="AP1184" s="69"/>
      <c r="AQ1184" s="176">
        <f t="shared" si="18"/>
        <v>0</v>
      </c>
    </row>
    <row r="1185" spans="38:43">
      <c r="AL1185" t="s">
        <v>8305</v>
      </c>
      <c r="AM1185" s="1" t="s">
        <v>8381</v>
      </c>
      <c r="AN1185" s="1">
        <v>7</v>
      </c>
      <c r="AO1185" s="1" t="s">
        <v>7928</v>
      </c>
      <c r="AP1185" s="69"/>
      <c r="AQ1185" s="176">
        <f t="shared" si="18"/>
        <v>0</v>
      </c>
    </row>
    <row r="1186" spans="38:43">
      <c r="AL1186" t="s">
        <v>8305</v>
      </c>
      <c r="AM1186" s="1" t="s">
        <v>8382</v>
      </c>
      <c r="AN1186" s="1">
        <v>0.03</v>
      </c>
      <c r="AO1186" s="1"/>
      <c r="AP1186" s="69"/>
      <c r="AQ1186" s="176">
        <f t="shared" si="18"/>
        <v>0</v>
      </c>
    </row>
    <row r="1187" spans="38:43">
      <c r="AL1187" t="s">
        <v>8305</v>
      </c>
      <c r="AM1187" s="1" t="s">
        <v>8383</v>
      </c>
      <c r="AN1187" s="1">
        <v>2</v>
      </c>
      <c r="AO1187" s="1"/>
      <c r="AP1187" s="69"/>
      <c r="AQ1187" s="176">
        <f t="shared" si="18"/>
        <v>0</v>
      </c>
    </row>
    <row r="1188" spans="38:43">
      <c r="AL1188" t="s">
        <v>8305</v>
      </c>
      <c r="AM1188" s="1" t="s">
        <v>8384</v>
      </c>
      <c r="AN1188" s="1">
        <v>4</v>
      </c>
      <c r="AO1188" s="1"/>
      <c r="AP1188" s="69"/>
      <c r="AQ1188" s="176">
        <f t="shared" si="18"/>
        <v>0</v>
      </c>
    </row>
    <row r="1189" spans="38:43">
      <c r="AL1189" t="s">
        <v>8305</v>
      </c>
      <c r="AM1189" s="1" t="s">
        <v>8385</v>
      </c>
      <c r="AN1189" s="1">
        <v>50</v>
      </c>
      <c r="AO1189" s="1"/>
      <c r="AP1189" s="69"/>
      <c r="AQ1189" s="176">
        <f t="shared" si="18"/>
        <v>0</v>
      </c>
    </row>
    <row r="1190" spans="38:43">
      <c r="AL1190" t="s">
        <v>8305</v>
      </c>
      <c r="AM1190" s="1" t="s">
        <v>8386</v>
      </c>
      <c r="AN1190" s="1">
        <v>15</v>
      </c>
      <c r="AO1190" s="1"/>
      <c r="AP1190" s="69"/>
      <c r="AQ1190" s="176">
        <f t="shared" si="18"/>
        <v>0</v>
      </c>
    </row>
    <row r="1191" spans="38:43">
      <c r="AL1191" t="s">
        <v>8305</v>
      </c>
      <c r="AM1191" s="1" t="s">
        <v>8387</v>
      </c>
      <c r="AN1191" s="1">
        <v>6</v>
      </c>
      <c r="AO1191" s="1"/>
      <c r="AP1191" s="69"/>
      <c r="AQ1191" s="176">
        <f t="shared" si="18"/>
        <v>0</v>
      </c>
    </row>
    <row r="1192" spans="38:43">
      <c r="AL1192" t="s">
        <v>8305</v>
      </c>
      <c r="AM1192" s="1" t="s">
        <v>8388</v>
      </c>
      <c r="AN1192" s="1">
        <v>5</v>
      </c>
      <c r="AO1192" s="1"/>
      <c r="AP1192" s="69"/>
      <c r="AQ1192" s="176">
        <f t="shared" si="18"/>
        <v>0</v>
      </c>
    </row>
    <row r="1193" spans="38:43">
      <c r="AL1193" t="s">
        <v>8305</v>
      </c>
      <c r="AM1193" s="1" t="s">
        <v>8389</v>
      </c>
      <c r="AN1193" s="1">
        <v>3</v>
      </c>
      <c r="AO1193" s="1"/>
      <c r="AP1193" s="69"/>
      <c r="AQ1193" s="176">
        <f t="shared" si="18"/>
        <v>0</v>
      </c>
    </row>
    <row r="1194" spans="38:43">
      <c r="AL1194" t="s">
        <v>8305</v>
      </c>
      <c r="AM1194" s="1" t="s">
        <v>8182</v>
      </c>
      <c r="AN1194" s="1">
        <v>0.5</v>
      </c>
      <c r="AO1194" s="1" t="s">
        <v>7977</v>
      </c>
      <c r="AP1194" s="69"/>
      <c r="AQ1194" s="176">
        <f t="shared" si="18"/>
        <v>0</v>
      </c>
    </row>
    <row r="1195" spans="38:43">
      <c r="AL1195" t="s">
        <v>8305</v>
      </c>
      <c r="AM1195" s="1" t="s">
        <v>5207</v>
      </c>
      <c r="AN1195" s="1">
        <v>0.03</v>
      </c>
      <c r="AO1195" s="1"/>
      <c r="AP1195" s="69"/>
      <c r="AQ1195" s="176">
        <f t="shared" si="18"/>
        <v>0</v>
      </c>
    </row>
    <row r="1196" spans="38:43">
      <c r="AL1196" t="s">
        <v>8305</v>
      </c>
      <c r="AM1196" s="1" t="s">
        <v>8390</v>
      </c>
      <c r="AN1196" s="1"/>
      <c r="AO1196" s="1"/>
      <c r="AP1196" s="69"/>
      <c r="AQ1196" s="176">
        <f t="shared" si="18"/>
        <v>0</v>
      </c>
    </row>
    <row r="1197" spans="38:43">
      <c r="AL1197" t="s">
        <v>8305</v>
      </c>
      <c r="AM1197" s="1" t="s">
        <v>8391</v>
      </c>
      <c r="AN1197" s="1">
        <v>0.1</v>
      </c>
      <c r="AO1197" s="1" t="s">
        <v>7769</v>
      </c>
      <c r="AP1197" s="69"/>
      <c r="AQ1197" s="176">
        <f t="shared" si="18"/>
        <v>0</v>
      </c>
    </row>
    <row r="1198" spans="38:43">
      <c r="AL1198" t="s">
        <v>8305</v>
      </c>
      <c r="AM1198" s="1" t="s">
        <v>8392</v>
      </c>
      <c r="AN1198" s="1">
        <v>0.3</v>
      </c>
      <c r="AO1198" s="1" t="s">
        <v>7794</v>
      </c>
      <c r="AP1198" s="69"/>
      <c r="AQ1198" s="176">
        <f t="shared" si="18"/>
        <v>0</v>
      </c>
    </row>
    <row r="1199" spans="38:43">
      <c r="AL1199" t="s">
        <v>8305</v>
      </c>
      <c r="AM1199" s="1" t="s">
        <v>8393</v>
      </c>
      <c r="AN1199" s="1">
        <v>0.1</v>
      </c>
      <c r="AO1199" s="1" t="s">
        <v>7757</v>
      </c>
      <c r="AP1199" s="69"/>
      <c r="AQ1199" s="176">
        <f t="shared" si="18"/>
        <v>0</v>
      </c>
    </row>
    <row r="1200" spans="38:43">
      <c r="AL1200" t="s">
        <v>8305</v>
      </c>
      <c r="AM1200" s="1" t="s">
        <v>8394</v>
      </c>
      <c r="AN1200" s="1">
        <v>0.04</v>
      </c>
      <c r="AO1200" s="1" t="s">
        <v>8395</v>
      </c>
      <c r="AP1200" s="69"/>
      <c r="AQ1200" s="176">
        <f t="shared" si="18"/>
        <v>0</v>
      </c>
    </row>
    <row r="1201" spans="38:43">
      <c r="AL1201" t="s">
        <v>8305</v>
      </c>
      <c r="AM1201" s="1" t="s">
        <v>8396</v>
      </c>
      <c r="AN1201" s="1">
        <v>0.05</v>
      </c>
      <c r="AO1201" s="1" t="s">
        <v>7726</v>
      </c>
      <c r="AP1201" s="69"/>
      <c r="AQ1201" s="176">
        <f t="shared" si="18"/>
        <v>0</v>
      </c>
    </row>
    <row r="1202" spans="38:43">
      <c r="AL1202" t="s">
        <v>8305</v>
      </c>
      <c r="AM1202" s="1" t="s">
        <v>8397</v>
      </c>
      <c r="AN1202" s="1">
        <v>0.08</v>
      </c>
      <c r="AO1202" s="1" t="s">
        <v>7769</v>
      </c>
      <c r="AP1202" s="69"/>
      <c r="AQ1202" s="176">
        <f t="shared" si="18"/>
        <v>0</v>
      </c>
    </row>
    <row r="1203" spans="38:43">
      <c r="AL1203" t="s">
        <v>8305</v>
      </c>
      <c r="AM1203" s="1" t="s">
        <v>8398</v>
      </c>
      <c r="AN1203" s="1">
        <v>0.2</v>
      </c>
      <c r="AO1203" s="1" t="s">
        <v>7794</v>
      </c>
      <c r="AP1203" s="69"/>
      <c r="AQ1203" s="176">
        <f t="shared" si="18"/>
        <v>0</v>
      </c>
    </row>
    <row r="1204" spans="38:43">
      <c r="AL1204" t="s">
        <v>8305</v>
      </c>
      <c r="AM1204" s="1" t="s">
        <v>8399</v>
      </c>
      <c r="AN1204" s="1">
        <v>0.1</v>
      </c>
      <c r="AO1204" s="1" t="s">
        <v>8400</v>
      </c>
      <c r="AP1204" s="69"/>
      <c r="AQ1204" s="176">
        <f t="shared" si="18"/>
        <v>0</v>
      </c>
    </row>
    <row r="1205" spans="38:43">
      <c r="AL1205" t="s">
        <v>8305</v>
      </c>
      <c r="AM1205" s="1" t="s">
        <v>8401</v>
      </c>
      <c r="AN1205" s="1">
        <v>0.03</v>
      </c>
      <c r="AO1205" s="1" t="s">
        <v>8402</v>
      </c>
      <c r="AP1205" s="69"/>
      <c r="AQ1205" s="176">
        <f t="shared" si="18"/>
        <v>0</v>
      </c>
    </row>
    <row r="1206" spans="38:43">
      <c r="AL1206" t="s">
        <v>8305</v>
      </c>
      <c r="AM1206" s="1" t="s">
        <v>8403</v>
      </c>
      <c r="AN1206" s="1">
        <v>0.04</v>
      </c>
      <c r="AO1206" s="1" t="s">
        <v>8107</v>
      </c>
      <c r="AP1206" s="69"/>
      <c r="AQ1206" s="176">
        <f t="shared" si="18"/>
        <v>0</v>
      </c>
    </row>
    <row r="1207" spans="38:43">
      <c r="AL1207" t="s">
        <v>8305</v>
      </c>
      <c r="AM1207" s="1" t="s">
        <v>8404</v>
      </c>
      <c r="AN1207" s="1">
        <v>7.0000000000000007E-2</v>
      </c>
      <c r="AO1207" s="1" t="s">
        <v>7874</v>
      </c>
      <c r="AP1207" s="69"/>
      <c r="AQ1207" s="176">
        <f t="shared" si="18"/>
        <v>0</v>
      </c>
    </row>
    <row r="1208" spans="38:43">
      <c r="AL1208" t="s">
        <v>8305</v>
      </c>
      <c r="AM1208" s="1" t="s">
        <v>8405</v>
      </c>
      <c r="AN1208" s="1">
        <v>0.25</v>
      </c>
      <c r="AO1208" s="1" t="s">
        <v>8406</v>
      </c>
      <c r="AP1208" s="69"/>
      <c r="AQ1208" s="176">
        <f t="shared" si="18"/>
        <v>0</v>
      </c>
    </row>
    <row r="1209" spans="38:43">
      <c r="AL1209" t="s">
        <v>8305</v>
      </c>
      <c r="AM1209" s="1" t="s">
        <v>8407</v>
      </c>
      <c r="AN1209" s="1">
        <v>0.1</v>
      </c>
      <c r="AO1209" s="1" t="s">
        <v>8400</v>
      </c>
      <c r="AP1209" s="69"/>
      <c r="AQ1209" s="176">
        <f t="shared" si="18"/>
        <v>0</v>
      </c>
    </row>
    <row r="1210" spans="38:43">
      <c r="AL1210" t="s">
        <v>8305</v>
      </c>
      <c r="AM1210" s="1" t="s">
        <v>8408</v>
      </c>
      <c r="AN1210" s="1">
        <v>0.04</v>
      </c>
      <c r="AO1210" s="1" t="s">
        <v>8409</v>
      </c>
      <c r="AP1210" s="69"/>
      <c r="AQ1210" s="176">
        <f t="shared" si="18"/>
        <v>0</v>
      </c>
    </row>
    <row r="1211" spans="38:43">
      <c r="AL1211" t="s">
        <v>8305</v>
      </c>
      <c r="AM1211" s="1" t="s">
        <v>8063</v>
      </c>
      <c r="AN1211" s="1">
        <v>0.04</v>
      </c>
      <c r="AO1211" s="1" t="s">
        <v>7726</v>
      </c>
      <c r="AP1211" s="69"/>
      <c r="AQ1211" s="176">
        <f t="shared" si="18"/>
        <v>0</v>
      </c>
    </row>
    <row r="1212" spans="38:43">
      <c r="AL1212" t="s">
        <v>8305</v>
      </c>
      <c r="AM1212" s="1" t="s">
        <v>8410</v>
      </c>
      <c r="AN1212" s="1">
        <v>11</v>
      </c>
      <c r="AO1212" s="1" t="s">
        <v>7874</v>
      </c>
      <c r="AP1212" s="69"/>
      <c r="AQ1212" s="176">
        <f t="shared" si="18"/>
        <v>0</v>
      </c>
    </row>
    <row r="1213" spans="38:43">
      <c r="AL1213" t="s">
        <v>8305</v>
      </c>
      <c r="AM1213" s="1" t="s">
        <v>8411</v>
      </c>
      <c r="AN1213" s="1">
        <v>29</v>
      </c>
      <c r="AO1213" s="1" t="s">
        <v>8412</v>
      </c>
      <c r="AP1213" s="69"/>
      <c r="AQ1213" s="176">
        <f t="shared" si="18"/>
        <v>0</v>
      </c>
    </row>
    <row r="1214" spans="38:43">
      <c r="AL1214" t="s">
        <v>8305</v>
      </c>
      <c r="AM1214" s="1" t="s">
        <v>8413</v>
      </c>
      <c r="AN1214" s="1">
        <v>9</v>
      </c>
      <c r="AO1214" s="1" t="s">
        <v>8414</v>
      </c>
      <c r="AP1214" s="69"/>
      <c r="AQ1214" s="176">
        <f t="shared" si="18"/>
        <v>0</v>
      </c>
    </row>
    <row r="1215" spans="38:43">
      <c r="AL1215" t="s">
        <v>8305</v>
      </c>
      <c r="AM1215" s="1" t="s">
        <v>8415</v>
      </c>
      <c r="AN1215" s="1">
        <v>4</v>
      </c>
      <c r="AO1215" s="1" t="s">
        <v>8416</v>
      </c>
      <c r="AP1215" s="69"/>
      <c r="AQ1215" s="176">
        <f t="shared" si="18"/>
        <v>0</v>
      </c>
    </row>
    <row r="1216" spans="38:43">
      <c r="AL1216" t="s">
        <v>8305</v>
      </c>
      <c r="AM1216" s="1" t="s">
        <v>8417</v>
      </c>
      <c r="AN1216" s="1">
        <v>1</v>
      </c>
      <c r="AO1216" s="1" t="s">
        <v>8107</v>
      </c>
      <c r="AP1216" s="69"/>
      <c r="AQ1216" s="176">
        <f t="shared" si="18"/>
        <v>0</v>
      </c>
    </row>
    <row r="1217" spans="38:43">
      <c r="AL1217" t="s">
        <v>8305</v>
      </c>
      <c r="AM1217" s="1" t="s">
        <v>8418</v>
      </c>
      <c r="AN1217" s="1">
        <v>0.06</v>
      </c>
      <c r="AO1217" s="1" t="s">
        <v>7769</v>
      </c>
      <c r="AP1217" s="69"/>
      <c r="AQ1217" s="176">
        <f t="shared" si="18"/>
        <v>0</v>
      </c>
    </row>
    <row r="1218" spans="38:43">
      <c r="AL1218" t="s">
        <v>8305</v>
      </c>
      <c r="AM1218" s="1" t="s">
        <v>8419</v>
      </c>
      <c r="AN1218" s="1">
        <v>0.4</v>
      </c>
      <c r="AO1218" s="1" t="s">
        <v>8420</v>
      </c>
      <c r="AP1218" s="69"/>
      <c r="AQ1218" s="176">
        <f t="shared" si="18"/>
        <v>0</v>
      </c>
    </row>
    <row r="1219" spans="38:43">
      <c r="AL1219" t="s">
        <v>8305</v>
      </c>
      <c r="AM1219" s="1" t="s">
        <v>8421</v>
      </c>
      <c r="AN1219" s="1">
        <v>0.06</v>
      </c>
      <c r="AO1219" s="1" t="s">
        <v>7757</v>
      </c>
      <c r="AP1219" s="69"/>
      <c r="AQ1219" s="176">
        <f t="shared" si="18"/>
        <v>0</v>
      </c>
    </row>
    <row r="1220" spans="38:43">
      <c r="AL1220" t="s">
        <v>8305</v>
      </c>
      <c r="AM1220" s="1" t="s">
        <v>7734</v>
      </c>
      <c r="AN1220" s="1">
        <v>0.05</v>
      </c>
      <c r="AO1220" s="1" t="s">
        <v>8422</v>
      </c>
      <c r="AP1220" s="69"/>
      <c r="AQ1220" s="176">
        <f t="shared" ref="AQ1220:AQ1283" si="19">AP1220*AN1220</f>
        <v>0</v>
      </c>
    </row>
    <row r="1221" spans="38:43">
      <c r="AL1221" t="s">
        <v>8305</v>
      </c>
      <c r="AM1221" s="1" t="s">
        <v>8423</v>
      </c>
      <c r="AN1221" s="1">
        <v>0.06</v>
      </c>
      <c r="AO1221" s="1" t="s">
        <v>7726</v>
      </c>
      <c r="AP1221" s="69"/>
      <c r="AQ1221" s="176">
        <f t="shared" si="19"/>
        <v>0</v>
      </c>
    </row>
    <row r="1222" spans="38:43">
      <c r="AL1222" t="s">
        <v>8305</v>
      </c>
      <c r="AM1222" s="1" t="s">
        <v>8424</v>
      </c>
      <c r="AN1222" s="1">
        <v>0.08</v>
      </c>
      <c r="AO1222" s="1" t="s">
        <v>8425</v>
      </c>
      <c r="AP1222" s="69"/>
      <c r="AQ1222" s="176">
        <f t="shared" si="19"/>
        <v>0</v>
      </c>
    </row>
    <row r="1223" spans="38:43">
      <c r="AL1223" t="s">
        <v>8305</v>
      </c>
      <c r="AM1223" s="1" t="s">
        <v>8426</v>
      </c>
      <c r="AN1223" s="1">
        <v>0.5</v>
      </c>
      <c r="AO1223" s="1" t="s">
        <v>8420</v>
      </c>
      <c r="AP1223" s="69"/>
      <c r="AQ1223" s="176">
        <f t="shared" si="19"/>
        <v>0</v>
      </c>
    </row>
    <row r="1224" spans="38:43">
      <c r="AL1224" t="s">
        <v>8305</v>
      </c>
      <c r="AM1224" s="1" t="s">
        <v>8427</v>
      </c>
      <c r="AN1224" s="1">
        <v>0.05</v>
      </c>
      <c r="AO1224" s="1" t="s">
        <v>8428</v>
      </c>
      <c r="AP1224" s="69"/>
      <c r="AQ1224" s="176">
        <f t="shared" si="19"/>
        <v>0</v>
      </c>
    </row>
    <row r="1225" spans="38:43">
      <c r="AL1225" t="s">
        <v>8305</v>
      </c>
      <c r="AM1225" s="1" t="s">
        <v>8429</v>
      </c>
      <c r="AN1225" s="1">
        <v>0.04</v>
      </c>
      <c r="AO1225" s="1" t="s">
        <v>8416</v>
      </c>
      <c r="AP1225" s="69"/>
      <c r="AQ1225" s="176">
        <f t="shared" si="19"/>
        <v>0</v>
      </c>
    </row>
    <row r="1226" spans="38:43">
      <c r="AL1226" t="s">
        <v>8305</v>
      </c>
      <c r="AM1226" s="1" t="s">
        <v>8430</v>
      </c>
      <c r="AN1226" s="1">
        <v>0.05</v>
      </c>
      <c r="AO1226" s="1" t="s">
        <v>7726</v>
      </c>
      <c r="AP1226" s="69"/>
      <c r="AQ1226" s="176">
        <f t="shared" si="19"/>
        <v>0</v>
      </c>
    </row>
    <row r="1227" spans="38:43">
      <c r="AL1227" t="s">
        <v>8305</v>
      </c>
      <c r="AM1227" s="1" t="s">
        <v>8431</v>
      </c>
      <c r="AN1227" s="1">
        <v>10</v>
      </c>
      <c r="AO1227" s="1" t="s">
        <v>8432</v>
      </c>
      <c r="AP1227" s="69"/>
      <c r="AQ1227" s="176">
        <f t="shared" si="19"/>
        <v>0</v>
      </c>
    </row>
    <row r="1228" spans="38:43">
      <c r="AL1228" t="s">
        <v>8305</v>
      </c>
      <c r="AM1228" s="1" t="s">
        <v>8433</v>
      </c>
      <c r="AN1228" s="1">
        <v>35</v>
      </c>
      <c r="AO1228" s="1" t="s">
        <v>8434</v>
      </c>
      <c r="AP1228" s="69"/>
      <c r="AQ1228" s="176">
        <f t="shared" si="19"/>
        <v>0</v>
      </c>
    </row>
    <row r="1229" spans="38:43">
      <c r="AL1229" t="s">
        <v>8305</v>
      </c>
      <c r="AM1229" s="1" t="s">
        <v>8435</v>
      </c>
      <c r="AN1229" s="1">
        <v>6</v>
      </c>
      <c r="AO1229" s="1" t="s">
        <v>7744</v>
      </c>
      <c r="AP1229" s="69"/>
      <c r="AQ1229" s="176">
        <f t="shared" si="19"/>
        <v>0</v>
      </c>
    </row>
    <row r="1230" spans="38:43">
      <c r="AL1230" t="s">
        <v>8305</v>
      </c>
      <c r="AM1230" s="1" t="s">
        <v>8436</v>
      </c>
      <c r="AN1230" s="1">
        <v>4</v>
      </c>
      <c r="AO1230" s="1" t="s">
        <v>8437</v>
      </c>
      <c r="AP1230" s="69"/>
      <c r="AQ1230" s="176">
        <f t="shared" si="19"/>
        <v>0</v>
      </c>
    </row>
    <row r="1231" spans="38:43">
      <c r="AL1231" t="s">
        <v>8305</v>
      </c>
      <c r="AM1231" s="1" t="s">
        <v>8438</v>
      </c>
      <c r="AN1231" s="1">
        <v>7</v>
      </c>
      <c r="AO1231" s="1" t="s">
        <v>7726</v>
      </c>
      <c r="AP1231" s="69"/>
      <c r="AQ1231" s="176">
        <f t="shared" si="19"/>
        <v>0</v>
      </c>
    </row>
    <row r="1232" spans="38:43">
      <c r="AL1232" t="s">
        <v>8305</v>
      </c>
      <c r="AM1232" s="1" t="s">
        <v>8439</v>
      </c>
      <c r="AN1232" s="1">
        <v>10</v>
      </c>
      <c r="AO1232" s="1" t="s">
        <v>8440</v>
      </c>
      <c r="AP1232" s="69"/>
      <c r="AQ1232" s="176">
        <f t="shared" si="19"/>
        <v>0</v>
      </c>
    </row>
    <row r="1233" spans="38:43">
      <c r="AL1233" t="s">
        <v>8305</v>
      </c>
      <c r="AM1233" s="1" t="s">
        <v>8441</v>
      </c>
      <c r="AN1233" s="1">
        <v>50</v>
      </c>
      <c r="AO1233" s="1" t="s">
        <v>8425</v>
      </c>
      <c r="AP1233" s="69"/>
      <c r="AQ1233" s="176">
        <f t="shared" si="19"/>
        <v>0</v>
      </c>
    </row>
    <row r="1234" spans="38:43">
      <c r="AL1234" t="s">
        <v>8305</v>
      </c>
      <c r="AM1234" s="1" t="s">
        <v>8442</v>
      </c>
      <c r="AN1234" s="1">
        <v>15</v>
      </c>
      <c r="AO1234" s="1" t="s">
        <v>7752</v>
      </c>
      <c r="AP1234" s="69"/>
      <c r="AQ1234" s="176">
        <f t="shared" si="19"/>
        <v>0</v>
      </c>
    </row>
    <row r="1235" spans="38:43">
      <c r="AL1235" t="s">
        <v>8305</v>
      </c>
      <c r="AM1235" s="1" t="s">
        <v>8443</v>
      </c>
      <c r="AN1235" s="1">
        <v>10</v>
      </c>
      <c r="AO1235" s="1" t="s">
        <v>8437</v>
      </c>
      <c r="AP1235" s="69"/>
      <c r="AQ1235" s="176">
        <f t="shared" si="19"/>
        <v>0</v>
      </c>
    </row>
    <row r="1236" spans="38:43">
      <c r="AL1236" t="s">
        <v>8305</v>
      </c>
      <c r="AM1236" s="1" t="s">
        <v>7747</v>
      </c>
      <c r="AN1236" s="1">
        <v>5</v>
      </c>
      <c r="AO1236" s="1" t="s">
        <v>7726</v>
      </c>
      <c r="AP1236" s="69"/>
      <c r="AQ1236" s="176">
        <f t="shared" si="19"/>
        <v>0</v>
      </c>
    </row>
    <row r="1237" spans="38:43">
      <c r="AL1237" t="s">
        <v>8305</v>
      </c>
      <c r="AM1237" s="1" t="s">
        <v>8444</v>
      </c>
      <c r="AN1237" s="1">
        <v>3</v>
      </c>
      <c r="AO1237" s="1" t="s">
        <v>8445</v>
      </c>
      <c r="AP1237" s="69"/>
      <c r="AQ1237" s="176">
        <f t="shared" si="19"/>
        <v>0</v>
      </c>
    </row>
    <row r="1238" spans="38:43">
      <c r="AL1238" t="s">
        <v>8305</v>
      </c>
      <c r="AM1238" s="1" t="s">
        <v>8446</v>
      </c>
      <c r="AN1238" s="1">
        <v>11</v>
      </c>
      <c r="AO1238" s="1" t="s">
        <v>7468</v>
      </c>
      <c r="AP1238" s="69"/>
      <c r="AQ1238" s="176">
        <f t="shared" si="19"/>
        <v>0</v>
      </c>
    </row>
    <row r="1239" spans="38:43">
      <c r="AL1239" t="s">
        <v>8305</v>
      </c>
      <c r="AM1239" s="1" t="s">
        <v>8447</v>
      </c>
      <c r="AN1239" s="1">
        <v>9</v>
      </c>
      <c r="AO1239" s="1" t="s">
        <v>8428</v>
      </c>
      <c r="AP1239" s="69"/>
      <c r="AQ1239" s="176">
        <f t="shared" si="19"/>
        <v>0</v>
      </c>
    </row>
    <row r="1240" spans="38:43">
      <c r="AL1240" t="s">
        <v>8305</v>
      </c>
      <c r="AM1240" s="1" t="s">
        <v>8448</v>
      </c>
      <c r="AN1240" s="1">
        <v>3</v>
      </c>
      <c r="AO1240" s="1" t="s">
        <v>8449</v>
      </c>
      <c r="AP1240" s="69"/>
      <c r="AQ1240" s="176">
        <f t="shared" si="19"/>
        <v>0</v>
      </c>
    </row>
    <row r="1241" spans="38:43">
      <c r="AL1241" t="s">
        <v>8305</v>
      </c>
      <c r="AM1241" s="1" t="s">
        <v>7753</v>
      </c>
      <c r="AN1241" s="1">
        <v>2</v>
      </c>
      <c r="AO1241" s="1" t="s">
        <v>8107</v>
      </c>
      <c r="AP1241" s="69"/>
      <c r="AQ1241" s="176">
        <f t="shared" si="19"/>
        <v>0</v>
      </c>
    </row>
    <row r="1242" spans="38:43">
      <c r="AL1242" t="s">
        <v>8305</v>
      </c>
      <c r="AM1242" s="1" t="s">
        <v>8450</v>
      </c>
      <c r="AN1242" s="1">
        <v>0.3</v>
      </c>
      <c r="AO1242" s="1" t="s">
        <v>7874</v>
      </c>
      <c r="AP1242" s="69"/>
      <c r="AQ1242" s="176">
        <f t="shared" si="19"/>
        <v>0</v>
      </c>
    </row>
    <row r="1243" spans="38:43">
      <c r="AL1243" t="s">
        <v>8305</v>
      </c>
      <c r="AM1243" s="1" t="s">
        <v>8451</v>
      </c>
      <c r="AN1243" s="1">
        <v>0.8</v>
      </c>
      <c r="AO1243" s="1" t="s">
        <v>7794</v>
      </c>
      <c r="AP1243" s="69"/>
      <c r="AQ1243" s="176">
        <f t="shared" si="19"/>
        <v>0</v>
      </c>
    </row>
    <row r="1244" spans="38:43">
      <c r="AL1244" t="s">
        <v>8305</v>
      </c>
      <c r="AM1244" s="1" t="s">
        <v>7756</v>
      </c>
      <c r="AN1244" s="1">
        <v>0.3</v>
      </c>
      <c r="AO1244" s="1" t="s">
        <v>8115</v>
      </c>
      <c r="AP1244" s="69"/>
      <c r="AQ1244" s="176">
        <f t="shared" si="19"/>
        <v>0</v>
      </c>
    </row>
    <row r="1245" spans="38:43">
      <c r="AL1245" t="s">
        <v>8305</v>
      </c>
      <c r="AM1245" s="1" t="s">
        <v>8452</v>
      </c>
      <c r="AN1245" s="1">
        <v>0.06</v>
      </c>
      <c r="AO1245" s="1" t="s">
        <v>8449</v>
      </c>
      <c r="AP1245" s="69"/>
      <c r="AQ1245" s="176">
        <f t="shared" si="19"/>
        <v>0</v>
      </c>
    </row>
    <row r="1246" spans="38:43">
      <c r="AL1246" t="s">
        <v>8305</v>
      </c>
      <c r="AM1246" s="1" t="s">
        <v>8453</v>
      </c>
      <c r="AN1246" s="1">
        <v>0.04</v>
      </c>
      <c r="AO1246" s="1" t="s">
        <v>7726</v>
      </c>
      <c r="AP1246" s="69"/>
      <c r="AQ1246" s="176">
        <f t="shared" si="19"/>
        <v>0</v>
      </c>
    </row>
    <row r="1247" spans="38:43">
      <c r="AL1247" t="s">
        <v>8305</v>
      </c>
      <c r="AM1247" s="1" t="s">
        <v>8454</v>
      </c>
      <c r="AN1247" s="1">
        <v>0.2</v>
      </c>
      <c r="AO1247" s="1" t="s">
        <v>7874</v>
      </c>
      <c r="AP1247" s="69"/>
      <c r="AQ1247" s="176">
        <f t="shared" si="19"/>
        <v>0</v>
      </c>
    </row>
    <row r="1248" spans="38:43">
      <c r="AL1248" t="s">
        <v>8305</v>
      </c>
      <c r="AM1248" s="1" t="s">
        <v>8455</v>
      </c>
      <c r="AN1248" s="1">
        <v>0.5</v>
      </c>
      <c r="AO1248" s="1" t="s">
        <v>7794</v>
      </c>
      <c r="AP1248" s="69"/>
      <c r="AQ1248" s="176">
        <f t="shared" si="19"/>
        <v>0</v>
      </c>
    </row>
    <row r="1249" spans="38:43">
      <c r="AL1249" t="s">
        <v>8305</v>
      </c>
      <c r="AM1249" s="1" t="s">
        <v>8456</v>
      </c>
      <c r="AN1249" s="1">
        <v>0.2</v>
      </c>
      <c r="AO1249" s="1" t="s">
        <v>7757</v>
      </c>
      <c r="AP1249" s="69"/>
      <c r="AQ1249" s="176">
        <f t="shared" si="19"/>
        <v>0</v>
      </c>
    </row>
    <row r="1250" spans="38:43">
      <c r="AL1250" t="s">
        <v>8305</v>
      </c>
      <c r="AM1250" s="1" t="s">
        <v>8457</v>
      </c>
      <c r="AN1250" s="1">
        <v>0.04</v>
      </c>
      <c r="AO1250" s="1" t="s">
        <v>8449</v>
      </c>
      <c r="AP1250" s="69"/>
      <c r="AQ1250" s="176">
        <f t="shared" si="19"/>
        <v>0</v>
      </c>
    </row>
    <row r="1251" spans="38:43">
      <c r="AL1251" t="s">
        <v>8305</v>
      </c>
      <c r="AM1251" s="1" t="s">
        <v>8458</v>
      </c>
      <c r="AN1251" s="1">
        <v>0.02</v>
      </c>
      <c r="AO1251" s="1" t="s">
        <v>7726</v>
      </c>
      <c r="AP1251" s="69"/>
      <c r="AQ1251" s="176">
        <f t="shared" si="19"/>
        <v>0</v>
      </c>
    </row>
    <row r="1252" spans="38:43">
      <c r="AL1252" t="s">
        <v>8459</v>
      </c>
      <c r="AM1252" s="169" t="s">
        <v>8459</v>
      </c>
      <c r="AN1252" s="169"/>
      <c r="AO1252" s="169"/>
      <c r="AP1252" s="174"/>
      <c r="AQ1252" s="176">
        <f t="shared" si="19"/>
        <v>0</v>
      </c>
    </row>
    <row r="1253" spans="38:43">
      <c r="AL1253" t="s">
        <v>8459</v>
      </c>
      <c r="AM1253" s="1" t="s">
        <v>8460</v>
      </c>
      <c r="AN1253" s="1"/>
      <c r="AO1253" s="1"/>
      <c r="AP1253" s="69"/>
      <c r="AQ1253" s="176">
        <f t="shared" si="19"/>
        <v>0</v>
      </c>
    </row>
    <row r="1254" spans="38:43">
      <c r="AL1254" t="s">
        <v>8459</v>
      </c>
      <c r="AM1254" s="1" t="s">
        <v>8461</v>
      </c>
      <c r="AN1254" s="1">
        <v>0.1</v>
      </c>
      <c r="AO1254" s="1"/>
      <c r="AP1254" s="69"/>
      <c r="AQ1254" s="176">
        <f t="shared" si="19"/>
        <v>0</v>
      </c>
    </row>
    <row r="1255" spans="38:43">
      <c r="AL1255" t="s">
        <v>8459</v>
      </c>
      <c r="AM1255" s="1" t="s">
        <v>8462</v>
      </c>
      <c r="AN1255" s="1">
        <v>4</v>
      </c>
      <c r="AO1255" s="1"/>
      <c r="AP1255" s="69"/>
      <c r="AQ1255" s="176">
        <f t="shared" si="19"/>
        <v>0</v>
      </c>
    </row>
    <row r="1256" spans="38:43">
      <c r="AL1256" t="s">
        <v>8459</v>
      </c>
      <c r="AM1256" s="1" t="s">
        <v>8463</v>
      </c>
      <c r="AN1256" s="1">
        <v>0.4</v>
      </c>
      <c r="AO1256" s="1"/>
      <c r="AP1256" s="69"/>
      <c r="AQ1256" s="176">
        <f t="shared" si="19"/>
        <v>0</v>
      </c>
    </row>
    <row r="1257" spans="38:43">
      <c r="AL1257" t="s">
        <v>8459</v>
      </c>
      <c r="AM1257" s="1" t="s">
        <v>8464</v>
      </c>
      <c r="AN1257" s="1">
        <v>0.3</v>
      </c>
      <c r="AO1257" s="1"/>
      <c r="AP1257" s="69"/>
      <c r="AQ1257" s="176">
        <f t="shared" si="19"/>
        <v>0</v>
      </c>
    </row>
    <row r="1258" spans="38:43">
      <c r="AL1258" t="s">
        <v>8459</v>
      </c>
      <c r="AM1258" s="1" t="s">
        <v>8465</v>
      </c>
      <c r="AN1258" s="1">
        <v>0.2</v>
      </c>
      <c r="AO1258" s="1"/>
      <c r="AP1258" s="69"/>
      <c r="AQ1258" s="176">
        <f t="shared" si="19"/>
        <v>0</v>
      </c>
    </row>
    <row r="1259" spans="38:43">
      <c r="AL1259" t="s">
        <v>8459</v>
      </c>
      <c r="AM1259" s="1" t="s">
        <v>8466</v>
      </c>
      <c r="AN1259" s="1">
        <v>0.6</v>
      </c>
      <c r="AO1259" s="1"/>
      <c r="AP1259" s="69"/>
      <c r="AQ1259" s="176">
        <f t="shared" si="19"/>
        <v>0</v>
      </c>
    </row>
    <row r="1260" spans="38:43">
      <c r="AL1260" t="s">
        <v>8459</v>
      </c>
      <c r="AM1260" s="1" t="s">
        <v>8467</v>
      </c>
      <c r="AN1260" s="1">
        <v>0.5</v>
      </c>
      <c r="AO1260" s="1"/>
      <c r="AP1260" s="69"/>
      <c r="AQ1260" s="176">
        <f t="shared" si="19"/>
        <v>0</v>
      </c>
    </row>
    <row r="1261" spans="38:43">
      <c r="AL1261" t="s">
        <v>8459</v>
      </c>
      <c r="AM1261" s="1" t="s">
        <v>8468</v>
      </c>
      <c r="AN1261" s="1">
        <v>0.5</v>
      </c>
      <c r="AO1261" s="1"/>
      <c r="AP1261" s="69"/>
      <c r="AQ1261" s="176">
        <f t="shared" si="19"/>
        <v>0</v>
      </c>
    </row>
    <row r="1262" spans="38:43">
      <c r="AL1262" t="s">
        <v>8459</v>
      </c>
      <c r="AM1262" s="1" t="s">
        <v>8469</v>
      </c>
      <c r="AN1262" s="1">
        <v>0.8</v>
      </c>
      <c r="AO1262" s="1"/>
      <c r="AP1262" s="69"/>
      <c r="AQ1262" s="176">
        <f t="shared" si="19"/>
        <v>0</v>
      </c>
    </row>
    <row r="1263" spans="38:43">
      <c r="AL1263" t="s">
        <v>8459</v>
      </c>
      <c r="AM1263" s="1" t="s">
        <v>8470</v>
      </c>
      <c r="AN1263" s="1">
        <v>0.7</v>
      </c>
      <c r="AO1263" s="1"/>
      <c r="AP1263" s="69"/>
      <c r="AQ1263" s="176">
        <f t="shared" si="19"/>
        <v>0</v>
      </c>
    </row>
    <row r="1264" spans="38:43">
      <c r="AL1264" t="s">
        <v>8459</v>
      </c>
      <c r="AM1264" s="1" t="s">
        <v>8471</v>
      </c>
      <c r="AN1264" s="1">
        <v>0.7</v>
      </c>
      <c r="AO1264" s="1"/>
      <c r="AP1264" s="69"/>
      <c r="AQ1264" s="176">
        <f t="shared" si="19"/>
        <v>0</v>
      </c>
    </row>
    <row r="1265" spans="38:43">
      <c r="AL1265" t="s">
        <v>8459</v>
      </c>
      <c r="AM1265" s="1" t="s">
        <v>8472</v>
      </c>
      <c r="AN1265" s="1">
        <v>9</v>
      </c>
      <c r="AO1265" s="1"/>
      <c r="AP1265" s="69"/>
      <c r="AQ1265" s="176">
        <f t="shared" si="19"/>
        <v>0</v>
      </c>
    </row>
    <row r="1266" spans="38:43">
      <c r="AL1266" t="s">
        <v>8459</v>
      </c>
      <c r="AM1266" s="1" t="s">
        <v>8473</v>
      </c>
      <c r="AN1266" s="1">
        <v>0.4</v>
      </c>
      <c r="AO1266" s="1"/>
      <c r="AP1266" s="69"/>
      <c r="AQ1266" s="176">
        <f t="shared" si="19"/>
        <v>0</v>
      </c>
    </row>
    <row r="1267" spans="38:43">
      <c r="AL1267" t="s">
        <v>8459</v>
      </c>
      <c r="AM1267" s="1" t="s">
        <v>8474</v>
      </c>
      <c r="AN1267" s="1">
        <v>0.2</v>
      </c>
      <c r="AO1267" s="1"/>
      <c r="AP1267" s="69"/>
      <c r="AQ1267" s="176">
        <f t="shared" si="19"/>
        <v>0</v>
      </c>
    </row>
    <row r="1268" spans="38:43">
      <c r="AL1268" t="s">
        <v>8459</v>
      </c>
      <c r="AM1268" s="1" t="s">
        <v>8475</v>
      </c>
      <c r="AN1268" s="1">
        <v>7</v>
      </c>
      <c r="AO1268" s="1"/>
      <c r="AP1268" s="69"/>
      <c r="AQ1268" s="176">
        <f t="shared" si="19"/>
        <v>0</v>
      </c>
    </row>
    <row r="1269" spans="38:43">
      <c r="AL1269" t="s">
        <v>8459</v>
      </c>
      <c r="AM1269" s="1" t="s">
        <v>8476</v>
      </c>
      <c r="AN1269" s="1">
        <v>8</v>
      </c>
      <c r="AO1269" s="1"/>
      <c r="AP1269" s="69"/>
      <c r="AQ1269" s="176">
        <f t="shared" si="19"/>
        <v>0</v>
      </c>
    </row>
    <row r="1270" spans="38:43">
      <c r="AL1270" t="s">
        <v>8459</v>
      </c>
      <c r="AM1270" s="1" t="s">
        <v>2887</v>
      </c>
      <c r="AN1270" s="1">
        <v>2</v>
      </c>
      <c r="AO1270" s="1"/>
      <c r="AP1270" s="69"/>
      <c r="AQ1270" s="176">
        <f t="shared" si="19"/>
        <v>0</v>
      </c>
    </row>
    <row r="1271" spans="38:43">
      <c r="AL1271" t="s">
        <v>8459</v>
      </c>
      <c r="AM1271" s="1" t="s">
        <v>8477</v>
      </c>
      <c r="AN1271" s="1">
        <v>0.2</v>
      </c>
      <c r="AO1271" s="1"/>
      <c r="AP1271" s="69"/>
      <c r="AQ1271" s="176">
        <f t="shared" si="19"/>
        <v>0</v>
      </c>
    </row>
    <row r="1272" spans="38:43">
      <c r="AL1272" t="s">
        <v>8459</v>
      </c>
      <c r="AM1272" s="1" t="s">
        <v>8478</v>
      </c>
      <c r="AN1272" s="1">
        <v>0.7</v>
      </c>
      <c r="AO1272" s="1"/>
      <c r="AP1272" s="69"/>
      <c r="AQ1272" s="176">
        <f t="shared" si="19"/>
        <v>0</v>
      </c>
    </row>
    <row r="1273" spans="38:43">
      <c r="AL1273" t="s">
        <v>8459</v>
      </c>
      <c r="AM1273" s="1" t="s">
        <v>8479</v>
      </c>
      <c r="AN1273" s="1">
        <v>1.2</v>
      </c>
      <c r="AO1273" s="1"/>
      <c r="AP1273" s="69"/>
      <c r="AQ1273" s="176">
        <f t="shared" si="19"/>
        <v>0</v>
      </c>
    </row>
    <row r="1274" spans="38:43">
      <c r="AL1274" t="s">
        <v>8459</v>
      </c>
      <c r="AM1274" s="1" t="s">
        <v>8480</v>
      </c>
      <c r="AN1274" s="1">
        <v>0.5</v>
      </c>
      <c r="AO1274" s="1"/>
      <c r="AP1274" s="69"/>
      <c r="AQ1274" s="176">
        <f t="shared" si="19"/>
        <v>0</v>
      </c>
    </row>
    <row r="1275" spans="38:43">
      <c r="AL1275" t="s">
        <v>8459</v>
      </c>
      <c r="AM1275" s="1" t="s">
        <v>8481</v>
      </c>
      <c r="AN1275" s="1">
        <v>0.7</v>
      </c>
      <c r="AO1275" s="1"/>
      <c r="AP1275" s="69"/>
      <c r="AQ1275" s="176">
        <f t="shared" si="19"/>
        <v>0</v>
      </c>
    </row>
    <row r="1276" spans="38:43">
      <c r="AL1276" t="s">
        <v>8459</v>
      </c>
      <c r="AM1276" s="1" t="s">
        <v>8482</v>
      </c>
      <c r="AN1276" s="1">
        <v>0.4</v>
      </c>
      <c r="AO1276" s="1"/>
      <c r="AP1276" s="69"/>
      <c r="AQ1276" s="176">
        <f t="shared" si="19"/>
        <v>0</v>
      </c>
    </row>
    <row r="1277" spans="38:43">
      <c r="AL1277" t="s">
        <v>8459</v>
      </c>
      <c r="AM1277" s="1" t="s">
        <v>8483</v>
      </c>
      <c r="AN1277" s="1">
        <v>0.2</v>
      </c>
      <c r="AO1277" s="1"/>
      <c r="AP1277" s="69"/>
      <c r="AQ1277" s="176">
        <f t="shared" si="19"/>
        <v>0</v>
      </c>
    </row>
    <row r="1278" spans="38:43">
      <c r="AL1278" t="s">
        <v>8459</v>
      </c>
      <c r="AM1278" s="1" t="s">
        <v>8484</v>
      </c>
      <c r="AN1278" s="1">
        <v>0.4</v>
      </c>
      <c r="AO1278" s="1"/>
      <c r="AP1278" s="69"/>
      <c r="AQ1278" s="176">
        <f t="shared" si="19"/>
        <v>0</v>
      </c>
    </row>
    <row r="1279" spans="38:43">
      <c r="AL1279" t="s">
        <v>8459</v>
      </c>
      <c r="AM1279" s="1" t="s">
        <v>8485</v>
      </c>
      <c r="AN1279" s="1">
        <v>0.3</v>
      </c>
      <c r="AO1279" s="1"/>
      <c r="AP1279" s="69"/>
      <c r="AQ1279" s="176">
        <f t="shared" si="19"/>
        <v>0</v>
      </c>
    </row>
    <row r="1280" spans="38:43">
      <c r="AL1280" t="s">
        <v>8459</v>
      </c>
      <c r="AM1280" s="1" t="s">
        <v>8486</v>
      </c>
      <c r="AN1280" s="1">
        <v>0.5</v>
      </c>
      <c r="AO1280" s="1"/>
      <c r="AP1280" s="69"/>
      <c r="AQ1280" s="176">
        <f t="shared" si="19"/>
        <v>0</v>
      </c>
    </row>
    <row r="1281" spans="38:43">
      <c r="AL1281" t="s">
        <v>8459</v>
      </c>
      <c r="AM1281" s="1" t="s">
        <v>8487</v>
      </c>
      <c r="AN1281" s="1">
        <v>0.6</v>
      </c>
      <c r="AO1281" s="1"/>
      <c r="AP1281" s="69"/>
      <c r="AQ1281" s="176">
        <f t="shared" si="19"/>
        <v>0</v>
      </c>
    </row>
    <row r="1282" spans="38:43">
      <c r="AL1282" t="s">
        <v>8459</v>
      </c>
      <c r="AM1282" s="1" t="s">
        <v>8488</v>
      </c>
      <c r="AN1282" s="1">
        <v>0.4</v>
      </c>
      <c r="AO1282" s="1"/>
      <c r="AP1282" s="69"/>
      <c r="AQ1282" s="176">
        <f t="shared" si="19"/>
        <v>0</v>
      </c>
    </row>
    <row r="1283" spans="38:43">
      <c r="AL1283" t="s">
        <v>8459</v>
      </c>
      <c r="AM1283" s="1" t="s">
        <v>8489</v>
      </c>
      <c r="AN1283" s="1">
        <v>0.7</v>
      </c>
      <c r="AO1283" s="1"/>
      <c r="AP1283" s="69"/>
      <c r="AQ1283" s="176">
        <f t="shared" si="19"/>
        <v>0</v>
      </c>
    </row>
    <row r="1284" spans="38:43">
      <c r="AL1284" t="s">
        <v>8459</v>
      </c>
      <c r="AM1284" s="1" t="s">
        <v>8490</v>
      </c>
      <c r="AN1284" s="1">
        <v>0.5</v>
      </c>
      <c r="AO1284" s="1"/>
      <c r="AP1284" s="69"/>
      <c r="AQ1284" s="176">
        <f t="shared" ref="AQ1284:AQ1347" si="20">AP1284*AN1284</f>
        <v>0</v>
      </c>
    </row>
    <row r="1285" spans="38:43">
      <c r="AL1285" t="s">
        <v>8459</v>
      </c>
      <c r="AM1285" s="1" t="s">
        <v>8491</v>
      </c>
      <c r="AN1285" s="1">
        <v>0.6</v>
      </c>
      <c r="AO1285" s="1"/>
      <c r="AP1285" s="69"/>
      <c r="AQ1285" s="176">
        <f t="shared" si="20"/>
        <v>0</v>
      </c>
    </row>
    <row r="1286" spans="38:43">
      <c r="AL1286" t="s">
        <v>8459</v>
      </c>
      <c r="AM1286" s="1" t="s">
        <v>8492</v>
      </c>
      <c r="AN1286" s="1">
        <v>0.4</v>
      </c>
      <c r="AO1286" s="1"/>
      <c r="AP1286" s="69"/>
      <c r="AQ1286" s="176">
        <f t="shared" si="20"/>
        <v>0</v>
      </c>
    </row>
    <row r="1287" spans="38:43">
      <c r="AL1287" t="s">
        <v>8459</v>
      </c>
      <c r="AM1287" s="1" t="s">
        <v>8493</v>
      </c>
      <c r="AN1287" s="1">
        <v>0.7</v>
      </c>
      <c r="AO1287" s="1"/>
      <c r="AP1287" s="69"/>
      <c r="AQ1287" s="176">
        <f t="shared" si="20"/>
        <v>0</v>
      </c>
    </row>
    <row r="1288" spans="38:43">
      <c r="AL1288" t="s">
        <v>8459</v>
      </c>
      <c r="AM1288" s="1" t="s">
        <v>8494</v>
      </c>
      <c r="AN1288" s="1">
        <v>1</v>
      </c>
      <c r="AO1288" s="1"/>
      <c r="AP1288" s="69"/>
      <c r="AQ1288" s="176">
        <f t="shared" si="20"/>
        <v>0</v>
      </c>
    </row>
    <row r="1289" spans="38:43">
      <c r="AL1289" t="s">
        <v>8459</v>
      </c>
      <c r="AM1289" s="1" t="s">
        <v>8495</v>
      </c>
      <c r="AN1289" s="1">
        <v>0.5</v>
      </c>
      <c r="AO1289" s="1"/>
      <c r="AP1289" s="69"/>
      <c r="AQ1289" s="176">
        <f t="shared" si="20"/>
        <v>0</v>
      </c>
    </row>
    <row r="1290" spans="38:43">
      <c r="AL1290" t="s">
        <v>8459</v>
      </c>
      <c r="AM1290" s="1" t="s">
        <v>8496</v>
      </c>
      <c r="AN1290" s="1">
        <v>0.3</v>
      </c>
      <c r="AO1290" s="1"/>
      <c r="AP1290" s="69"/>
      <c r="AQ1290" s="176">
        <f t="shared" si="20"/>
        <v>0</v>
      </c>
    </row>
    <row r="1291" spans="38:43">
      <c r="AL1291" t="s">
        <v>8459</v>
      </c>
      <c r="AM1291" s="1" t="s">
        <v>8497</v>
      </c>
      <c r="AN1291" s="1">
        <v>0.2</v>
      </c>
      <c r="AO1291" s="1"/>
      <c r="AP1291" s="69"/>
      <c r="AQ1291" s="176">
        <f t="shared" si="20"/>
        <v>0</v>
      </c>
    </row>
    <row r="1292" spans="38:43">
      <c r="AL1292" t="s">
        <v>8459</v>
      </c>
      <c r="AM1292" s="1" t="s">
        <v>8498</v>
      </c>
      <c r="AN1292" s="1">
        <v>0.5</v>
      </c>
      <c r="AO1292" s="1"/>
      <c r="AP1292" s="69"/>
      <c r="AQ1292" s="176">
        <f t="shared" si="20"/>
        <v>0</v>
      </c>
    </row>
    <row r="1293" spans="38:43">
      <c r="AL1293" t="s">
        <v>8459</v>
      </c>
      <c r="AM1293" s="1" t="s">
        <v>8499</v>
      </c>
      <c r="AN1293" s="1">
        <v>0.2</v>
      </c>
      <c r="AO1293" s="1"/>
      <c r="AP1293" s="69"/>
      <c r="AQ1293" s="176">
        <f t="shared" si="20"/>
        <v>0</v>
      </c>
    </row>
    <row r="1294" spans="38:43">
      <c r="AL1294" t="s">
        <v>8459</v>
      </c>
      <c r="AM1294" s="1" t="s">
        <v>8500</v>
      </c>
      <c r="AN1294" s="1">
        <v>0.2</v>
      </c>
      <c r="AO1294" s="1"/>
      <c r="AP1294" s="69"/>
      <c r="AQ1294" s="176">
        <f t="shared" si="20"/>
        <v>0</v>
      </c>
    </row>
    <row r="1295" spans="38:43">
      <c r="AL1295" t="s">
        <v>8459</v>
      </c>
      <c r="AM1295" s="1" t="s">
        <v>8501</v>
      </c>
      <c r="AN1295" s="1">
        <v>0.2</v>
      </c>
      <c r="AO1295" s="1"/>
      <c r="AP1295" s="69"/>
      <c r="AQ1295" s="176">
        <f t="shared" si="20"/>
        <v>0</v>
      </c>
    </row>
    <row r="1296" spans="38:43">
      <c r="AL1296" t="s">
        <v>8459</v>
      </c>
      <c r="AM1296" s="1" t="s">
        <v>8502</v>
      </c>
      <c r="AN1296" s="1">
        <v>0.4</v>
      </c>
      <c r="AO1296" s="1"/>
      <c r="AP1296" s="69"/>
      <c r="AQ1296" s="176">
        <f t="shared" si="20"/>
        <v>0</v>
      </c>
    </row>
    <row r="1297" spans="38:43">
      <c r="AL1297" t="s">
        <v>8459</v>
      </c>
      <c r="AM1297" s="1" t="s">
        <v>8503</v>
      </c>
      <c r="AN1297" s="1">
        <v>0.4</v>
      </c>
      <c r="AO1297" s="1"/>
      <c r="AP1297" s="69"/>
      <c r="AQ1297" s="176">
        <f t="shared" si="20"/>
        <v>0</v>
      </c>
    </row>
    <row r="1298" spans="38:43">
      <c r="AL1298" t="s">
        <v>8459</v>
      </c>
      <c r="AM1298" s="1" t="s">
        <v>8504</v>
      </c>
      <c r="AN1298" s="1">
        <v>0.3</v>
      </c>
      <c r="AO1298" s="1"/>
      <c r="AP1298" s="69"/>
      <c r="AQ1298" s="176">
        <f t="shared" si="20"/>
        <v>0</v>
      </c>
    </row>
    <row r="1299" spans="38:43">
      <c r="AL1299" t="s">
        <v>8459</v>
      </c>
      <c r="AM1299" s="1" t="s">
        <v>8505</v>
      </c>
      <c r="AN1299" s="1">
        <v>0.3</v>
      </c>
      <c r="AO1299" s="1"/>
      <c r="AP1299" s="69"/>
      <c r="AQ1299" s="176">
        <f t="shared" si="20"/>
        <v>0</v>
      </c>
    </row>
    <row r="1300" spans="38:43">
      <c r="AL1300" t="s">
        <v>8459</v>
      </c>
      <c r="AM1300" s="1" t="s">
        <v>8506</v>
      </c>
      <c r="AN1300" s="1">
        <v>0.9</v>
      </c>
      <c r="AO1300" s="1"/>
      <c r="AP1300" s="69"/>
      <c r="AQ1300" s="176">
        <f t="shared" si="20"/>
        <v>0</v>
      </c>
    </row>
    <row r="1301" spans="38:43">
      <c r="AL1301" t="s">
        <v>8459</v>
      </c>
      <c r="AM1301" s="1" t="s">
        <v>8507</v>
      </c>
      <c r="AN1301" s="1">
        <v>0.3</v>
      </c>
      <c r="AO1301" s="1"/>
      <c r="AP1301" s="69"/>
      <c r="AQ1301" s="176">
        <f t="shared" si="20"/>
        <v>0</v>
      </c>
    </row>
    <row r="1302" spans="38:43">
      <c r="AL1302" t="s">
        <v>8459</v>
      </c>
      <c r="AM1302" s="1" t="s">
        <v>8508</v>
      </c>
      <c r="AN1302" s="1">
        <v>0.2</v>
      </c>
      <c r="AO1302" s="1"/>
      <c r="AP1302" s="69"/>
      <c r="AQ1302" s="176">
        <f t="shared" si="20"/>
        <v>0</v>
      </c>
    </row>
    <row r="1303" spans="38:43">
      <c r="AL1303" t="s">
        <v>8459</v>
      </c>
      <c r="AM1303" s="1" t="s">
        <v>8509</v>
      </c>
      <c r="AN1303" s="1">
        <v>10</v>
      </c>
      <c r="AO1303" s="1"/>
      <c r="AP1303" s="69"/>
      <c r="AQ1303" s="176">
        <f t="shared" si="20"/>
        <v>0</v>
      </c>
    </row>
    <row r="1304" spans="38:43">
      <c r="AL1304" t="s">
        <v>8459</v>
      </c>
      <c r="AM1304" s="1" t="s">
        <v>5070</v>
      </c>
      <c r="AN1304" s="1">
        <v>2</v>
      </c>
      <c r="AO1304" s="1"/>
      <c r="AP1304" s="69"/>
      <c r="AQ1304" s="176">
        <f t="shared" si="20"/>
        <v>0</v>
      </c>
    </row>
    <row r="1305" spans="38:43">
      <c r="AL1305" t="s">
        <v>8459</v>
      </c>
      <c r="AM1305" s="1" t="s">
        <v>8297</v>
      </c>
      <c r="AN1305" s="1">
        <v>0.2</v>
      </c>
      <c r="AO1305" s="1"/>
      <c r="AP1305" s="69"/>
      <c r="AQ1305" s="176">
        <f t="shared" si="20"/>
        <v>0</v>
      </c>
    </row>
    <row r="1306" spans="38:43">
      <c r="AL1306" t="s">
        <v>8459</v>
      </c>
      <c r="AM1306" s="1" t="s">
        <v>8510</v>
      </c>
      <c r="AN1306" s="1">
        <v>0.7</v>
      </c>
      <c r="AO1306" s="1"/>
      <c r="AP1306" s="69"/>
      <c r="AQ1306" s="176">
        <f t="shared" si="20"/>
        <v>0</v>
      </c>
    </row>
    <row r="1307" spans="38:43">
      <c r="AL1307" t="s">
        <v>8459</v>
      </c>
      <c r="AM1307" s="1" t="s">
        <v>8511</v>
      </c>
      <c r="AN1307" s="1">
        <v>0.6</v>
      </c>
      <c r="AO1307" s="1"/>
      <c r="AP1307" s="69"/>
      <c r="AQ1307" s="176">
        <f t="shared" si="20"/>
        <v>0</v>
      </c>
    </row>
    <row r="1308" spans="38:43">
      <c r="AL1308" t="s">
        <v>8459</v>
      </c>
      <c r="AM1308" s="1" t="s">
        <v>8512</v>
      </c>
      <c r="AN1308" s="1">
        <v>0.4</v>
      </c>
      <c r="AO1308" s="1"/>
      <c r="AP1308" s="69"/>
      <c r="AQ1308" s="176">
        <f t="shared" si="20"/>
        <v>0</v>
      </c>
    </row>
    <row r="1309" spans="38:43">
      <c r="AL1309" t="s">
        <v>8459</v>
      </c>
      <c r="AM1309" s="1" t="s">
        <v>8513</v>
      </c>
      <c r="AN1309" s="1">
        <v>0.4</v>
      </c>
      <c r="AO1309" s="1"/>
      <c r="AP1309" s="69"/>
      <c r="AQ1309" s="176">
        <f t="shared" si="20"/>
        <v>0</v>
      </c>
    </row>
    <row r="1310" spans="38:43">
      <c r="AL1310" t="s">
        <v>8459</v>
      </c>
      <c r="AM1310" s="1" t="s">
        <v>8514</v>
      </c>
      <c r="AN1310" s="1">
        <v>0.4</v>
      </c>
      <c r="AO1310" s="1"/>
      <c r="AP1310" s="69"/>
      <c r="AQ1310" s="176">
        <f t="shared" si="20"/>
        <v>0</v>
      </c>
    </row>
    <row r="1311" spans="38:43">
      <c r="AL1311" t="s">
        <v>8459</v>
      </c>
      <c r="AM1311" s="1" t="s">
        <v>8515</v>
      </c>
      <c r="AN1311" s="1">
        <v>0.6</v>
      </c>
      <c r="AO1311" s="1"/>
      <c r="AP1311" s="69"/>
      <c r="AQ1311" s="176">
        <f t="shared" si="20"/>
        <v>0</v>
      </c>
    </row>
    <row r="1312" spans="38:43">
      <c r="AL1312" t="s">
        <v>8459</v>
      </c>
      <c r="AM1312" s="1" t="s">
        <v>8516</v>
      </c>
      <c r="AN1312" s="1">
        <v>15</v>
      </c>
      <c r="AO1312" s="1"/>
      <c r="AP1312" s="69"/>
      <c r="AQ1312" s="176">
        <f t="shared" si="20"/>
        <v>0</v>
      </c>
    </row>
    <row r="1313" spans="38:43">
      <c r="AL1313" t="s">
        <v>8459</v>
      </c>
      <c r="AM1313" s="1" t="s">
        <v>8517</v>
      </c>
      <c r="AN1313" s="1">
        <v>20</v>
      </c>
      <c r="AO1313" s="1"/>
      <c r="AP1313" s="69"/>
      <c r="AQ1313" s="176">
        <f t="shared" si="20"/>
        <v>0</v>
      </c>
    </row>
    <row r="1314" spans="38:43">
      <c r="AL1314" t="s">
        <v>8459</v>
      </c>
      <c r="AM1314" s="1" t="s">
        <v>8518</v>
      </c>
      <c r="AN1314" s="1">
        <v>10</v>
      </c>
      <c r="AO1314" s="1"/>
      <c r="AP1314" s="69"/>
      <c r="AQ1314" s="176">
        <f t="shared" si="20"/>
        <v>0</v>
      </c>
    </row>
    <row r="1315" spans="38:43">
      <c r="AL1315" t="s">
        <v>8459</v>
      </c>
      <c r="AM1315" s="1" t="s">
        <v>8519</v>
      </c>
      <c r="AN1315" s="1">
        <v>14</v>
      </c>
      <c r="AO1315" s="1"/>
      <c r="AP1315" s="69"/>
      <c r="AQ1315" s="176">
        <f t="shared" si="20"/>
        <v>0</v>
      </c>
    </row>
    <row r="1316" spans="38:43">
      <c r="AL1316" t="s">
        <v>8459</v>
      </c>
      <c r="AM1316" s="1" t="s">
        <v>8520</v>
      </c>
      <c r="AN1316" s="1">
        <v>17</v>
      </c>
      <c r="AO1316" s="1"/>
      <c r="AP1316" s="69"/>
      <c r="AQ1316" s="176">
        <f t="shared" si="20"/>
        <v>0</v>
      </c>
    </row>
    <row r="1317" spans="38:43">
      <c r="AL1317" t="s">
        <v>8459</v>
      </c>
      <c r="AM1317" s="1" t="s">
        <v>8521</v>
      </c>
      <c r="AN1317" s="1">
        <v>15</v>
      </c>
      <c r="AO1317" s="1"/>
      <c r="AP1317" s="69"/>
      <c r="AQ1317" s="176">
        <f t="shared" si="20"/>
        <v>0</v>
      </c>
    </row>
    <row r="1318" spans="38:43">
      <c r="AL1318" t="s">
        <v>8459</v>
      </c>
      <c r="AM1318" s="1" t="s">
        <v>8522</v>
      </c>
      <c r="AN1318" s="1">
        <v>17</v>
      </c>
      <c r="AO1318" s="1"/>
      <c r="AP1318" s="69"/>
      <c r="AQ1318" s="176">
        <f t="shared" si="20"/>
        <v>0</v>
      </c>
    </row>
    <row r="1319" spans="38:43">
      <c r="AL1319" t="s">
        <v>8459</v>
      </c>
      <c r="AM1319" s="1" t="s">
        <v>8523</v>
      </c>
      <c r="AN1319" s="1">
        <v>10</v>
      </c>
      <c r="AO1319" s="1"/>
      <c r="AP1319" s="69"/>
      <c r="AQ1319" s="176">
        <f t="shared" si="20"/>
        <v>0</v>
      </c>
    </row>
    <row r="1320" spans="38:43">
      <c r="AL1320" t="s">
        <v>8459</v>
      </c>
      <c r="AM1320" s="1" t="s">
        <v>8524</v>
      </c>
      <c r="AN1320" s="1">
        <v>25</v>
      </c>
      <c r="AO1320" s="1"/>
      <c r="AP1320" s="69"/>
      <c r="AQ1320" s="176">
        <f t="shared" si="20"/>
        <v>0</v>
      </c>
    </row>
    <row r="1321" spans="38:43">
      <c r="AL1321" t="s">
        <v>8459</v>
      </c>
      <c r="AM1321" s="1" t="s">
        <v>8525</v>
      </c>
      <c r="AN1321" s="1">
        <v>30</v>
      </c>
      <c r="AO1321" s="1"/>
      <c r="AP1321" s="69"/>
      <c r="AQ1321" s="176">
        <f t="shared" si="20"/>
        <v>0</v>
      </c>
    </row>
    <row r="1322" spans="38:43">
      <c r="AL1322" t="s">
        <v>8459</v>
      </c>
      <c r="AM1322" s="1" t="s">
        <v>8526</v>
      </c>
      <c r="AN1322" s="1"/>
      <c r="AO1322" s="1"/>
      <c r="AP1322" s="69"/>
      <c r="AQ1322" s="176">
        <f t="shared" si="20"/>
        <v>0</v>
      </c>
    </row>
    <row r="1323" spans="38:43">
      <c r="AM1323" s="1" t="s">
        <v>8527</v>
      </c>
      <c r="AN1323" s="1">
        <v>10</v>
      </c>
      <c r="AO1323" s="1"/>
      <c r="AP1323" s="69"/>
      <c r="AQ1323" s="176">
        <f t="shared" si="20"/>
        <v>0</v>
      </c>
    </row>
    <row r="1324" spans="38:43">
      <c r="AM1324" s="1" t="s">
        <v>8528</v>
      </c>
      <c r="AN1324" s="1">
        <v>8</v>
      </c>
      <c r="AO1324" s="1" t="s">
        <v>7928</v>
      </c>
      <c r="AP1324" s="69"/>
      <c r="AQ1324" s="176">
        <f t="shared" si="20"/>
        <v>0</v>
      </c>
    </row>
    <row r="1325" spans="38:43">
      <c r="AM1325" s="1" t="s">
        <v>8529</v>
      </c>
      <c r="AN1325" s="1">
        <v>5</v>
      </c>
      <c r="AO1325" s="1"/>
      <c r="AP1325" s="69"/>
      <c r="AQ1325" s="176">
        <f t="shared" si="20"/>
        <v>0</v>
      </c>
    </row>
    <row r="1326" spans="38:43">
      <c r="AM1326" s="1" t="s">
        <v>8530</v>
      </c>
      <c r="AN1326" s="1">
        <v>8</v>
      </c>
      <c r="AO1326" s="1" t="s">
        <v>8270</v>
      </c>
      <c r="AP1326" s="69"/>
      <c r="AQ1326" s="176">
        <f t="shared" si="20"/>
        <v>0</v>
      </c>
    </row>
    <row r="1327" spans="38:43">
      <c r="AM1327" s="1" t="s">
        <v>8531</v>
      </c>
      <c r="AN1327" s="1">
        <v>4</v>
      </c>
      <c r="AO1327" s="1"/>
      <c r="AP1327" s="69"/>
      <c r="AQ1327" s="176">
        <f t="shared" si="20"/>
        <v>0</v>
      </c>
    </row>
    <row r="1328" spans="38:43">
      <c r="AM1328" s="1" t="s">
        <v>8532</v>
      </c>
      <c r="AN1328" s="1">
        <v>4</v>
      </c>
      <c r="AO1328" s="1"/>
      <c r="AP1328" s="69"/>
      <c r="AQ1328" s="176">
        <f t="shared" si="20"/>
        <v>0</v>
      </c>
    </row>
    <row r="1329" spans="38:43">
      <c r="AM1329" s="1" t="s">
        <v>8533</v>
      </c>
      <c r="AN1329" s="1">
        <v>1</v>
      </c>
      <c r="AO1329" s="1"/>
      <c r="AP1329" s="69"/>
      <c r="AQ1329" s="176">
        <f t="shared" si="20"/>
        <v>0</v>
      </c>
    </row>
    <row r="1330" spans="38:43">
      <c r="AM1330" s="1" t="s">
        <v>8534</v>
      </c>
      <c r="AN1330" s="1">
        <v>7</v>
      </c>
      <c r="AO1330" s="1" t="s">
        <v>7874</v>
      </c>
      <c r="AP1330" s="69"/>
      <c r="AQ1330" s="176">
        <f t="shared" si="20"/>
        <v>0</v>
      </c>
    </row>
    <row r="1331" spans="38:43">
      <c r="AM1331" s="1" t="s">
        <v>8535</v>
      </c>
      <c r="AN1331" s="1">
        <v>5</v>
      </c>
      <c r="AO1331" s="1" t="s">
        <v>8536</v>
      </c>
      <c r="AP1331" s="69"/>
      <c r="AQ1331" s="176">
        <f t="shared" si="20"/>
        <v>0</v>
      </c>
    </row>
    <row r="1332" spans="38:43">
      <c r="AM1332" s="1" t="s">
        <v>8537</v>
      </c>
      <c r="AN1332" s="1">
        <v>15</v>
      </c>
      <c r="AO1332" s="1"/>
      <c r="AP1332" s="69"/>
      <c r="AQ1332" s="176">
        <f t="shared" si="20"/>
        <v>0</v>
      </c>
    </row>
    <row r="1333" spans="38:43">
      <c r="AM1333" s="1" t="s">
        <v>8538</v>
      </c>
      <c r="AN1333" s="1">
        <v>10</v>
      </c>
      <c r="AO1333" s="1" t="s">
        <v>8136</v>
      </c>
      <c r="AP1333" s="69"/>
      <c r="AQ1333" s="176">
        <f t="shared" si="20"/>
        <v>0</v>
      </c>
    </row>
    <row r="1334" spans="38:43">
      <c r="AM1334" s="1" t="s">
        <v>8539</v>
      </c>
      <c r="AN1334" s="1">
        <v>5</v>
      </c>
      <c r="AO1334" s="1" t="s">
        <v>7874</v>
      </c>
      <c r="AP1334" s="69"/>
      <c r="AQ1334" s="176">
        <f t="shared" si="20"/>
        <v>0</v>
      </c>
    </row>
    <row r="1335" spans="38:43">
      <c r="AM1335" s="1" t="s">
        <v>8540</v>
      </c>
      <c r="AN1335" s="1">
        <v>17</v>
      </c>
      <c r="AO1335" s="1" t="s">
        <v>8406</v>
      </c>
      <c r="AP1335" s="69"/>
      <c r="AQ1335" s="176">
        <f t="shared" si="20"/>
        <v>0</v>
      </c>
    </row>
    <row r="1336" spans="38:43">
      <c r="AM1336" s="1" t="s">
        <v>7434</v>
      </c>
      <c r="AN1336" s="1"/>
      <c r="AO1336" s="1"/>
      <c r="AP1336" s="69"/>
      <c r="AQ1336" s="176">
        <f t="shared" si="20"/>
        <v>0</v>
      </c>
    </row>
    <row r="1337" spans="38:43">
      <c r="AL1337" t="s">
        <v>8541</v>
      </c>
      <c r="AM1337" s="169" t="s">
        <v>8541</v>
      </c>
      <c r="AN1337" s="169"/>
      <c r="AO1337" s="169"/>
      <c r="AP1337" s="174"/>
      <c r="AQ1337" s="176">
        <f t="shared" si="20"/>
        <v>0</v>
      </c>
    </row>
    <row r="1338" spans="38:43">
      <c r="AL1338" t="s">
        <v>8541</v>
      </c>
      <c r="AM1338" s="1" t="s">
        <v>8542</v>
      </c>
      <c r="AN1338" s="1"/>
      <c r="AO1338" s="1"/>
      <c r="AP1338" s="69"/>
      <c r="AQ1338" s="176">
        <f t="shared" si="20"/>
        <v>0</v>
      </c>
    </row>
    <row r="1339" spans="38:43">
      <c r="AL1339" t="s">
        <v>8541</v>
      </c>
      <c r="AM1339" s="1" t="s">
        <v>8543</v>
      </c>
      <c r="AN1339" s="1">
        <v>1.5</v>
      </c>
      <c r="AO1339" s="1"/>
      <c r="AP1339" s="69"/>
      <c r="AQ1339" s="176">
        <f t="shared" si="20"/>
        <v>0</v>
      </c>
    </row>
    <row r="1340" spans="38:43">
      <c r="AL1340" t="s">
        <v>8541</v>
      </c>
      <c r="AM1340" s="1" t="s">
        <v>8544</v>
      </c>
      <c r="AN1340" s="1">
        <v>2.6</v>
      </c>
      <c r="AO1340" s="1"/>
      <c r="AP1340" s="69"/>
      <c r="AQ1340" s="176">
        <f t="shared" si="20"/>
        <v>0</v>
      </c>
    </row>
    <row r="1341" spans="38:43">
      <c r="AL1341" t="s">
        <v>8541</v>
      </c>
      <c r="AM1341" s="1" t="s">
        <v>8545</v>
      </c>
      <c r="AN1341" s="1">
        <v>1</v>
      </c>
      <c r="AO1341" s="1"/>
      <c r="AP1341" s="69"/>
      <c r="AQ1341" s="176">
        <f t="shared" si="20"/>
        <v>0</v>
      </c>
    </row>
    <row r="1342" spans="38:43">
      <c r="AL1342" t="s">
        <v>8541</v>
      </c>
      <c r="AM1342" s="1" t="s">
        <v>8546</v>
      </c>
      <c r="AN1342" s="1">
        <v>2</v>
      </c>
      <c r="AO1342" s="1"/>
      <c r="AP1342" s="69"/>
      <c r="AQ1342" s="176">
        <f t="shared" si="20"/>
        <v>0</v>
      </c>
    </row>
    <row r="1343" spans="38:43">
      <c r="AL1343" t="s">
        <v>8541</v>
      </c>
      <c r="AM1343" s="1" t="s">
        <v>8547</v>
      </c>
      <c r="AN1343" s="1">
        <v>7</v>
      </c>
      <c r="AO1343" s="1"/>
      <c r="AP1343" s="69"/>
      <c r="AQ1343" s="176">
        <f t="shared" si="20"/>
        <v>0</v>
      </c>
    </row>
    <row r="1344" spans="38:43">
      <c r="AL1344" t="s">
        <v>8541</v>
      </c>
      <c r="AM1344" s="1" t="s">
        <v>8548</v>
      </c>
      <c r="AN1344" s="1">
        <v>4</v>
      </c>
      <c r="AO1344" s="1"/>
      <c r="AP1344" s="69"/>
      <c r="AQ1344" s="176">
        <f t="shared" si="20"/>
        <v>0</v>
      </c>
    </row>
    <row r="1345" spans="38:43">
      <c r="AL1345" t="s">
        <v>8541</v>
      </c>
      <c r="AM1345" s="1" t="s">
        <v>8549</v>
      </c>
      <c r="AN1345" s="1">
        <v>2</v>
      </c>
      <c r="AO1345" s="1"/>
      <c r="AP1345" s="69"/>
      <c r="AQ1345" s="176">
        <f t="shared" si="20"/>
        <v>0</v>
      </c>
    </row>
    <row r="1346" spans="38:43">
      <c r="AL1346" t="s">
        <v>8541</v>
      </c>
      <c r="AM1346" s="1" t="s">
        <v>8550</v>
      </c>
      <c r="AN1346" s="1">
        <v>5</v>
      </c>
      <c r="AO1346" s="1"/>
      <c r="AP1346" s="69"/>
      <c r="AQ1346" s="176">
        <f t="shared" si="20"/>
        <v>0</v>
      </c>
    </row>
    <row r="1347" spans="38:43">
      <c r="AL1347" t="s">
        <v>8541</v>
      </c>
      <c r="AM1347" s="1" t="s">
        <v>8551</v>
      </c>
      <c r="AN1347" s="1">
        <v>2</v>
      </c>
      <c r="AO1347" s="1"/>
      <c r="AP1347" s="69"/>
      <c r="AQ1347" s="176">
        <f t="shared" si="20"/>
        <v>0</v>
      </c>
    </row>
    <row r="1348" spans="38:43">
      <c r="AL1348" t="s">
        <v>8541</v>
      </c>
      <c r="AM1348" s="1" t="s">
        <v>8552</v>
      </c>
      <c r="AN1348" s="1">
        <v>22</v>
      </c>
      <c r="AO1348" s="1"/>
      <c r="AP1348" s="69"/>
      <c r="AQ1348" s="176">
        <f t="shared" ref="AQ1348:AQ1411" si="21">AP1348*AN1348</f>
        <v>0</v>
      </c>
    </row>
    <row r="1349" spans="38:43">
      <c r="AL1349" t="s">
        <v>8541</v>
      </c>
      <c r="AM1349" s="1" t="s">
        <v>8553</v>
      </c>
      <c r="AN1349" s="1">
        <v>7</v>
      </c>
      <c r="AO1349" s="1"/>
      <c r="AP1349" s="69"/>
      <c r="AQ1349" s="176">
        <f t="shared" si="21"/>
        <v>0</v>
      </c>
    </row>
    <row r="1350" spans="38:43">
      <c r="AL1350" t="s">
        <v>8541</v>
      </c>
      <c r="AM1350" s="1" t="s">
        <v>8554</v>
      </c>
      <c r="AN1350" s="1">
        <v>13</v>
      </c>
      <c r="AO1350" s="1"/>
      <c r="AP1350" s="69"/>
      <c r="AQ1350" s="176">
        <f t="shared" si="21"/>
        <v>0</v>
      </c>
    </row>
    <row r="1351" spans="38:43">
      <c r="AL1351" t="s">
        <v>8541</v>
      </c>
      <c r="AM1351" s="1" t="s">
        <v>8555</v>
      </c>
      <c r="AN1351" s="1">
        <v>15</v>
      </c>
      <c r="AO1351" s="1"/>
      <c r="AP1351" s="69"/>
      <c r="AQ1351" s="176">
        <f t="shared" si="21"/>
        <v>0</v>
      </c>
    </row>
    <row r="1352" spans="38:43">
      <c r="AL1352" t="s">
        <v>8541</v>
      </c>
      <c r="AM1352" s="1" t="s">
        <v>8556</v>
      </c>
      <c r="AN1352" s="1">
        <v>4</v>
      </c>
      <c r="AO1352" s="1"/>
      <c r="AP1352" s="69"/>
      <c r="AQ1352" s="176">
        <f t="shared" si="21"/>
        <v>0</v>
      </c>
    </row>
    <row r="1353" spans="38:43">
      <c r="AL1353" t="s">
        <v>8541</v>
      </c>
      <c r="AM1353" s="1" t="s">
        <v>8557</v>
      </c>
      <c r="AN1353" s="1">
        <v>8</v>
      </c>
      <c r="AO1353" s="1"/>
      <c r="AP1353" s="69"/>
      <c r="AQ1353" s="176">
        <f t="shared" si="21"/>
        <v>0</v>
      </c>
    </row>
    <row r="1354" spans="38:43">
      <c r="AL1354" t="s">
        <v>8541</v>
      </c>
      <c r="AM1354" s="1" t="s">
        <v>8558</v>
      </c>
      <c r="AN1354" s="1">
        <v>4</v>
      </c>
      <c r="AO1354" s="1"/>
      <c r="AP1354" s="69"/>
      <c r="AQ1354" s="176">
        <f t="shared" si="21"/>
        <v>0</v>
      </c>
    </row>
    <row r="1355" spans="38:43">
      <c r="AL1355" t="s">
        <v>8541</v>
      </c>
      <c r="AM1355" s="1" t="s">
        <v>8559</v>
      </c>
      <c r="AN1355" s="1">
        <v>0.06</v>
      </c>
      <c r="AO1355" s="1"/>
      <c r="AP1355" s="69"/>
      <c r="AQ1355" s="176">
        <f t="shared" si="21"/>
        <v>0</v>
      </c>
    </row>
    <row r="1356" spans="38:43">
      <c r="AL1356" t="s">
        <v>8541</v>
      </c>
      <c r="AM1356" s="1" t="s">
        <v>8560</v>
      </c>
      <c r="AN1356" s="1">
        <v>0.2</v>
      </c>
      <c r="AO1356" s="1"/>
      <c r="AP1356" s="69"/>
      <c r="AQ1356" s="176">
        <f t="shared" si="21"/>
        <v>0</v>
      </c>
    </row>
    <row r="1357" spans="38:43">
      <c r="AL1357" t="s">
        <v>8541</v>
      </c>
      <c r="AM1357" s="1" t="s">
        <v>8561</v>
      </c>
      <c r="AN1357" s="1">
        <v>5</v>
      </c>
      <c r="AO1357" s="1"/>
      <c r="AP1357" s="69"/>
      <c r="AQ1357" s="176">
        <f t="shared" si="21"/>
        <v>0</v>
      </c>
    </row>
    <row r="1358" spans="38:43">
      <c r="AL1358" t="s">
        <v>8541</v>
      </c>
      <c r="AM1358" s="1" t="s">
        <v>8562</v>
      </c>
      <c r="AN1358" s="1">
        <v>0.8</v>
      </c>
      <c r="AO1358" s="1"/>
      <c r="AP1358" s="69"/>
      <c r="AQ1358" s="176">
        <f t="shared" si="21"/>
        <v>0</v>
      </c>
    </row>
    <row r="1359" spans="38:43">
      <c r="AL1359" t="s">
        <v>8541</v>
      </c>
      <c r="AM1359" s="1" t="s">
        <v>8563</v>
      </c>
      <c r="AN1359" s="1">
        <v>0.5</v>
      </c>
      <c r="AO1359" s="1"/>
      <c r="AP1359" s="69"/>
      <c r="AQ1359" s="176">
        <f t="shared" si="21"/>
        <v>0</v>
      </c>
    </row>
    <row r="1360" spans="38:43">
      <c r="AL1360" t="s">
        <v>8541</v>
      </c>
      <c r="AM1360" s="1" t="s">
        <v>8564</v>
      </c>
      <c r="AN1360" s="1"/>
      <c r="AO1360" s="1"/>
      <c r="AP1360" s="69"/>
      <c r="AQ1360" s="176">
        <f t="shared" si="21"/>
        <v>0</v>
      </c>
    </row>
    <row r="1361" spans="38:43">
      <c r="AL1361" t="s">
        <v>8541</v>
      </c>
      <c r="AM1361" s="1" t="s">
        <v>8565</v>
      </c>
      <c r="AN1361" s="1">
        <v>0.3</v>
      </c>
      <c r="AO1361" s="1"/>
      <c r="AP1361" s="69"/>
      <c r="AQ1361" s="176">
        <f t="shared" si="21"/>
        <v>0</v>
      </c>
    </row>
    <row r="1362" spans="38:43">
      <c r="AL1362" t="s">
        <v>8541</v>
      </c>
      <c r="AM1362" s="1" t="s">
        <v>8566</v>
      </c>
      <c r="AN1362" s="1">
        <v>0.5</v>
      </c>
      <c r="AO1362" s="1"/>
      <c r="AP1362" s="69"/>
      <c r="AQ1362" s="176">
        <f t="shared" si="21"/>
        <v>0</v>
      </c>
    </row>
    <row r="1363" spans="38:43">
      <c r="AL1363" t="s">
        <v>8541</v>
      </c>
      <c r="AM1363" s="1" t="s">
        <v>8567</v>
      </c>
      <c r="AN1363" s="1">
        <v>0.7</v>
      </c>
      <c r="AO1363" s="1"/>
      <c r="AP1363" s="69"/>
      <c r="AQ1363" s="176">
        <f t="shared" si="21"/>
        <v>0</v>
      </c>
    </row>
    <row r="1364" spans="38:43">
      <c r="AL1364" t="s">
        <v>8541</v>
      </c>
      <c r="AM1364" s="1" t="s">
        <v>8568</v>
      </c>
      <c r="AN1364" s="1">
        <v>0.2</v>
      </c>
      <c r="AO1364" s="1"/>
      <c r="AP1364" s="69"/>
      <c r="AQ1364" s="176">
        <f t="shared" si="21"/>
        <v>0</v>
      </c>
    </row>
    <row r="1365" spans="38:43">
      <c r="AL1365" t="s">
        <v>8541</v>
      </c>
      <c r="AM1365" s="1" t="s">
        <v>8569</v>
      </c>
      <c r="AN1365" s="1">
        <v>0.1</v>
      </c>
      <c r="AO1365" s="1"/>
      <c r="AP1365" s="69"/>
      <c r="AQ1365" s="176">
        <f t="shared" si="21"/>
        <v>0</v>
      </c>
    </row>
    <row r="1366" spans="38:43">
      <c r="AL1366" t="s">
        <v>8541</v>
      </c>
      <c r="AM1366" s="1" t="s">
        <v>8570</v>
      </c>
      <c r="AN1366" s="1">
        <v>0.3</v>
      </c>
      <c r="AO1366" s="1"/>
      <c r="AP1366" s="69"/>
      <c r="AQ1366" s="176">
        <f t="shared" si="21"/>
        <v>0</v>
      </c>
    </row>
    <row r="1367" spans="38:43">
      <c r="AL1367" t="s">
        <v>8541</v>
      </c>
      <c r="AM1367" s="1" t="s">
        <v>8571</v>
      </c>
      <c r="AN1367" s="1">
        <v>0.5</v>
      </c>
      <c r="AO1367" s="1"/>
      <c r="AP1367" s="69"/>
      <c r="AQ1367" s="176">
        <f t="shared" si="21"/>
        <v>0</v>
      </c>
    </row>
    <row r="1368" spans="38:43">
      <c r="AL1368" t="s">
        <v>8541</v>
      </c>
      <c r="AM1368" s="1" t="s">
        <v>8572</v>
      </c>
      <c r="AN1368" s="1">
        <v>0.09</v>
      </c>
      <c r="AO1368" s="1"/>
      <c r="AP1368" s="69"/>
      <c r="AQ1368" s="176">
        <f t="shared" si="21"/>
        <v>0</v>
      </c>
    </row>
    <row r="1369" spans="38:43">
      <c r="AL1369" t="s">
        <v>8541</v>
      </c>
      <c r="AM1369" s="1" t="s">
        <v>8573</v>
      </c>
      <c r="AN1369" s="1">
        <v>0.7</v>
      </c>
      <c r="AO1369" s="1"/>
      <c r="AP1369" s="69"/>
      <c r="AQ1369" s="176">
        <f t="shared" si="21"/>
        <v>0</v>
      </c>
    </row>
    <row r="1370" spans="38:43">
      <c r="AL1370" t="s">
        <v>8541</v>
      </c>
      <c r="AM1370" s="1" t="s">
        <v>8574</v>
      </c>
      <c r="AN1370" s="1">
        <v>0.9</v>
      </c>
      <c r="AO1370" s="1"/>
      <c r="AP1370" s="69"/>
      <c r="AQ1370" s="176">
        <f t="shared" si="21"/>
        <v>0</v>
      </c>
    </row>
    <row r="1371" spans="38:43">
      <c r="AL1371" t="s">
        <v>8541</v>
      </c>
      <c r="AM1371" s="1" t="s">
        <v>8575</v>
      </c>
      <c r="AN1371" s="1">
        <v>1.3</v>
      </c>
      <c r="AO1371" s="1"/>
      <c r="AP1371" s="69"/>
      <c r="AQ1371" s="176">
        <f t="shared" si="21"/>
        <v>0</v>
      </c>
    </row>
    <row r="1372" spans="38:43">
      <c r="AL1372" t="s">
        <v>8541</v>
      </c>
      <c r="AM1372" s="1" t="s">
        <v>8576</v>
      </c>
      <c r="AN1372" s="1">
        <v>10</v>
      </c>
      <c r="AO1372" s="1"/>
      <c r="AP1372" s="69"/>
      <c r="AQ1372" s="176">
        <f t="shared" si="21"/>
        <v>0</v>
      </c>
    </row>
    <row r="1373" spans="38:43">
      <c r="AL1373" t="s">
        <v>8541</v>
      </c>
      <c r="AM1373" s="1" t="s">
        <v>8577</v>
      </c>
      <c r="AN1373" s="1">
        <v>22</v>
      </c>
      <c r="AO1373" s="1"/>
      <c r="AP1373" s="69"/>
      <c r="AQ1373" s="176">
        <f t="shared" si="21"/>
        <v>0</v>
      </c>
    </row>
    <row r="1374" spans="38:43">
      <c r="AL1374" t="s">
        <v>8541</v>
      </c>
      <c r="AM1374" s="1" t="s">
        <v>8578</v>
      </c>
      <c r="AN1374" s="1">
        <v>32</v>
      </c>
      <c r="AO1374" s="1"/>
      <c r="AP1374" s="69"/>
      <c r="AQ1374" s="176">
        <f t="shared" si="21"/>
        <v>0</v>
      </c>
    </row>
    <row r="1375" spans="38:43">
      <c r="AL1375" t="s">
        <v>8541</v>
      </c>
      <c r="AM1375" s="1" t="s">
        <v>8579</v>
      </c>
      <c r="AN1375" s="1">
        <v>7</v>
      </c>
      <c r="AO1375" s="1"/>
      <c r="AP1375" s="69"/>
      <c r="AQ1375" s="176">
        <f t="shared" si="21"/>
        <v>0</v>
      </c>
    </row>
    <row r="1376" spans="38:43">
      <c r="AL1376" t="s">
        <v>8541</v>
      </c>
      <c r="AM1376" s="1" t="s">
        <v>8580</v>
      </c>
      <c r="AN1376" s="1">
        <v>0.3</v>
      </c>
      <c r="AO1376" s="1"/>
      <c r="AP1376" s="69"/>
      <c r="AQ1376" s="176">
        <f t="shared" si="21"/>
        <v>0</v>
      </c>
    </row>
    <row r="1377" spans="38:43">
      <c r="AL1377" t="s">
        <v>8541</v>
      </c>
      <c r="AM1377" s="1" t="s">
        <v>8581</v>
      </c>
      <c r="AN1377" s="1">
        <v>3</v>
      </c>
      <c r="AO1377" s="1"/>
      <c r="AP1377" s="69"/>
      <c r="AQ1377" s="176">
        <f t="shared" si="21"/>
        <v>0</v>
      </c>
    </row>
    <row r="1378" spans="38:43">
      <c r="AL1378" t="s">
        <v>8541</v>
      </c>
      <c r="AM1378" s="1" t="s">
        <v>8582</v>
      </c>
      <c r="AN1378" s="1">
        <v>3.7</v>
      </c>
      <c r="AO1378" s="1"/>
      <c r="AP1378" s="69"/>
      <c r="AQ1378" s="176">
        <f t="shared" si="21"/>
        <v>0</v>
      </c>
    </row>
    <row r="1379" spans="38:43">
      <c r="AL1379" t="s">
        <v>8541</v>
      </c>
      <c r="AM1379" s="1" t="s">
        <v>8583</v>
      </c>
      <c r="AN1379" s="1">
        <v>4.3</v>
      </c>
      <c r="AO1379" s="1"/>
      <c r="AP1379" s="69"/>
      <c r="AQ1379" s="176">
        <f t="shared" si="21"/>
        <v>0</v>
      </c>
    </row>
    <row r="1380" spans="38:43">
      <c r="AL1380" t="s">
        <v>8541</v>
      </c>
      <c r="AM1380" s="1" t="s">
        <v>8584</v>
      </c>
      <c r="AN1380" s="1">
        <v>5</v>
      </c>
      <c r="AO1380" s="1"/>
      <c r="AP1380" s="69"/>
      <c r="AQ1380" s="176">
        <f t="shared" si="21"/>
        <v>0</v>
      </c>
    </row>
    <row r="1381" spans="38:43">
      <c r="AL1381" t="s">
        <v>8541</v>
      </c>
      <c r="AM1381" s="1" t="s">
        <v>8585</v>
      </c>
      <c r="AN1381" s="1">
        <v>2</v>
      </c>
      <c r="AO1381" s="1"/>
      <c r="AP1381" s="69"/>
      <c r="AQ1381" s="176">
        <f t="shared" si="21"/>
        <v>0</v>
      </c>
    </row>
    <row r="1382" spans="38:43">
      <c r="AL1382" t="s">
        <v>8541</v>
      </c>
      <c r="AM1382" s="1" t="s">
        <v>8586</v>
      </c>
      <c r="AN1382" s="1">
        <v>1</v>
      </c>
      <c r="AO1382" s="1"/>
      <c r="AP1382" s="69"/>
      <c r="AQ1382" s="176">
        <f t="shared" si="21"/>
        <v>0</v>
      </c>
    </row>
    <row r="1383" spans="38:43">
      <c r="AL1383" t="s">
        <v>8541</v>
      </c>
      <c r="AM1383" s="1" t="s">
        <v>8587</v>
      </c>
      <c r="AN1383" s="1">
        <v>0.2</v>
      </c>
      <c r="AO1383" s="1"/>
      <c r="AP1383" s="69"/>
      <c r="AQ1383" s="176">
        <f t="shared" si="21"/>
        <v>0</v>
      </c>
    </row>
    <row r="1384" spans="38:43">
      <c r="AL1384" t="s">
        <v>8541</v>
      </c>
      <c r="AM1384" s="1" t="s">
        <v>8588</v>
      </c>
      <c r="AN1384" s="1">
        <v>1</v>
      </c>
      <c r="AO1384" s="1"/>
      <c r="AP1384" s="69"/>
      <c r="AQ1384" s="176">
        <f t="shared" si="21"/>
        <v>0</v>
      </c>
    </row>
    <row r="1385" spans="38:43">
      <c r="AL1385" t="s">
        <v>8541</v>
      </c>
      <c r="AM1385" s="1" t="s">
        <v>8589</v>
      </c>
      <c r="AN1385" s="1">
        <v>0.05</v>
      </c>
      <c r="AO1385" s="1"/>
      <c r="AP1385" s="69"/>
      <c r="AQ1385" s="176">
        <f t="shared" si="21"/>
        <v>0</v>
      </c>
    </row>
    <row r="1386" spans="38:43">
      <c r="AL1386" t="s">
        <v>8541</v>
      </c>
      <c r="AM1386" s="1" t="s">
        <v>8590</v>
      </c>
      <c r="AN1386" s="1">
        <v>0.8</v>
      </c>
      <c r="AO1386" s="1"/>
      <c r="AP1386" s="69"/>
      <c r="AQ1386" s="176">
        <f t="shared" si="21"/>
        <v>0</v>
      </c>
    </row>
    <row r="1387" spans="38:43">
      <c r="AL1387" t="s">
        <v>8541</v>
      </c>
      <c r="AM1387" s="1" t="s">
        <v>8591</v>
      </c>
      <c r="AN1387" s="1">
        <v>0.1</v>
      </c>
      <c r="AO1387" s="1"/>
      <c r="AP1387" s="69"/>
      <c r="AQ1387" s="176">
        <f t="shared" si="21"/>
        <v>0</v>
      </c>
    </row>
    <row r="1388" spans="38:43">
      <c r="AL1388" t="s">
        <v>8541</v>
      </c>
      <c r="AM1388" s="1" t="s">
        <v>8592</v>
      </c>
      <c r="AN1388" s="1">
        <v>0.05</v>
      </c>
      <c r="AO1388" s="1"/>
      <c r="AP1388" s="69"/>
      <c r="AQ1388" s="176">
        <f t="shared" si="21"/>
        <v>0</v>
      </c>
    </row>
    <row r="1389" spans="38:43">
      <c r="AL1389" t="s">
        <v>8541</v>
      </c>
      <c r="AM1389" s="1" t="s">
        <v>8593</v>
      </c>
      <c r="AN1389" s="1">
        <v>0.05</v>
      </c>
      <c r="AO1389" s="1"/>
      <c r="AP1389" s="69"/>
      <c r="AQ1389" s="176">
        <f t="shared" si="21"/>
        <v>0</v>
      </c>
    </row>
    <row r="1390" spans="38:43">
      <c r="AL1390" t="s">
        <v>8541</v>
      </c>
      <c r="AM1390" s="1" t="s">
        <v>8594</v>
      </c>
      <c r="AN1390" s="1">
        <v>0.4</v>
      </c>
      <c r="AO1390" s="1"/>
      <c r="AP1390" s="69"/>
      <c r="AQ1390" s="176">
        <f t="shared" si="21"/>
        <v>0</v>
      </c>
    </row>
    <row r="1391" spans="38:43">
      <c r="AL1391" t="s">
        <v>8541</v>
      </c>
      <c r="AM1391" s="1" t="s">
        <v>8489</v>
      </c>
      <c r="AN1391" s="1">
        <v>0.8</v>
      </c>
      <c r="AO1391" s="1"/>
      <c r="AP1391" s="69"/>
      <c r="AQ1391" s="176">
        <f t="shared" si="21"/>
        <v>0</v>
      </c>
    </row>
    <row r="1392" spans="38:43">
      <c r="AL1392" t="s">
        <v>8541</v>
      </c>
      <c r="AM1392" s="1" t="s">
        <v>8595</v>
      </c>
      <c r="AN1392" s="1">
        <v>0.05</v>
      </c>
      <c r="AO1392" s="1"/>
      <c r="AP1392" s="69"/>
      <c r="AQ1392" s="176">
        <f t="shared" si="21"/>
        <v>0</v>
      </c>
    </row>
    <row r="1393" spans="38:43">
      <c r="AL1393" t="s">
        <v>8541</v>
      </c>
      <c r="AM1393" s="1" t="s">
        <v>8596</v>
      </c>
      <c r="AN1393" s="1">
        <v>0.8</v>
      </c>
      <c r="AO1393" s="1"/>
      <c r="AP1393" s="69"/>
      <c r="AQ1393" s="176">
        <f t="shared" si="21"/>
        <v>0</v>
      </c>
    </row>
    <row r="1394" spans="38:43">
      <c r="AL1394" t="s">
        <v>8541</v>
      </c>
      <c r="AM1394" s="1" t="s">
        <v>8597</v>
      </c>
      <c r="AN1394" s="1">
        <v>0.3</v>
      </c>
      <c r="AO1394" s="1"/>
      <c r="AP1394" s="69"/>
      <c r="AQ1394" s="176">
        <f t="shared" si="21"/>
        <v>0</v>
      </c>
    </row>
    <row r="1395" spans="38:43">
      <c r="AL1395" t="s">
        <v>8541</v>
      </c>
      <c r="AM1395" s="1" t="s">
        <v>8598</v>
      </c>
      <c r="AN1395" s="1">
        <v>0.2</v>
      </c>
      <c r="AO1395" s="1"/>
      <c r="AP1395" s="69"/>
      <c r="AQ1395" s="176">
        <f t="shared" si="21"/>
        <v>0</v>
      </c>
    </row>
    <row r="1396" spans="38:43">
      <c r="AL1396" t="s">
        <v>8541</v>
      </c>
      <c r="AM1396" s="1" t="s">
        <v>8599</v>
      </c>
      <c r="AN1396" s="1">
        <v>0.1</v>
      </c>
      <c r="AO1396" s="1"/>
      <c r="AP1396" s="69"/>
      <c r="AQ1396" s="176">
        <f t="shared" si="21"/>
        <v>0</v>
      </c>
    </row>
    <row r="1397" spans="38:43">
      <c r="AL1397" t="s">
        <v>8541</v>
      </c>
      <c r="AM1397" s="1" t="s">
        <v>8600</v>
      </c>
      <c r="AN1397" s="1">
        <v>0.09</v>
      </c>
      <c r="AO1397" s="1"/>
      <c r="AP1397" s="69"/>
      <c r="AQ1397" s="176">
        <f t="shared" si="21"/>
        <v>0</v>
      </c>
    </row>
    <row r="1398" spans="38:43">
      <c r="AL1398" t="s">
        <v>8541</v>
      </c>
      <c r="AM1398" s="1" t="s">
        <v>8601</v>
      </c>
      <c r="AN1398" s="1">
        <v>0.1</v>
      </c>
      <c r="AO1398" s="1"/>
      <c r="AP1398" s="69"/>
      <c r="AQ1398" s="176">
        <f t="shared" si="21"/>
        <v>0</v>
      </c>
    </row>
    <row r="1399" spans="38:43">
      <c r="AL1399" t="s">
        <v>8541</v>
      </c>
      <c r="AM1399" s="1" t="s">
        <v>8602</v>
      </c>
      <c r="AN1399" s="1">
        <v>0.8</v>
      </c>
      <c r="AO1399" s="1"/>
      <c r="AP1399" s="69"/>
      <c r="AQ1399" s="176">
        <f t="shared" si="21"/>
        <v>0</v>
      </c>
    </row>
    <row r="1400" spans="38:43">
      <c r="AL1400" t="s">
        <v>8541</v>
      </c>
      <c r="AM1400" s="1" t="s">
        <v>8603</v>
      </c>
      <c r="AN1400" s="1">
        <v>0.6</v>
      </c>
      <c r="AO1400" s="1"/>
      <c r="AP1400" s="69"/>
      <c r="AQ1400" s="176">
        <f t="shared" si="21"/>
        <v>0</v>
      </c>
    </row>
    <row r="1401" spans="38:43">
      <c r="AL1401" t="s">
        <v>8541</v>
      </c>
      <c r="AM1401" s="1" t="s">
        <v>8604</v>
      </c>
      <c r="AN1401" s="1">
        <v>0.5</v>
      </c>
      <c r="AO1401" s="1"/>
      <c r="AP1401" s="69"/>
      <c r="AQ1401" s="176">
        <f t="shared" si="21"/>
        <v>0</v>
      </c>
    </row>
    <row r="1402" spans="38:43">
      <c r="AL1402" t="s">
        <v>8541</v>
      </c>
      <c r="AM1402" s="1" t="s">
        <v>8605</v>
      </c>
      <c r="AN1402" s="1">
        <v>0.7</v>
      </c>
      <c r="AO1402" s="1"/>
      <c r="AP1402" s="69"/>
      <c r="AQ1402" s="176">
        <f t="shared" si="21"/>
        <v>0</v>
      </c>
    </row>
    <row r="1403" spans="38:43">
      <c r="AL1403" t="s">
        <v>8541</v>
      </c>
      <c r="AM1403" s="1" t="s">
        <v>8606</v>
      </c>
      <c r="AN1403" s="1">
        <v>0.6</v>
      </c>
      <c r="AO1403" s="1"/>
      <c r="AP1403" s="69"/>
      <c r="AQ1403" s="176">
        <f t="shared" si="21"/>
        <v>0</v>
      </c>
    </row>
    <row r="1404" spans="38:43">
      <c r="AL1404" t="s">
        <v>8541</v>
      </c>
      <c r="AM1404" s="1" t="s">
        <v>8607</v>
      </c>
      <c r="AN1404" s="1">
        <v>0.4</v>
      </c>
      <c r="AO1404" s="1"/>
      <c r="AP1404" s="69"/>
      <c r="AQ1404" s="176">
        <f t="shared" si="21"/>
        <v>0</v>
      </c>
    </row>
    <row r="1405" spans="38:43">
      <c r="AL1405" t="s">
        <v>8541</v>
      </c>
      <c r="AM1405" s="1" t="s">
        <v>8608</v>
      </c>
      <c r="AN1405" s="1">
        <v>0.3</v>
      </c>
      <c r="AO1405" s="1"/>
      <c r="AP1405" s="69"/>
      <c r="AQ1405" s="176">
        <f t="shared" si="21"/>
        <v>0</v>
      </c>
    </row>
    <row r="1406" spans="38:43">
      <c r="AL1406" t="s">
        <v>8541</v>
      </c>
      <c r="AM1406" s="1" t="s">
        <v>8609</v>
      </c>
      <c r="AN1406" s="1">
        <v>0.5</v>
      </c>
      <c r="AO1406" s="1"/>
      <c r="AP1406" s="69"/>
      <c r="AQ1406" s="176">
        <f t="shared" si="21"/>
        <v>0</v>
      </c>
    </row>
    <row r="1407" spans="38:43">
      <c r="AL1407" t="s">
        <v>8541</v>
      </c>
      <c r="AM1407" s="1" t="s">
        <v>8610</v>
      </c>
      <c r="AN1407" s="1">
        <v>0.35</v>
      </c>
      <c r="AO1407" s="1"/>
      <c r="AP1407" s="69"/>
      <c r="AQ1407" s="176">
        <f t="shared" si="21"/>
        <v>0</v>
      </c>
    </row>
    <row r="1408" spans="38:43">
      <c r="AL1408" t="s">
        <v>8541</v>
      </c>
      <c r="AM1408" s="1" t="s">
        <v>8611</v>
      </c>
      <c r="AN1408" s="1">
        <v>0.1</v>
      </c>
      <c r="AO1408" s="1"/>
      <c r="AP1408" s="69"/>
      <c r="AQ1408" s="176">
        <f t="shared" si="21"/>
        <v>0</v>
      </c>
    </row>
    <row r="1409" spans="38:43">
      <c r="AL1409" t="s">
        <v>8541</v>
      </c>
      <c r="AM1409" s="1" t="s">
        <v>8612</v>
      </c>
      <c r="AN1409" s="1">
        <v>0.8</v>
      </c>
      <c r="AO1409" s="1"/>
      <c r="AP1409" s="69"/>
      <c r="AQ1409" s="176">
        <f t="shared" si="21"/>
        <v>0</v>
      </c>
    </row>
    <row r="1410" spans="38:43">
      <c r="AL1410" t="s">
        <v>8541</v>
      </c>
      <c r="AM1410" s="1" t="s">
        <v>8613</v>
      </c>
      <c r="AN1410" s="1">
        <v>0.6</v>
      </c>
      <c r="AO1410" s="1"/>
      <c r="AP1410" s="69"/>
      <c r="AQ1410" s="176">
        <f t="shared" si="21"/>
        <v>0</v>
      </c>
    </row>
    <row r="1411" spans="38:43">
      <c r="AL1411" t="s">
        <v>8541</v>
      </c>
      <c r="AM1411" s="1" t="s">
        <v>8614</v>
      </c>
      <c r="AN1411" s="1">
        <v>0.2</v>
      </c>
      <c r="AO1411" s="1"/>
      <c r="AP1411" s="69"/>
      <c r="AQ1411" s="176">
        <f t="shared" si="21"/>
        <v>0</v>
      </c>
    </row>
    <row r="1412" spans="38:43">
      <c r="AL1412" t="s">
        <v>8541</v>
      </c>
      <c r="AM1412" s="1" t="s">
        <v>8615</v>
      </c>
      <c r="AN1412" s="1">
        <v>0.05</v>
      </c>
      <c r="AO1412" s="1"/>
      <c r="AP1412" s="69"/>
      <c r="AQ1412" s="176">
        <f t="shared" ref="AQ1412:AQ1475" si="22">AP1412*AN1412</f>
        <v>0</v>
      </c>
    </row>
    <row r="1413" spans="38:43">
      <c r="AL1413" t="s">
        <v>8541</v>
      </c>
      <c r="AM1413" s="1" t="s">
        <v>8616</v>
      </c>
      <c r="AN1413" s="1">
        <v>0.05</v>
      </c>
      <c r="AO1413" s="1"/>
      <c r="AP1413" s="69"/>
      <c r="AQ1413" s="176">
        <f t="shared" si="22"/>
        <v>0</v>
      </c>
    </row>
    <row r="1414" spans="38:43">
      <c r="AL1414" t="s">
        <v>8541</v>
      </c>
      <c r="AM1414" s="1" t="s">
        <v>8617</v>
      </c>
      <c r="AN1414" s="1">
        <v>0.8</v>
      </c>
      <c r="AO1414" s="1"/>
      <c r="AP1414" s="69"/>
      <c r="AQ1414" s="176">
        <f t="shared" si="22"/>
        <v>0</v>
      </c>
    </row>
    <row r="1415" spans="38:43">
      <c r="AL1415" t="s">
        <v>8541</v>
      </c>
      <c r="AM1415" s="1" t="s">
        <v>8618</v>
      </c>
      <c r="AN1415" s="1">
        <v>0.5</v>
      </c>
      <c r="AO1415" s="1"/>
      <c r="AP1415" s="69"/>
      <c r="AQ1415" s="176">
        <f t="shared" si="22"/>
        <v>0</v>
      </c>
    </row>
    <row r="1416" spans="38:43">
      <c r="AL1416" t="s">
        <v>8541</v>
      </c>
      <c r="AM1416" s="1" t="s">
        <v>8619</v>
      </c>
      <c r="AN1416" s="1">
        <v>0.06</v>
      </c>
      <c r="AO1416" s="1"/>
      <c r="AP1416" s="69"/>
      <c r="AQ1416" s="176">
        <f t="shared" si="22"/>
        <v>0</v>
      </c>
    </row>
    <row r="1417" spans="38:43">
      <c r="AL1417" t="s">
        <v>8541</v>
      </c>
      <c r="AM1417" s="1" t="s">
        <v>8620</v>
      </c>
      <c r="AN1417" s="1">
        <v>0.9</v>
      </c>
      <c r="AO1417" s="1"/>
      <c r="AP1417" s="69"/>
      <c r="AQ1417" s="176">
        <f t="shared" si="22"/>
        <v>0</v>
      </c>
    </row>
    <row r="1418" spans="38:43">
      <c r="AL1418" t="s">
        <v>8541</v>
      </c>
      <c r="AM1418" s="1" t="s">
        <v>8621</v>
      </c>
      <c r="AN1418" s="1">
        <v>0.2</v>
      </c>
      <c r="AO1418" s="1"/>
      <c r="AP1418" s="69"/>
      <c r="AQ1418" s="176">
        <f t="shared" si="22"/>
        <v>0</v>
      </c>
    </row>
    <row r="1419" spans="38:43">
      <c r="AL1419" t="s">
        <v>8541</v>
      </c>
      <c r="AM1419" s="1" t="s">
        <v>8622</v>
      </c>
      <c r="AN1419" s="1">
        <v>0.1</v>
      </c>
      <c r="AO1419" s="1"/>
      <c r="AP1419" s="69"/>
      <c r="AQ1419" s="176">
        <f t="shared" si="22"/>
        <v>0</v>
      </c>
    </row>
    <row r="1420" spans="38:43">
      <c r="AL1420" t="s">
        <v>8541</v>
      </c>
      <c r="AM1420" s="1" t="s">
        <v>8623</v>
      </c>
      <c r="AN1420" s="1">
        <v>0.5</v>
      </c>
      <c r="AO1420" s="1"/>
      <c r="AP1420" s="69"/>
      <c r="AQ1420" s="176">
        <f t="shared" si="22"/>
        <v>0</v>
      </c>
    </row>
    <row r="1421" spans="38:43">
      <c r="AL1421" t="s">
        <v>8541</v>
      </c>
      <c r="AM1421" s="1" t="s">
        <v>8624</v>
      </c>
      <c r="AN1421" s="1">
        <v>2</v>
      </c>
      <c r="AO1421" s="1"/>
      <c r="AP1421" s="69"/>
      <c r="AQ1421" s="176">
        <f t="shared" si="22"/>
        <v>0</v>
      </c>
    </row>
    <row r="1422" spans="38:43">
      <c r="AL1422" t="s">
        <v>8541</v>
      </c>
      <c r="AM1422" s="1" t="s">
        <v>8625</v>
      </c>
      <c r="AN1422" s="1">
        <v>1.5</v>
      </c>
      <c r="AO1422" s="1"/>
      <c r="AP1422" s="69"/>
      <c r="AQ1422" s="176">
        <f t="shared" si="22"/>
        <v>0</v>
      </c>
    </row>
    <row r="1423" spans="38:43">
      <c r="AL1423" t="s">
        <v>8541</v>
      </c>
      <c r="AM1423" s="1" t="s">
        <v>8626</v>
      </c>
      <c r="AN1423" s="1">
        <v>0.1</v>
      </c>
      <c r="AO1423" s="1"/>
      <c r="AP1423" s="69"/>
      <c r="AQ1423" s="176">
        <f t="shared" si="22"/>
        <v>0</v>
      </c>
    </row>
    <row r="1424" spans="38:43">
      <c r="AL1424" t="s">
        <v>8541</v>
      </c>
      <c r="AM1424" s="1" t="s">
        <v>8627</v>
      </c>
      <c r="AN1424" s="1">
        <v>0.45</v>
      </c>
      <c r="AO1424" s="1"/>
      <c r="AP1424" s="69"/>
      <c r="AQ1424" s="176">
        <f t="shared" si="22"/>
        <v>0</v>
      </c>
    </row>
    <row r="1425" spans="38:43">
      <c r="AL1425" t="s">
        <v>8541</v>
      </c>
      <c r="AM1425" s="1" t="s">
        <v>8628</v>
      </c>
      <c r="AN1425" s="1">
        <v>1.5</v>
      </c>
      <c r="AO1425" s="1"/>
      <c r="AP1425" s="69"/>
      <c r="AQ1425" s="176">
        <f t="shared" si="22"/>
        <v>0</v>
      </c>
    </row>
    <row r="1426" spans="38:43">
      <c r="AL1426" t="s">
        <v>8541</v>
      </c>
      <c r="AM1426" s="1" t="s">
        <v>8629</v>
      </c>
      <c r="AN1426" s="1">
        <v>0.3</v>
      </c>
      <c r="AO1426" s="1"/>
      <c r="AP1426" s="69"/>
      <c r="AQ1426" s="176">
        <f t="shared" si="22"/>
        <v>0</v>
      </c>
    </row>
    <row r="1427" spans="38:43">
      <c r="AL1427" t="s">
        <v>8541</v>
      </c>
      <c r="AM1427" s="1" t="s">
        <v>5207</v>
      </c>
      <c r="AN1427" s="1">
        <v>0.2</v>
      </c>
      <c r="AO1427" s="1"/>
      <c r="AP1427" s="69"/>
      <c r="AQ1427" s="176">
        <f t="shared" si="22"/>
        <v>0</v>
      </c>
    </row>
    <row r="1428" spans="38:43">
      <c r="AL1428" t="s">
        <v>8541</v>
      </c>
      <c r="AM1428" s="1" t="s">
        <v>8630</v>
      </c>
      <c r="AN1428" s="1">
        <v>0.09</v>
      </c>
      <c r="AO1428" s="1"/>
      <c r="AP1428" s="69"/>
      <c r="AQ1428" s="176">
        <f t="shared" si="22"/>
        <v>0</v>
      </c>
    </row>
    <row r="1429" spans="38:43">
      <c r="AL1429" t="s">
        <v>8541</v>
      </c>
      <c r="AM1429" s="1" t="s">
        <v>8631</v>
      </c>
      <c r="AN1429" s="1">
        <v>0.9</v>
      </c>
      <c r="AO1429" s="1"/>
      <c r="AP1429" s="69"/>
      <c r="AQ1429" s="176">
        <f t="shared" si="22"/>
        <v>0</v>
      </c>
    </row>
    <row r="1430" spans="38:43">
      <c r="AL1430" t="s">
        <v>8541</v>
      </c>
      <c r="AM1430" s="1" t="s">
        <v>8632</v>
      </c>
      <c r="AN1430" s="1"/>
      <c r="AO1430" s="1"/>
      <c r="AP1430" s="69"/>
      <c r="AQ1430" s="176">
        <f t="shared" si="22"/>
        <v>0</v>
      </c>
    </row>
    <row r="1431" spans="38:43">
      <c r="AL1431" t="s">
        <v>8541</v>
      </c>
      <c r="AM1431" s="1" t="s">
        <v>8633</v>
      </c>
      <c r="AN1431" s="1">
        <v>0.3</v>
      </c>
      <c r="AO1431" s="1"/>
      <c r="AP1431" s="69"/>
      <c r="AQ1431" s="176">
        <f t="shared" si="22"/>
        <v>0</v>
      </c>
    </row>
    <row r="1432" spans="38:43">
      <c r="AL1432" t="s">
        <v>8541</v>
      </c>
      <c r="AM1432" s="1" t="s">
        <v>8634</v>
      </c>
      <c r="AN1432" s="1">
        <v>0.3</v>
      </c>
      <c r="AO1432" s="1"/>
      <c r="AP1432" s="69"/>
      <c r="AQ1432" s="176">
        <f t="shared" si="22"/>
        <v>0</v>
      </c>
    </row>
    <row r="1433" spans="38:43">
      <c r="AL1433" t="s">
        <v>8541</v>
      </c>
      <c r="AM1433" s="1" t="s">
        <v>8635</v>
      </c>
      <c r="AN1433" s="1">
        <v>0.4</v>
      </c>
      <c r="AO1433" s="1"/>
      <c r="AP1433" s="69"/>
      <c r="AQ1433" s="176">
        <f t="shared" si="22"/>
        <v>0</v>
      </c>
    </row>
    <row r="1434" spans="38:43">
      <c r="AL1434" t="s">
        <v>8541</v>
      </c>
      <c r="AM1434" s="1" t="s">
        <v>8636</v>
      </c>
      <c r="AN1434" s="1">
        <v>0.7</v>
      </c>
      <c r="AO1434" s="1"/>
      <c r="AP1434" s="69"/>
      <c r="AQ1434" s="176">
        <f t="shared" si="22"/>
        <v>0</v>
      </c>
    </row>
    <row r="1435" spans="38:43">
      <c r="AL1435" t="s">
        <v>8541</v>
      </c>
      <c r="AM1435" s="1" t="s">
        <v>8637</v>
      </c>
      <c r="AN1435" s="1">
        <v>0.6</v>
      </c>
      <c r="AO1435" s="1"/>
      <c r="AP1435" s="69"/>
      <c r="AQ1435" s="176">
        <f t="shared" si="22"/>
        <v>0</v>
      </c>
    </row>
    <row r="1436" spans="38:43">
      <c r="AL1436" t="s">
        <v>8541</v>
      </c>
      <c r="AM1436" s="1" t="s">
        <v>8638</v>
      </c>
      <c r="AN1436" s="1">
        <v>0.1</v>
      </c>
      <c r="AO1436" s="1"/>
      <c r="AP1436" s="69"/>
      <c r="AQ1436" s="176">
        <f t="shared" si="22"/>
        <v>0</v>
      </c>
    </row>
    <row r="1437" spans="38:43">
      <c r="AL1437" t="s">
        <v>8541</v>
      </c>
      <c r="AM1437" s="1" t="s">
        <v>8639</v>
      </c>
      <c r="AN1437" s="1">
        <v>0.3</v>
      </c>
      <c r="AO1437" s="1"/>
      <c r="AP1437" s="69"/>
      <c r="AQ1437" s="176">
        <f t="shared" si="22"/>
        <v>0</v>
      </c>
    </row>
    <row r="1438" spans="38:43">
      <c r="AL1438" t="s">
        <v>8541</v>
      </c>
      <c r="AM1438" s="1" t="s">
        <v>8640</v>
      </c>
      <c r="AN1438" s="1">
        <v>0.09</v>
      </c>
      <c r="AO1438" s="1"/>
      <c r="AP1438" s="69"/>
      <c r="AQ1438" s="176">
        <f t="shared" si="22"/>
        <v>0</v>
      </c>
    </row>
    <row r="1439" spans="38:43">
      <c r="AL1439" t="s">
        <v>8541</v>
      </c>
      <c r="AM1439" s="1" t="s">
        <v>4910</v>
      </c>
      <c r="AN1439" s="1">
        <v>0.09</v>
      </c>
      <c r="AO1439" s="1" t="s">
        <v>8641</v>
      </c>
      <c r="AP1439" s="69"/>
      <c r="AQ1439" s="176">
        <f t="shared" si="22"/>
        <v>0</v>
      </c>
    </row>
    <row r="1440" spans="38:43">
      <c r="AL1440" t="s">
        <v>8541</v>
      </c>
      <c r="AM1440" s="1" t="s">
        <v>8642</v>
      </c>
      <c r="AN1440" s="1">
        <v>0.2</v>
      </c>
      <c r="AO1440" s="1"/>
      <c r="AP1440" s="69"/>
      <c r="AQ1440" s="176">
        <f t="shared" si="22"/>
        <v>0</v>
      </c>
    </row>
    <row r="1441" spans="38:43">
      <c r="AL1441" t="s">
        <v>8541</v>
      </c>
      <c r="AM1441" s="1" t="s">
        <v>7434</v>
      </c>
      <c r="AN1441" s="1"/>
      <c r="AO1441" s="1"/>
      <c r="AP1441" s="69"/>
      <c r="AQ1441" s="176">
        <f t="shared" si="22"/>
        <v>0</v>
      </c>
    </row>
    <row r="1442" spans="38:43">
      <c r="AL1442" t="s">
        <v>8541</v>
      </c>
      <c r="AM1442" s="1" t="s">
        <v>8643</v>
      </c>
      <c r="AN1442" s="1"/>
      <c r="AO1442" s="1"/>
      <c r="AP1442" s="69"/>
      <c r="AQ1442" s="176">
        <f t="shared" si="22"/>
        <v>0</v>
      </c>
    </row>
    <row r="1443" spans="38:43">
      <c r="AL1443" t="s">
        <v>8541</v>
      </c>
      <c r="AM1443" s="1" t="s">
        <v>8644</v>
      </c>
      <c r="AN1443" s="1">
        <v>100</v>
      </c>
      <c r="AO1443" s="1"/>
      <c r="AP1443" s="69"/>
      <c r="AQ1443" s="176">
        <f t="shared" si="22"/>
        <v>0</v>
      </c>
    </row>
    <row r="1444" spans="38:43">
      <c r="AL1444" t="s">
        <v>8541</v>
      </c>
      <c r="AM1444" s="1" t="s">
        <v>8645</v>
      </c>
      <c r="AN1444" s="1">
        <v>35</v>
      </c>
      <c r="AO1444" s="1"/>
      <c r="AP1444" s="69"/>
      <c r="AQ1444" s="176">
        <f t="shared" si="22"/>
        <v>0</v>
      </c>
    </row>
    <row r="1445" spans="38:43">
      <c r="AL1445" t="s">
        <v>8541</v>
      </c>
      <c r="AM1445" s="1" t="s">
        <v>8646</v>
      </c>
      <c r="AN1445" s="1" t="e">
        <v>#VALUE!</v>
      </c>
      <c r="AO1445" s="1"/>
      <c r="AP1445" s="69"/>
      <c r="AQ1445" s="176" t="e">
        <f t="shared" si="22"/>
        <v>#VALUE!</v>
      </c>
    </row>
    <row r="1446" spans="38:43">
      <c r="AL1446" t="s">
        <v>8541</v>
      </c>
      <c r="AM1446" s="1" t="s">
        <v>8647</v>
      </c>
      <c r="AN1446" s="1">
        <v>70</v>
      </c>
      <c r="AO1446" s="1"/>
      <c r="AP1446" s="69"/>
      <c r="AQ1446" s="176">
        <f t="shared" si="22"/>
        <v>0</v>
      </c>
    </row>
    <row r="1447" spans="38:43">
      <c r="AL1447" t="s">
        <v>8541</v>
      </c>
      <c r="AM1447" s="1" t="s">
        <v>8648</v>
      </c>
      <c r="AN1447" s="1">
        <v>8</v>
      </c>
      <c r="AO1447" s="1"/>
      <c r="AP1447" s="69"/>
      <c r="AQ1447" s="176">
        <f t="shared" si="22"/>
        <v>0</v>
      </c>
    </row>
    <row r="1448" spans="38:43">
      <c r="AL1448" t="s">
        <v>8541</v>
      </c>
      <c r="AM1448" s="1" t="s">
        <v>8649</v>
      </c>
      <c r="AN1448" s="1">
        <v>175</v>
      </c>
      <c r="AO1448" s="1"/>
      <c r="AP1448" s="69"/>
      <c r="AQ1448" s="176">
        <f t="shared" si="22"/>
        <v>0</v>
      </c>
    </row>
    <row r="1449" spans="38:43">
      <c r="AL1449" t="s">
        <v>8541</v>
      </c>
      <c r="AM1449" s="1" t="s">
        <v>8650</v>
      </c>
      <c r="AN1449" s="1">
        <v>15</v>
      </c>
      <c r="AO1449" s="1"/>
      <c r="AP1449" s="69"/>
      <c r="AQ1449" s="176">
        <f t="shared" si="22"/>
        <v>0</v>
      </c>
    </row>
    <row r="1450" spans="38:43">
      <c r="AL1450" t="s">
        <v>8541</v>
      </c>
      <c r="AM1450" s="1" t="s">
        <v>8651</v>
      </c>
      <c r="AN1450" s="1">
        <v>4</v>
      </c>
      <c r="AO1450" s="1"/>
      <c r="AP1450" s="69"/>
      <c r="AQ1450" s="176">
        <f t="shared" si="22"/>
        <v>0</v>
      </c>
    </row>
    <row r="1451" spans="38:43">
      <c r="AL1451" t="s">
        <v>8541</v>
      </c>
      <c r="AM1451" s="1" t="s">
        <v>8652</v>
      </c>
      <c r="AN1451" s="1">
        <v>35</v>
      </c>
      <c r="AO1451" s="1"/>
      <c r="AP1451" s="69"/>
      <c r="AQ1451" s="176">
        <f t="shared" si="22"/>
        <v>0</v>
      </c>
    </row>
    <row r="1452" spans="38:43">
      <c r="AL1452" t="s">
        <v>8541</v>
      </c>
      <c r="AM1452" s="1" t="s">
        <v>8653</v>
      </c>
      <c r="AN1452" s="1">
        <v>2</v>
      </c>
      <c r="AO1452" s="1"/>
      <c r="AP1452" s="69"/>
      <c r="AQ1452" s="176">
        <f t="shared" si="22"/>
        <v>0</v>
      </c>
    </row>
    <row r="1453" spans="38:43">
      <c r="AL1453" t="s">
        <v>8541</v>
      </c>
      <c r="AM1453" s="1" t="s">
        <v>8654</v>
      </c>
      <c r="AN1453" s="1">
        <v>45</v>
      </c>
      <c r="AO1453" s="1"/>
      <c r="AP1453" s="69"/>
      <c r="AQ1453" s="176">
        <f t="shared" si="22"/>
        <v>0</v>
      </c>
    </row>
    <row r="1454" spans="38:43">
      <c r="AL1454" t="s">
        <v>8541</v>
      </c>
      <c r="AM1454" s="1" t="s">
        <v>8655</v>
      </c>
      <c r="AN1454" s="1">
        <v>12</v>
      </c>
      <c r="AO1454" s="1"/>
      <c r="AP1454" s="69"/>
      <c r="AQ1454" s="176">
        <f t="shared" si="22"/>
        <v>0</v>
      </c>
    </row>
    <row r="1455" spans="38:43">
      <c r="AL1455" t="s">
        <v>8541</v>
      </c>
      <c r="AM1455" s="1" t="s">
        <v>8656</v>
      </c>
      <c r="AN1455" s="1">
        <v>2</v>
      </c>
      <c r="AO1455" s="1"/>
      <c r="AP1455" s="69"/>
      <c r="AQ1455" s="176">
        <f t="shared" si="22"/>
        <v>0</v>
      </c>
    </row>
    <row r="1456" spans="38:43">
      <c r="AL1456" t="s">
        <v>8541</v>
      </c>
      <c r="AM1456" s="1" t="s">
        <v>5037</v>
      </c>
      <c r="AN1456" s="1">
        <v>0.2</v>
      </c>
      <c r="AO1456" s="1"/>
      <c r="AP1456" s="69"/>
      <c r="AQ1456" s="176">
        <f t="shared" si="22"/>
        <v>0</v>
      </c>
    </row>
    <row r="1457" spans="38:43">
      <c r="AL1457" t="s">
        <v>8541</v>
      </c>
      <c r="AM1457" s="1" t="s">
        <v>8657</v>
      </c>
      <c r="AN1457" s="1">
        <v>5</v>
      </c>
      <c r="AO1457" s="1"/>
      <c r="AP1457" s="69"/>
      <c r="AQ1457" s="176">
        <f t="shared" si="22"/>
        <v>0</v>
      </c>
    </row>
    <row r="1458" spans="38:43">
      <c r="AL1458" t="s">
        <v>8541</v>
      </c>
      <c r="AM1458" s="1" t="s">
        <v>8658</v>
      </c>
      <c r="AN1458" s="1">
        <v>65</v>
      </c>
      <c r="AO1458" s="1"/>
      <c r="AP1458" s="69"/>
      <c r="AQ1458" s="176">
        <f t="shared" si="22"/>
        <v>0</v>
      </c>
    </row>
    <row r="1459" spans="38:43">
      <c r="AL1459" t="s">
        <v>8541</v>
      </c>
      <c r="AM1459" s="1" t="s">
        <v>8659</v>
      </c>
      <c r="AN1459" s="1">
        <v>200</v>
      </c>
      <c r="AO1459" s="1"/>
      <c r="AP1459" s="69"/>
      <c r="AQ1459" s="176">
        <f t="shared" si="22"/>
        <v>0</v>
      </c>
    </row>
    <row r="1460" spans="38:43">
      <c r="AL1460" t="s">
        <v>8541</v>
      </c>
      <c r="AM1460" s="1" t="s">
        <v>8660</v>
      </c>
      <c r="AN1460" s="1">
        <v>250</v>
      </c>
      <c r="AO1460" s="1"/>
      <c r="AP1460" s="69"/>
      <c r="AQ1460" s="176">
        <f t="shared" si="22"/>
        <v>0</v>
      </c>
    </row>
    <row r="1461" spans="38:43">
      <c r="AL1461" t="s">
        <v>8541</v>
      </c>
      <c r="AM1461" s="1" t="s">
        <v>8661</v>
      </c>
      <c r="AN1461" s="1">
        <v>450</v>
      </c>
      <c r="AO1461" s="1"/>
      <c r="AP1461" s="69"/>
      <c r="AQ1461" s="176">
        <f t="shared" si="22"/>
        <v>0</v>
      </c>
    </row>
    <row r="1462" spans="38:43">
      <c r="AL1462" t="s">
        <v>8541</v>
      </c>
      <c r="AM1462" s="1" t="s">
        <v>8662</v>
      </c>
      <c r="AN1462" s="1">
        <v>75</v>
      </c>
      <c r="AO1462" s="1"/>
      <c r="AP1462" s="69"/>
      <c r="AQ1462" s="176">
        <f t="shared" si="22"/>
        <v>0</v>
      </c>
    </row>
    <row r="1463" spans="38:43">
      <c r="AL1463" t="s">
        <v>8541</v>
      </c>
      <c r="AM1463" s="1" t="s">
        <v>8663</v>
      </c>
      <c r="AN1463" s="1">
        <v>135</v>
      </c>
      <c r="AO1463" s="1"/>
      <c r="AP1463" s="69"/>
      <c r="AQ1463" s="176">
        <f t="shared" si="22"/>
        <v>0</v>
      </c>
    </row>
    <row r="1464" spans="38:43">
      <c r="AL1464" t="s">
        <v>8541</v>
      </c>
      <c r="AM1464" s="1" t="s">
        <v>8664</v>
      </c>
      <c r="AN1464" s="1">
        <v>1000</v>
      </c>
      <c r="AO1464" s="1"/>
      <c r="AP1464" s="69"/>
      <c r="AQ1464" s="176">
        <f t="shared" si="22"/>
        <v>0</v>
      </c>
    </row>
    <row r="1465" spans="38:43">
      <c r="AL1465" t="s">
        <v>8541</v>
      </c>
      <c r="AM1465" s="1" t="s">
        <v>8665</v>
      </c>
      <c r="AN1465" s="1">
        <v>180</v>
      </c>
      <c r="AO1465" s="1"/>
      <c r="AP1465" s="69"/>
      <c r="AQ1465" s="176">
        <f t="shared" si="22"/>
        <v>0</v>
      </c>
    </row>
    <row r="1466" spans="38:43">
      <c r="AL1466" t="s">
        <v>8541</v>
      </c>
      <c r="AM1466" s="1" t="s">
        <v>8666</v>
      </c>
      <c r="AN1466" s="1">
        <v>175</v>
      </c>
      <c r="AO1466" s="1"/>
      <c r="AP1466" s="69"/>
      <c r="AQ1466" s="176">
        <f t="shared" si="22"/>
        <v>0</v>
      </c>
    </row>
    <row r="1467" spans="38:43">
      <c r="AL1467" t="s">
        <v>8541</v>
      </c>
      <c r="AM1467" s="1" t="s">
        <v>8667</v>
      </c>
      <c r="AN1467" s="1">
        <v>300</v>
      </c>
      <c r="AO1467" s="1"/>
      <c r="AP1467" s="69"/>
      <c r="AQ1467" s="176">
        <f t="shared" si="22"/>
        <v>0</v>
      </c>
    </row>
    <row r="1468" spans="38:43">
      <c r="AL1468" t="s">
        <v>8541</v>
      </c>
      <c r="AM1468" s="1" t="s">
        <v>8668</v>
      </c>
      <c r="AN1468" s="1">
        <v>50</v>
      </c>
      <c r="AO1468" s="1"/>
      <c r="AP1468" s="69"/>
      <c r="AQ1468" s="176">
        <f t="shared" si="22"/>
        <v>0</v>
      </c>
    </row>
    <row r="1469" spans="38:43">
      <c r="AL1469" t="s">
        <v>8541</v>
      </c>
      <c r="AM1469" s="1" t="s">
        <v>8669</v>
      </c>
      <c r="AN1469" s="1">
        <v>275</v>
      </c>
      <c r="AO1469" s="1"/>
      <c r="AP1469" s="69"/>
      <c r="AQ1469" s="176">
        <f t="shared" si="22"/>
        <v>0</v>
      </c>
    </row>
    <row r="1470" spans="38:43">
      <c r="AL1470" t="s">
        <v>8541</v>
      </c>
      <c r="AM1470" s="1" t="s">
        <v>8670</v>
      </c>
      <c r="AN1470" s="1" t="e">
        <v>#VALUE!</v>
      </c>
      <c r="AO1470" s="1"/>
      <c r="AP1470" s="69"/>
      <c r="AQ1470" s="176" t="e">
        <f t="shared" si="22"/>
        <v>#VALUE!</v>
      </c>
    </row>
    <row r="1471" spans="38:43">
      <c r="AL1471" t="s">
        <v>8541</v>
      </c>
      <c r="AM1471" s="1" t="s">
        <v>8671</v>
      </c>
      <c r="AN1471" s="1" t="e">
        <v>#VALUE!</v>
      </c>
      <c r="AO1471" s="1"/>
      <c r="AP1471" s="69"/>
      <c r="AQ1471" s="176" t="e">
        <f t="shared" si="22"/>
        <v>#VALUE!</v>
      </c>
    </row>
    <row r="1472" spans="38:43">
      <c r="AL1472" t="s">
        <v>8541</v>
      </c>
      <c r="AM1472" s="1" t="s">
        <v>8672</v>
      </c>
      <c r="AN1472" s="1">
        <v>125</v>
      </c>
      <c r="AO1472" s="1"/>
      <c r="AP1472" s="69"/>
      <c r="AQ1472" s="176">
        <f t="shared" si="22"/>
        <v>0</v>
      </c>
    </row>
    <row r="1473" spans="38:43">
      <c r="AL1473" t="s">
        <v>8541</v>
      </c>
      <c r="AM1473" s="1" t="s">
        <v>8673</v>
      </c>
      <c r="AN1473" s="1">
        <v>725</v>
      </c>
      <c r="AO1473" s="1"/>
      <c r="AP1473" s="69"/>
      <c r="AQ1473" s="176">
        <f t="shared" si="22"/>
        <v>0</v>
      </c>
    </row>
    <row r="1474" spans="38:43">
      <c r="AL1474" t="s">
        <v>8541</v>
      </c>
      <c r="AM1474" s="1" t="s">
        <v>8674</v>
      </c>
      <c r="AN1474" s="1">
        <v>90</v>
      </c>
      <c r="AO1474" s="1"/>
      <c r="AP1474" s="69"/>
      <c r="AQ1474" s="176">
        <f t="shared" si="22"/>
        <v>0</v>
      </c>
    </row>
    <row r="1475" spans="38:43">
      <c r="AL1475" t="s">
        <v>8541</v>
      </c>
      <c r="AM1475" s="1" t="s">
        <v>8675</v>
      </c>
      <c r="AN1475" s="1"/>
      <c r="AO1475" s="1"/>
      <c r="AP1475" s="69"/>
      <c r="AQ1475" s="176">
        <f t="shared" si="22"/>
        <v>0</v>
      </c>
    </row>
    <row r="1476" spans="38:43">
      <c r="AL1476" t="s">
        <v>8541</v>
      </c>
      <c r="AM1476" s="1" t="s">
        <v>8676</v>
      </c>
      <c r="AN1476" s="1">
        <v>0.4</v>
      </c>
      <c r="AO1476" s="1"/>
      <c r="AP1476" s="69"/>
      <c r="AQ1476" s="176">
        <f t="shared" ref="AQ1476:AQ1539" si="23">AP1476*AN1476</f>
        <v>0</v>
      </c>
    </row>
    <row r="1477" spans="38:43">
      <c r="AL1477" t="s">
        <v>8541</v>
      </c>
      <c r="AM1477" s="1" t="s">
        <v>8677</v>
      </c>
      <c r="AN1477" s="1">
        <v>1</v>
      </c>
      <c r="AO1477" s="1"/>
      <c r="AP1477" s="69"/>
      <c r="AQ1477" s="176">
        <f t="shared" si="23"/>
        <v>0</v>
      </c>
    </row>
    <row r="1478" spans="38:43">
      <c r="AL1478" t="s">
        <v>8541</v>
      </c>
      <c r="AM1478" s="1" t="s">
        <v>8678</v>
      </c>
      <c r="AN1478" s="1">
        <v>0.3</v>
      </c>
      <c r="AO1478" s="1" t="s">
        <v>7730</v>
      </c>
      <c r="AP1478" s="69"/>
      <c r="AQ1478" s="176">
        <f t="shared" si="23"/>
        <v>0</v>
      </c>
    </row>
    <row r="1479" spans="38:43">
      <c r="AL1479" t="s">
        <v>8541</v>
      </c>
      <c r="AM1479" s="1" t="s">
        <v>8679</v>
      </c>
      <c r="AN1479" s="1">
        <v>0.3</v>
      </c>
      <c r="AO1479" s="1"/>
      <c r="AP1479" s="69"/>
      <c r="AQ1479" s="176">
        <f t="shared" si="23"/>
        <v>0</v>
      </c>
    </row>
    <row r="1480" spans="38:43">
      <c r="AL1480" t="s">
        <v>8541</v>
      </c>
      <c r="AM1480" s="1" t="s">
        <v>8680</v>
      </c>
      <c r="AN1480" s="1">
        <v>0.4</v>
      </c>
      <c r="AO1480" s="1"/>
      <c r="AP1480" s="69"/>
      <c r="AQ1480" s="176">
        <f t="shared" si="23"/>
        <v>0</v>
      </c>
    </row>
    <row r="1481" spans="38:43">
      <c r="AL1481" t="s">
        <v>8541</v>
      </c>
      <c r="AM1481" s="1" t="s">
        <v>8681</v>
      </c>
      <c r="AN1481" s="1">
        <v>0.3</v>
      </c>
      <c r="AO1481" s="1"/>
      <c r="AP1481" s="69"/>
      <c r="AQ1481" s="176">
        <f t="shared" si="23"/>
        <v>0</v>
      </c>
    </row>
    <row r="1482" spans="38:43">
      <c r="AL1482" t="s">
        <v>8541</v>
      </c>
      <c r="AM1482" s="1" t="s">
        <v>8682</v>
      </c>
      <c r="AN1482" s="1">
        <v>0.2</v>
      </c>
      <c r="AO1482" s="1"/>
      <c r="AP1482" s="69"/>
      <c r="AQ1482" s="176">
        <f t="shared" si="23"/>
        <v>0</v>
      </c>
    </row>
    <row r="1483" spans="38:43">
      <c r="AL1483" t="s">
        <v>8541</v>
      </c>
      <c r="AM1483" s="1" t="s">
        <v>8683</v>
      </c>
      <c r="AN1483" s="1">
        <v>0.4</v>
      </c>
      <c r="AO1483" s="1"/>
      <c r="AP1483" s="69"/>
      <c r="AQ1483" s="176">
        <f t="shared" si="23"/>
        <v>0</v>
      </c>
    </row>
    <row r="1484" spans="38:43">
      <c r="AL1484" t="s">
        <v>8541</v>
      </c>
      <c r="AM1484" s="1" t="s">
        <v>8684</v>
      </c>
      <c r="AN1484" s="1">
        <v>0.08</v>
      </c>
      <c r="AO1484" s="1"/>
      <c r="AP1484" s="69"/>
      <c r="AQ1484" s="176">
        <f t="shared" si="23"/>
        <v>0</v>
      </c>
    </row>
    <row r="1485" spans="38:43">
      <c r="AL1485" t="s">
        <v>8541</v>
      </c>
      <c r="AM1485" s="1" t="s">
        <v>8685</v>
      </c>
      <c r="AN1485" s="1">
        <v>3</v>
      </c>
      <c r="AO1485" s="1"/>
      <c r="AP1485" s="69"/>
      <c r="AQ1485" s="176">
        <f t="shared" si="23"/>
        <v>0</v>
      </c>
    </row>
    <row r="1486" spans="38:43">
      <c r="AL1486" t="s">
        <v>8541</v>
      </c>
      <c r="AM1486" s="1" t="s">
        <v>8686</v>
      </c>
      <c r="AN1486" s="1"/>
      <c r="AO1486" s="1"/>
      <c r="AP1486" s="69"/>
      <c r="AQ1486" s="176">
        <f t="shared" si="23"/>
        <v>0</v>
      </c>
    </row>
    <row r="1487" spans="38:43">
      <c r="AL1487" t="s">
        <v>8541</v>
      </c>
      <c r="AM1487" s="1" t="s">
        <v>8687</v>
      </c>
      <c r="AN1487" s="1">
        <v>0.1</v>
      </c>
      <c r="AO1487" s="1" t="s">
        <v>8688</v>
      </c>
      <c r="AP1487" s="69"/>
      <c r="AQ1487" s="176">
        <f t="shared" si="23"/>
        <v>0</v>
      </c>
    </row>
    <row r="1488" spans="38:43">
      <c r="AL1488" t="s">
        <v>8541</v>
      </c>
      <c r="AM1488" s="1" t="s">
        <v>8689</v>
      </c>
      <c r="AN1488" s="1">
        <v>3</v>
      </c>
      <c r="AO1488" s="1" t="s">
        <v>8688</v>
      </c>
      <c r="AP1488" s="69"/>
      <c r="AQ1488" s="176">
        <f t="shared" si="23"/>
        <v>0</v>
      </c>
    </row>
    <row r="1489" spans="38:43">
      <c r="AL1489" t="s">
        <v>8541</v>
      </c>
      <c r="AM1489" s="1" t="s">
        <v>8690</v>
      </c>
      <c r="AN1489" s="1">
        <v>1</v>
      </c>
      <c r="AO1489" s="1" t="s">
        <v>8120</v>
      </c>
      <c r="AP1489" s="69"/>
      <c r="AQ1489" s="176">
        <f t="shared" si="23"/>
        <v>0</v>
      </c>
    </row>
    <row r="1490" spans="38:43">
      <c r="AL1490" t="s">
        <v>8541</v>
      </c>
      <c r="AM1490" s="1" t="s">
        <v>8691</v>
      </c>
      <c r="AN1490" s="1">
        <v>0.3</v>
      </c>
      <c r="AO1490" s="1" t="s">
        <v>7764</v>
      </c>
      <c r="AP1490" s="69"/>
      <c r="AQ1490" s="176">
        <f t="shared" si="23"/>
        <v>0</v>
      </c>
    </row>
    <row r="1491" spans="38:43">
      <c r="AL1491" t="s">
        <v>8541</v>
      </c>
      <c r="AM1491" s="1" t="s">
        <v>8692</v>
      </c>
      <c r="AN1491" s="1">
        <v>0.3</v>
      </c>
      <c r="AO1491" s="1" t="s">
        <v>7764</v>
      </c>
      <c r="AP1491" s="69"/>
      <c r="AQ1491" s="176">
        <f t="shared" si="23"/>
        <v>0</v>
      </c>
    </row>
    <row r="1492" spans="38:43">
      <c r="AL1492" t="s">
        <v>8541</v>
      </c>
      <c r="AM1492" s="1" t="s">
        <v>8693</v>
      </c>
      <c r="AN1492" s="1">
        <v>3</v>
      </c>
      <c r="AO1492" s="1" t="s">
        <v>7712</v>
      </c>
      <c r="AP1492" s="69"/>
      <c r="AQ1492" s="176">
        <f t="shared" si="23"/>
        <v>0</v>
      </c>
    </row>
    <row r="1493" spans="38:43">
      <c r="AL1493" t="s">
        <v>8541</v>
      </c>
      <c r="AM1493" s="1" t="s">
        <v>8694</v>
      </c>
      <c r="AN1493" s="1">
        <v>1</v>
      </c>
      <c r="AO1493" s="1" t="s">
        <v>8120</v>
      </c>
      <c r="AP1493" s="69"/>
      <c r="AQ1493" s="176">
        <f t="shared" si="23"/>
        <v>0</v>
      </c>
    </row>
    <row r="1494" spans="38:43">
      <c r="AL1494" t="s">
        <v>8541</v>
      </c>
      <c r="AM1494" s="1" t="s">
        <v>8695</v>
      </c>
      <c r="AN1494" s="1">
        <v>0.7</v>
      </c>
      <c r="AO1494" s="1" t="s">
        <v>7764</v>
      </c>
      <c r="AP1494" s="69"/>
      <c r="AQ1494" s="176">
        <f t="shared" si="23"/>
        <v>0</v>
      </c>
    </row>
    <row r="1495" spans="38:43">
      <c r="AL1495" t="s">
        <v>8541</v>
      </c>
      <c r="AM1495" s="1" t="s">
        <v>8696</v>
      </c>
      <c r="AN1495" s="1">
        <v>0.7</v>
      </c>
      <c r="AO1495" s="1" t="s">
        <v>7764</v>
      </c>
      <c r="AP1495" s="69"/>
      <c r="AQ1495" s="176">
        <f t="shared" si="23"/>
        <v>0</v>
      </c>
    </row>
    <row r="1496" spans="38:43">
      <c r="AL1496" t="s">
        <v>8541</v>
      </c>
      <c r="AM1496" s="1" t="s">
        <v>8697</v>
      </c>
      <c r="AN1496" s="1">
        <v>3</v>
      </c>
      <c r="AO1496" s="1" t="s">
        <v>7764</v>
      </c>
      <c r="AP1496" s="69"/>
      <c r="AQ1496" s="176">
        <f t="shared" si="23"/>
        <v>0</v>
      </c>
    </row>
    <row r="1497" spans="38:43">
      <c r="AL1497" t="s">
        <v>8541</v>
      </c>
      <c r="AM1497" s="1" t="s">
        <v>8698</v>
      </c>
      <c r="AN1497" s="1"/>
      <c r="AO1497" s="1"/>
      <c r="AP1497" s="69"/>
      <c r="AQ1497" s="176">
        <f t="shared" si="23"/>
        <v>0</v>
      </c>
    </row>
    <row r="1498" spans="38:43">
      <c r="AL1498" t="s">
        <v>8541</v>
      </c>
      <c r="AM1498" s="1" t="s">
        <v>8699</v>
      </c>
      <c r="AN1498" s="1">
        <v>5</v>
      </c>
      <c r="AO1498" s="1"/>
      <c r="AP1498" s="69"/>
      <c r="AQ1498" s="176">
        <f t="shared" si="23"/>
        <v>0</v>
      </c>
    </row>
    <row r="1499" spans="38:43">
      <c r="AL1499" t="s">
        <v>8541</v>
      </c>
      <c r="AM1499" s="1" t="s">
        <v>8700</v>
      </c>
      <c r="AN1499" s="1">
        <v>5</v>
      </c>
      <c r="AO1499" s="1"/>
      <c r="AP1499" s="69"/>
      <c r="AQ1499" s="176">
        <f t="shared" si="23"/>
        <v>0</v>
      </c>
    </row>
    <row r="1500" spans="38:43">
      <c r="AL1500" t="s">
        <v>8541</v>
      </c>
      <c r="AM1500" s="1" t="s">
        <v>8701</v>
      </c>
      <c r="AN1500" s="1">
        <v>1</v>
      </c>
      <c r="AO1500" s="1"/>
      <c r="AP1500" s="69"/>
      <c r="AQ1500" s="176">
        <f t="shared" si="23"/>
        <v>0</v>
      </c>
    </row>
    <row r="1501" spans="38:43">
      <c r="AL1501" t="s">
        <v>8541</v>
      </c>
      <c r="AM1501" s="1" t="s">
        <v>8702</v>
      </c>
      <c r="AN1501" s="1">
        <v>1</v>
      </c>
      <c r="AO1501" s="1"/>
      <c r="AP1501" s="69"/>
      <c r="AQ1501" s="176">
        <f t="shared" si="23"/>
        <v>0</v>
      </c>
    </row>
    <row r="1502" spans="38:43">
      <c r="AL1502" t="s">
        <v>8541</v>
      </c>
      <c r="AM1502" s="1" t="s">
        <v>8703</v>
      </c>
      <c r="AN1502" s="1">
        <v>0.8</v>
      </c>
      <c r="AO1502" s="1"/>
      <c r="AP1502" s="69"/>
      <c r="AQ1502" s="176">
        <f t="shared" si="23"/>
        <v>0</v>
      </c>
    </row>
    <row r="1503" spans="38:43">
      <c r="AL1503" t="s">
        <v>8541</v>
      </c>
      <c r="AM1503" s="1" t="s">
        <v>8704</v>
      </c>
      <c r="AN1503" s="1">
        <v>2</v>
      </c>
      <c r="AO1503" s="1"/>
      <c r="AP1503" s="69"/>
      <c r="AQ1503" s="176">
        <f t="shared" si="23"/>
        <v>0</v>
      </c>
    </row>
    <row r="1504" spans="38:43">
      <c r="AL1504" t="s">
        <v>8541</v>
      </c>
      <c r="AM1504" s="1" t="s">
        <v>8705</v>
      </c>
      <c r="AN1504" s="1">
        <v>1</v>
      </c>
      <c r="AO1504" s="1"/>
      <c r="AP1504" s="69"/>
      <c r="AQ1504" s="176">
        <f t="shared" si="23"/>
        <v>0</v>
      </c>
    </row>
    <row r="1505" spans="38:43">
      <c r="AL1505" t="s">
        <v>8541</v>
      </c>
      <c r="AM1505" s="1" t="s">
        <v>8706</v>
      </c>
      <c r="AN1505" s="1">
        <v>1</v>
      </c>
      <c r="AO1505" s="1"/>
      <c r="AP1505" s="69"/>
      <c r="AQ1505" s="176">
        <f t="shared" si="23"/>
        <v>0</v>
      </c>
    </row>
    <row r="1506" spans="38:43">
      <c r="AL1506" t="s">
        <v>8541</v>
      </c>
      <c r="AM1506" s="1" t="s">
        <v>7434</v>
      </c>
      <c r="AN1506" s="1"/>
      <c r="AO1506" s="1"/>
      <c r="AP1506" s="69"/>
      <c r="AQ1506" s="176">
        <f t="shared" si="23"/>
        <v>0</v>
      </c>
    </row>
    <row r="1507" spans="38:43">
      <c r="AL1507" t="s">
        <v>8541</v>
      </c>
      <c r="AM1507" s="1" t="s">
        <v>8707</v>
      </c>
      <c r="AN1507" s="1"/>
      <c r="AO1507" s="1"/>
      <c r="AP1507" s="69"/>
      <c r="AQ1507" s="176">
        <f t="shared" si="23"/>
        <v>0</v>
      </c>
    </row>
    <row r="1508" spans="38:43">
      <c r="AL1508" t="s">
        <v>8541</v>
      </c>
      <c r="AM1508" s="1" t="s">
        <v>8708</v>
      </c>
      <c r="AN1508" s="1">
        <v>10</v>
      </c>
      <c r="AO1508" s="1"/>
      <c r="AP1508" s="69"/>
      <c r="AQ1508" s="176">
        <f t="shared" si="23"/>
        <v>0</v>
      </c>
    </row>
    <row r="1509" spans="38:43">
      <c r="AL1509" t="s">
        <v>8541</v>
      </c>
      <c r="AM1509" s="1" t="s">
        <v>8709</v>
      </c>
      <c r="AN1509" s="1">
        <v>0.5</v>
      </c>
      <c r="AO1509" s="1"/>
      <c r="AP1509" s="69"/>
      <c r="AQ1509" s="176">
        <f t="shared" si="23"/>
        <v>0</v>
      </c>
    </row>
    <row r="1510" spans="38:43">
      <c r="AL1510" t="s">
        <v>8541</v>
      </c>
      <c r="AM1510" s="1" t="s">
        <v>8710</v>
      </c>
      <c r="AN1510" s="1">
        <v>7.0000000000000007E-2</v>
      </c>
      <c r="AO1510" s="1"/>
      <c r="AP1510" s="69"/>
      <c r="AQ1510" s="176">
        <f t="shared" si="23"/>
        <v>0</v>
      </c>
    </row>
    <row r="1511" spans="38:43">
      <c r="AL1511" t="s">
        <v>8541</v>
      </c>
      <c r="AM1511" s="1" t="s">
        <v>8711</v>
      </c>
      <c r="AN1511" s="1">
        <v>0.2</v>
      </c>
      <c r="AO1511" s="1"/>
      <c r="AP1511" s="69"/>
      <c r="AQ1511" s="176">
        <f t="shared" si="23"/>
        <v>0</v>
      </c>
    </row>
    <row r="1512" spans="38:43">
      <c r="AL1512" t="s">
        <v>8541</v>
      </c>
      <c r="AM1512" s="1" t="s">
        <v>8712</v>
      </c>
      <c r="AN1512" s="1">
        <v>0.09</v>
      </c>
      <c r="AO1512" s="1"/>
      <c r="AP1512" s="69"/>
      <c r="AQ1512" s="176">
        <f t="shared" si="23"/>
        <v>0</v>
      </c>
    </row>
    <row r="1513" spans="38:43">
      <c r="AL1513" t="s">
        <v>8541</v>
      </c>
      <c r="AM1513" s="1" t="s">
        <v>8713</v>
      </c>
      <c r="AN1513" s="1">
        <v>0.1</v>
      </c>
      <c r="AO1513" s="1"/>
      <c r="AP1513" s="69"/>
      <c r="AQ1513" s="176">
        <f t="shared" si="23"/>
        <v>0</v>
      </c>
    </row>
    <row r="1514" spans="38:43">
      <c r="AL1514" t="s">
        <v>8541</v>
      </c>
      <c r="AM1514" s="1" t="s">
        <v>8714</v>
      </c>
      <c r="AN1514" s="1">
        <v>2</v>
      </c>
      <c r="AO1514" s="1"/>
      <c r="AP1514" s="69"/>
      <c r="AQ1514" s="176">
        <f t="shared" si="23"/>
        <v>0</v>
      </c>
    </row>
    <row r="1515" spans="38:43">
      <c r="AL1515" t="s">
        <v>8541</v>
      </c>
      <c r="AM1515" s="1" t="s">
        <v>8715</v>
      </c>
      <c r="AN1515" s="1">
        <v>0.1</v>
      </c>
      <c r="AO1515" s="1"/>
      <c r="AP1515" s="69"/>
      <c r="AQ1515" s="176">
        <f t="shared" si="23"/>
        <v>0</v>
      </c>
    </row>
    <row r="1516" spans="38:43">
      <c r="AL1516" t="s">
        <v>8541</v>
      </c>
      <c r="AM1516" s="1" t="s">
        <v>8716</v>
      </c>
      <c r="AN1516" s="1">
        <v>0.13</v>
      </c>
      <c r="AO1516" s="1"/>
      <c r="AP1516" s="69"/>
      <c r="AQ1516" s="176">
        <f t="shared" si="23"/>
        <v>0</v>
      </c>
    </row>
    <row r="1517" spans="38:43">
      <c r="AL1517" t="s">
        <v>8541</v>
      </c>
      <c r="AM1517" s="1" t="s">
        <v>8717</v>
      </c>
      <c r="AN1517" s="1">
        <v>0.06</v>
      </c>
      <c r="AO1517" s="1"/>
      <c r="AP1517" s="69"/>
      <c r="AQ1517" s="176">
        <f t="shared" si="23"/>
        <v>0</v>
      </c>
    </row>
    <row r="1518" spans="38:43">
      <c r="AL1518" t="s">
        <v>8541</v>
      </c>
      <c r="AM1518" s="1" t="s">
        <v>8718</v>
      </c>
      <c r="AN1518" s="1">
        <v>0.05</v>
      </c>
      <c r="AO1518" s="1"/>
      <c r="AP1518" s="69"/>
      <c r="AQ1518" s="176">
        <f t="shared" si="23"/>
        <v>0</v>
      </c>
    </row>
    <row r="1519" spans="38:43">
      <c r="AL1519" t="s">
        <v>8541</v>
      </c>
      <c r="AM1519" s="1" t="s">
        <v>8719</v>
      </c>
      <c r="AN1519" s="1">
        <v>0.15</v>
      </c>
      <c r="AO1519" s="1"/>
      <c r="AP1519" s="69"/>
      <c r="AQ1519" s="176">
        <f t="shared" si="23"/>
        <v>0</v>
      </c>
    </row>
    <row r="1520" spans="38:43">
      <c r="AL1520" t="s">
        <v>8541</v>
      </c>
      <c r="AM1520" s="1" t="s">
        <v>8720</v>
      </c>
      <c r="AN1520" s="1">
        <v>15</v>
      </c>
      <c r="AO1520" s="1"/>
      <c r="AP1520" s="69"/>
      <c r="AQ1520" s="176">
        <f t="shared" si="23"/>
        <v>0</v>
      </c>
    </row>
    <row r="1521" spans="38:43">
      <c r="AL1521" t="s">
        <v>8541</v>
      </c>
      <c r="AM1521" s="1" t="s">
        <v>8721</v>
      </c>
      <c r="AN1521" s="1">
        <v>0.08</v>
      </c>
      <c r="AO1521" s="1"/>
      <c r="AP1521" s="69"/>
      <c r="AQ1521" s="176">
        <f t="shared" si="23"/>
        <v>0</v>
      </c>
    </row>
    <row r="1522" spans="38:43">
      <c r="AL1522" t="s">
        <v>8541</v>
      </c>
      <c r="AM1522" s="1" t="s">
        <v>8722</v>
      </c>
      <c r="AN1522" s="1">
        <v>0.09</v>
      </c>
      <c r="AO1522" s="1"/>
      <c r="AP1522" s="69"/>
      <c r="AQ1522" s="176">
        <f t="shared" si="23"/>
        <v>0</v>
      </c>
    </row>
    <row r="1523" spans="38:43">
      <c r="AL1523" t="s">
        <v>8541</v>
      </c>
      <c r="AM1523" s="1" t="s">
        <v>8723</v>
      </c>
      <c r="AN1523" s="1">
        <v>1</v>
      </c>
      <c r="AO1523" s="1"/>
      <c r="AP1523" s="69"/>
      <c r="AQ1523" s="176">
        <f t="shared" si="23"/>
        <v>0</v>
      </c>
    </row>
    <row r="1524" spans="38:43">
      <c r="AL1524" t="s">
        <v>8541</v>
      </c>
      <c r="AM1524" s="1" t="s">
        <v>8724</v>
      </c>
      <c r="AN1524" s="1">
        <v>0.1</v>
      </c>
      <c r="AO1524" s="1"/>
      <c r="AP1524" s="69"/>
      <c r="AQ1524" s="176">
        <f t="shared" si="23"/>
        <v>0</v>
      </c>
    </row>
    <row r="1525" spans="38:43">
      <c r="AL1525" t="s">
        <v>8541</v>
      </c>
      <c r="AM1525" s="1" t="s">
        <v>8725</v>
      </c>
      <c r="AN1525" s="1">
        <v>0.1</v>
      </c>
      <c r="AO1525" s="1"/>
      <c r="AP1525" s="69"/>
      <c r="AQ1525" s="176">
        <f t="shared" si="23"/>
        <v>0</v>
      </c>
    </row>
    <row r="1526" spans="38:43">
      <c r="AL1526" t="s">
        <v>8541</v>
      </c>
      <c r="AM1526" s="1" t="s">
        <v>8726</v>
      </c>
      <c r="AN1526" s="1">
        <v>0.04</v>
      </c>
      <c r="AO1526" s="1"/>
      <c r="AP1526" s="69"/>
      <c r="AQ1526" s="176">
        <f t="shared" si="23"/>
        <v>0</v>
      </c>
    </row>
    <row r="1527" spans="38:43">
      <c r="AL1527" t="s">
        <v>8541</v>
      </c>
      <c r="AM1527" s="1" t="s">
        <v>8727</v>
      </c>
      <c r="AN1527" s="1">
        <v>0.13</v>
      </c>
      <c r="AO1527" s="1"/>
      <c r="AP1527" s="69"/>
      <c r="AQ1527" s="176">
        <f t="shared" si="23"/>
        <v>0</v>
      </c>
    </row>
    <row r="1528" spans="38:43">
      <c r="AL1528" t="s">
        <v>8541</v>
      </c>
      <c r="AM1528" s="1" t="s">
        <v>8728</v>
      </c>
      <c r="AN1528" s="1">
        <v>0.05</v>
      </c>
      <c r="AO1528" s="1"/>
      <c r="AP1528" s="69"/>
      <c r="AQ1528" s="176">
        <f t="shared" si="23"/>
        <v>0</v>
      </c>
    </row>
    <row r="1529" spans="38:43">
      <c r="AL1529" t="s">
        <v>8541</v>
      </c>
      <c r="AM1529" s="1" t="s">
        <v>8729</v>
      </c>
      <c r="AN1529" s="1">
        <v>0.16999999999999998</v>
      </c>
      <c r="AO1529" s="1"/>
      <c r="AP1529" s="69"/>
      <c r="AQ1529" s="176">
        <f t="shared" si="23"/>
        <v>0</v>
      </c>
    </row>
    <row r="1530" spans="38:43">
      <c r="AL1530" t="s">
        <v>8541</v>
      </c>
      <c r="AM1530" s="1" t="s">
        <v>8730</v>
      </c>
      <c r="AN1530" s="1">
        <v>0.2</v>
      </c>
      <c r="AO1530" s="1"/>
      <c r="AP1530" s="69"/>
      <c r="AQ1530" s="176">
        <f t="shared" si="23"/>
        <v>0</v>
      </c>
    </row>
    <row r="1531" spans="38:43">
      <c r="AL1531" t="s">
        <v>8541</v>
      </c>
      <c r="AM1531" s="1" t="s">
        <v>8731</v>
      </c>
      <c r="AN1531" s="1">
        <v>0.05</v>
      </c>
      <c r="AO1531" s="1"/>
      <c r="AP1531" s="69"/>
      <c r="AQ1531" s="176">
        <f t="shared" si="23"/>
        <v>0</v>
      </c>
    </row>
    <row r="1532" spans="38:43">
      <c r="AL1532" t="s">
        <v>8541</v>
      </c>
      <c r="AM1532" s="1" t="s">
        <v>8732</v>
      </c>
      <c r="AN1532" s="1">
        <v>0.5</v>
      </c>
      <c r="AO1532" s="1"/>
      <c r="AP1532" s="69"/>
      <c r="AQ1532" s="176">
        <f t="shared" si="23"/>
        <v>0</v>
      </c>
    </row>
    <row r="1533" spans="38:43">
      <c r="AL1533" t="s">
        <v>8541</v>
      </c>
      <c r="AM1533" s="1" t="s">
        <v>8733</v>
      </c>
      <c r="AN1533" s="1">
        <v>0.5</v>
      </c>
      <c r="AO1533" s="1"/>
      <c r="AP1533" s="69"/>
      <c r="AQ1533" s="176">
        <f t="shared" si="23"/>
        <v>0</v>
      </c>
    </row>
    <row r="1534" spans="38:43">
      <c r="AL1534" t="s">
        <v>8541</v>
      </c>
      <c r="AM1534" s="1" t="s">
        <v>8734</v>
      </c>
      <c r="AN1534" s="1">
        <v>0.5</v>
      </c>
      <c r="AO1534" s="1"/>
      <c r="AP1534" s="69"/>
      <c r="AQ1534" s="176">
        <f t="shared" si="23"/>
        <v>0</v>
      </c>
    </row>
    <row r="1535" spans="38:43">
      <c r="AL1535" t="s">
        <v>8541</v>
      </c>
      <c r="AM1535" s="1" t="s">
        <v>8735</v>
      </c>
      <c r="AN1535" s="1">
        <v>0.08</v>
      </c>
      <c r="AO1535" s="1"/>
      <c r="AP1535" s="69"/>
      <c r="AQ1535" s="176">
        <f t="shared" si="23"/>
        <v>0</v>
      </c>
    </row>
    <row r="1536" spans="38:43">
      <c r="AL1536" t="s">
        <v>8541</v>
      </c>
      <c r="AM1536" s="1" t="s">
        <v>8736</v>
      </c>
      <c r="AN1536" s="1">
        <v>0.5</v>
      </c>
      <c r="AO1536" s="1"/>
      <c r="AP1536" s="69"/>
      <c r="AQ1536" s="176">
        <f t="shared" si="23"/>
        <v>0</v>
      </c>
    </row>
    <row r="1537" spans="38:43">
      <c r="AL1537" t="s">
        <v>8541</v>
      </c>
      <c r="AM1537" s="1" t="s">
        <v>8737</v>
      </c>
      <c r="AN1537" s="1">
        <v>1</v>
      </c>
      <c r="AO1537" s="1"/>
      <c r="AP1537" s="69"/>
      <c r="AQ1537" s="176">
        <f t="shared" si="23"/>
        <v>0</v>
      </c>
    </row>
    <row r="1538" spans="38:43">
      <c r="AL1538" t="s">
        <v>8541</v>
      </c>
      <c r="AM1538" s="1" t="s">
        <v>8738</v>
      </c>
      <c r="AN1538" s="1">
        <v>0.08</v>
      </c>
      <c r="AO1538" s="1"/>
      <c r="AP1538" s="69"/>
      <c r="AQ1538" s="176">
        <f t="shared" si="23"/>
        <v>0</v>
      </c>
    </row>
    <row r="1539" spans="38:43">
      <c r="AL1539" t="s">
        <v>8541</v>
      </c>
      <c r="AM1539" s="1" t="s">
        <v>8739</v>
      </c>
      <c r="AN1539" s="1">
        <v>0.04</v>
      </c>
      <c r="AO1539" s="1"/>
      <c r="AP1539" s="69"/>
      <c r="AQ1539" s="176">
        <f t="shared" si="23"/>
        <v>0</v>
      </c>
    </row>
    <row r="1540" spans="38:43">
      <c r="AL1540" t="s">
        <v>8541</v>
      </c>
      <c r="AM1540" s="1" t="s">
        <v>8740</v>
      </c>
      <c r="AN1540" s="1">
        <v>3</v>
      </c>
      <c r="AO1540" s="1"/>
      <c r="AP1540" s="69"/>
      <c r="AQ1540" s="176">
        <f t="shared" ref="AQ1540:AQ1603" si="24">AP1540*AN1540</f>
        <v>0</v>
      </c>
    </row>
    <row r="1541" spans="38:43">
      <c r="AL1541" t="s">
        <v>8541</v>
      </c>
      <c r="AM1541" s="1" t="s">
        <v>8741</v>
      </c>
      <c r="AN1541" s="1">
        <v>0.25</v>
      </c>
      <c r="AO1541" s="1"/>
      <c r="AP1541" s="69"/>
      <c r="AQ1541" s="176">
        <f t="shared" si="24"/>
        <v>0</v>
      </c>
    </row>
    <row r="1542" spans="38:43">
      <c r="AL1542" t="s">
        <v>8541</v>
      </c>
      <c r="AM1542" s="1" t="s">
        <v>8742</v>
      </c>
      <c r="AN1542" s="1">
        <v>0.06</v>
      </c>
      <c r="AO1542" s="1"/>
      <c r="AP1542" s="69"/>
      <c r="AQ1542" s="176">
        <f t="shared" si="24"/>
        <v>0</v>
      </c>
    </row>
    <row r="1543" spans="38:43">
      <c r="AL1543" t="s">
        <v>8541</v>
      </c>
      <c r="AM1543" s="1" t="s">
        <v>8743</v>
      </c>
      <c r="AN1543" s="1">
        <v>7.0000000000000007E-2</v>
      </c>
      <c r="AO1543" s="1"/>
      <c r="AP1543" s="69"/>
      <c r="AQ1543" s="176">
        <f t="shared" si="24"/>
        <v>0</v>
      </c>
    </row>
    <row r="1544" spans="38:43">
      <c r="AL1544" t="s">
        <v>8541</v>
      </c>
      <c r="AM1544" s="1" t="s">
        <v>8744</v>
      </c>
      <c r="AN1544" s="1">
        <v>0.7</v>
      </c>
      <c r="AO1544" s="1"/>
      <c r="AP1544" s="69"/>
      <c r="AQ1544" s="176">
        <f t="shared" si="24"/>
        <v>0</v>
      </c>
    </row>
    <row r="1545" spans="38:43">
      <c r="AL1545" t="s">
        <v>8541</v>
      </c>
      <c r="AM1545" s="1" t="s">
        <v>8745</v>
      </c>
      <c r="AN1545" s="1">
        <v>0.08</v>
      </c>
      <c r="AO1545" s="1"/>
      <c r="AP1545" s="69"/>
      <c r="AQ1545" s="176">
        <f t="shared" si="24"/>
        <v>0</v>
      </c>
    </row>
    <row r="1546" spans="38:43">
      <c r="AL1546" t="s">
        <v>8541</v>
      </c>
      <c r="AM1546" s="1" t="s">
        <v>8746</v>
      </c>
      <c r="AN1546" s="1">
        <v>0.3</v>
      </c>
      <c r="AO1546" s="1"/>
      <c r="AP1546" s="69"/>
      <c r="AQ1546" s="176">
        <f t="shared" si="24"/>
        <v>0</v>
      </c>
    </row>
    <row r="1547" spans="38:43">
      <c r="AL1547" t="s">
        <v>8541</v>
      </c>
      <c r="AM1547" s="1" t="s">
        <v>8747</v>
      </c>
      <c r="AN1547" s="1">
        <v>1.5</v>
      </c>
      <c r="AO1547" s="1"/>
      <c r="AP1547" s="69"/>
      <c r="AQ1547" s="176">
        <f t="shared" si="24"/>
        <v>0</v>
      </c>
    </row>
    <row r="1548" spans="38:43">
      <c r="AL1548" t="s">
        <v>8541</v>
      </c>
      <c r="AM1548" s="1" t="s">
        <v>8748</v>
      </c>
      <c r="AN1548" s="1">
        <v>2</v>
      </c>
      <c r="AO1548" s="1"/>
      <c r="AP1548" s="69"/>
      <c r="AQ1548" s="176">
        <f t="shared" si="24"/>
        <v>0</v>
      </c>
    </row>
    <row r="1549" spans="38:43">
      <c r="AL1549" t="s">
        <v>8541</v>
      </c>
      <c r="AM1549" s="1" t="s">
        <v>8749</v>
      </c>
      <c r="AN1549" s="1">
        <v>1</v>
      </c>
      <c r="AO1549" s="1"/>
      <c r="AP1549" s="69"/>
      <c r="AQ1549" s="176">
        <f t="shared" si="24"/>
        <v>0</v>
      </c>
    </row>
    <row r="1550" spans="38:43">
      <c r="AL1550" t="s">
        <v>8541</v>
      </c>
      <c r="AM1550" s="1" t="s">
        <v>8750</v>
      </c>
      <c r="AN1550" s="1">
        <v>0.2</v>
      </c>
      <c r="AO1550" s="1"/>
      <c r="AP1550" s="69"/>
      <c r="AQ1550" s="176">
        <f t="shared" si="24"/>
        <v>0</v>
      </c>
    </row>
    <row r="1551" spans="38:43">
      <c r="AL1551" t="s">
        <v>8541</v>
      </c>
      <c r="AM1551" s="1" t="s">
        <v>8751</v>
      </c>
      <c r="AN1551" s="1">
        <v>2</v>
      </c>
      <c r="AO1551" s="1"/>
      <c r="AP1551" s="69"/>
      <c r="AQ1551" s="176">
        <f t="shared" si="24"/>
        <v>0</v>
      </c>
    </row>
    <row r="1552" spans="38:43">
      <c r="AL1552" t="s">
        <v>8541</v>
      </c>
      <c r="AM1552" s="1" t="s">
        <v>8752</v>
      </c>
      <c r="AN1552" s="1">
        <v>0.1</v>
      </c>
      <c r="AO1552" s="1"/>
      <c r="AP1552" s="69"/>
      <c r="AQ1552" s="176">
        <f t="shared" si="24"/>
        <v>0</v>
      </c>
    </row>
    <row r="1553" spans="38:43">
      <c r="AL1553" t="s">
        <v>8541</v>
      </c>
      <c r="AM1553" s="1" t="s">
        <v>8753</v>
      </c>
      <c r="AN1553" s="1">
        <v>0.3</v>
      </c>
      <c r="AO1553" s="1"/>
      <c r="AP1553" s="69"/>
      <c r="AQ1553" s="176">
        <f t="shared" si="24"/>
        <v>0</v>
      </c>
    </row>
    <row r="1554" spans="38:43">
      <c r="AL1554" t="s">
        <v>8541</v>
      </c>
      <c r="AM1554" s="1" t="s">
        <v>8754</v>
      </c>
      <c r="AN1554" s="1">
        <v>0.5</v>
      </c>
      <c r="AO1554" s="1"/>
      <c r="AP1554" s="69"/>
      <c r="AQ1554" s="176">
        <f t="shared" si="24"/>
        <v>0</v>
      </c>
    </row>
    <row r="1555" spans="38:43">
      <c r="AL1555" t="s">
        <v>8541</v>
      </c>
      <c r="AM1555" s="1" t="s">
        <v>8755</v>
      </c>
      <c r="AN1555" s="1">
        <v>25</v>
      </c>
      <c r="AO1555" s="1"/>
      <c r="AP1555" s="69"/>
      <c r="AQ1555" s="176">
        <f t="shared" si="24"/>
        <v>0</v>
      </c>
    </row>
    <row r="1556" spans="38:43">
      <c r="AL1556" t="s">
        <v>8541</v>
      </c>
      <c r="AM1556" s="1" t="s">
        <v>8756</v>
      </c>
      <c r="AN1556" s="1">
        <v>10</v>
      </c>
      <c r="AO1556" s="1"/>
      <c r="AP1556" s="69"/>
      <c r="AQ1556" s="176">
        <f t="shared" si="24"/>
        <v>0</v>
      </c>
    </row>
    <row r="1557" spans="38:43">
      <c r="AL1557" t="s">
        <v>8541</v>
      </c>
      <c r="AM1557" s="1" t="s">
        <v>8757</v>
      </c>
      <c r="AN1557" s="1">
        <v>3</v>
      </c>
      <c r="AO1557" s="1"/>
      <c r="AP1557" s="69"/>
      <c r="AQ1557" s="176">
        <f t="shared" si="24"/>
        <v>0</v>
      </c>
    </row>
    <row r="1558" spans="38:43">
      <c r="AL1558" t="s">
        <v>8541</v>
      </c>
      <c r="AM1558" s="1" t="s">
        <v>8758</v>
      </c>
      <c r="AN1558" s="1">
        <v>1</v>
      </c>
      <c r="AO1558" s="1"/>
      <c r="AP1558" s="69"/>
      <c r="AQ1558" s="176">
        <f t="shared" si="24"/>
        <v>0</v>
      </c>
    </row>
    <row r="1559" spans="38:43">
      <c r="AL1559" t="s">
        <v>8541</v>
      </c>
      <c r="AM1559" s="1" t="s">
        <v>8759</v>
      </c>
      <c r="AN1559" s="1">
        <v>0.3</v>
      </c>
      <c r="AO1559" s="1"/>
      <c r="AP1559" s="69"/>
      <c r="AQ1559" s="176">
        <f t="shared" si="24"/>
        <v>0</v>
      </c>
    </row>
    <row r="1560" spans="38:43">
      <c r="AL1560" t="s">
        <v>8541</v>
      </c>
      <c r="AM1560" s="1" t="s">
        <v>8760</v>
      </c>
      <c r="AN1560" s="1">
        <v>0.1</v>
      </c>
      <c r="AO1560" s="1"/>
      <c r="AP1560" s="69"/>
      <c r="AQ1560" s="176">
        <f t="shared" si="24"/>
        <v>0</v>
      </c>
    </row>
    <row r="1561" spans="38:43">
      <c r="AL1561" t="s">
        <v>8541</v>
      </c>
      <c r="AM1561" s="1" t="s">
        <v>8761</v>
      </c>
      <c r="AN1561" s="1">
        <v>0.1</v>
      </c>
      <c r="AO1561" s="1"/>
      <c r="AP1561" s="69"/>
      <c r="AQ1561" s="176">
        <f t="shared" si="24"/>
        <v>0</v>
      </c>
    </row>
    <row r="1562" spans="38:43">
      <c r="AL1562" t="s">
        <v>8541</v>
      </c>
      <c r="AM1562" s="1" t="s">
        <v>8762</v>
      </c>
      <c r="AN1562" s="1">
        <v>0.5</v>
      </c>
      <c r="AO1562" s="1"/>
      <c r="AP1562" s="69"/>
      <c r="AQ1562" s="176">
        <f t="shared" si="24"/>
        <v>0</v>
      </c>
    </row>
    <row r="1563" spans="38:43">
      <c r="AL1563" t="s">
        <v>8541</v>
      </c>
      <c r="AM1563" s="1" t="s">
        <v>8763</v>
      </c>
      <c r="AN1563" s="1">
        <v>4</v>
      </c>
      <c r="AO1563" s="1"/>
      <c r="AP1563" s="69"/>
      <c r="AQ1563" s="176">
        <f t="shared" si="24"/>
        <v>0</v>
      </c>
    </row>
    <row r="1564" spans="38:43">
      <c r="AL1564" t="s">
        <v>8541</v>
      </c>
      <c r="AM1564" s="1" t="s">
        <v>8764</v>
      </c>
      <c r="AN1564" s="1">
        <v>5</v>
      </c>
      <c r="AO1564" s="1"/>
      <c r="AP1564" s="69"/>
      <c r="AQ1564" s="176">
        <f t="shared" si="24"/>
        <v>0</v>
      </c>
    </row>
    <row r="1565" spans="38:43">
      <c r="AL1565" t="s">
        <v>8541</v>
      </c>
      <c r="AM1565" s="1" t="s">
        <v>8765</v>
      </c>
      <c r="AN1565" s="1">
        <v>6</v>
      </c>
      <c r="AO1565" s="1"/>
      <c r="AP1565" s="69"/>
      <c r="AQ1565" s="176">
        <f t="shared" si="24"/>
        <v>0</v>
      </c>
    </row>
    <row r="1566" spans="38:43">
      <c r="AL1566" t="s">
        <v>8541</v>
      </c>
      <c r="AM1566" s="1" t="s">
        <v>8766</v>
      </c>
      <c r="AN1566" s="1">
        <v>0.7</v>
      </c>
      <c r="AO1566" s="1"/>
      <c r="AP1566" s="69"/>
      <c r="AQ1566" s="176">
        <f t="shared" si="24"/>
        <v>0</v>
      </c>
    </row>
    <row r="1567" spans="38:43">
      <c r="AL1567" t="s">
        <v>8541</v>
      </c>
      <c r="AM1567" s="1" t="s">
        <v>8767</v>
      </c>
      <c r="AN1567" s="1">
        <v>0.1</v>
      </c>
      <c r="AO1567" s="1"/>
      <c r="AP1567" s="69"/>
      <c r="AQ1567" s="176">
        <f t="shared" si="24"/>
        <v>0</v>
      </c>
    </row>
    <row r="1568" spans="38:43">
      <c r="AL1568" t="s">
        <v>8541</v>
      </c>
      <c r="AM1568" s="1" t="s">
        <v>8768</v>
      </c>
      <c r="AN1568" s="1">
        <v>0.2</v>
      </c>
      <c r="AO1568" s="1"/>
      <c r="AP1568" s="69"/>
      <c r="AQ1568" s="176">
        <f t="shared" si="24"/>
        <v>0</v>
      </c>
    </row>
    <row r="1569" spans="38:43">
      <c r="AL1569" t="s">
        <v>8541</v>
      </c>
      <c r="AM1569" s="1" t="s">
        <v>8769</v>
      </c>
      <c r="AN1569" s="1">
        <v>0.09</v>
      </c>
      <c r="AO1569" s="1"/>
      <c r="AP1569" s="69"/>
      <c r="AQ1569" s="176">
        <f t="shared" si="24"/>
        <v>0</v>
      </c>
    </row>
    <row r="1570" spans="38:43">
      <c r="AL1570" t="s">
        <v>8541</v>
      </c>
      <c r="AM1570" s="1" t="s">
        <v>8770</v>
      </c>
      <c r="AN1570" s="1">
        <v>0.06</v>
      </c>
      <c r="AO1570" s="1"/>
      <c r="AP1570" s="69"/>
      <c r="AQ1570" s="176">
        <f t="shared" si="24"/>
        <v>0</v>
      </c>
    </row>
    <row r="1571" spans="38:43">
      <c r="AL1571" t="s">
        <v>8541</v>
      </c>
      <c r="AM1571" s="1" t="s">
        <v>8771</v>
      </c>
      <c r="AN1571" s="1">
        <v>120</v>
      </c>
      <c r="AO1571" s="1"/>
      <c r="AP1571" s="69"/>
      <c r="AQ1571" s="176">
        <f t="shared" si="24"/>
        <v>0</v>
      </c>
    </row>
    <row r="1572" spans="38:43">
      <c r="AL1572" t="s">
        <v>8541</v>
      </c>
      <c r="AM1572" s="1" t="s">
        <v>8772</v>
      </c>
      <c r="AN1572" s="1">
        <v>0.7</v>
      </c>
      <c r="AO1572" s="1"/>
      <c r="AP1572" s="69"/>
      <c r="AQ1572" s="176">
        <f t="shared" si="24"/>
        <v>0</v>
      </c>
    </row>
    <row r="1573" spans="38:43">
      <c r="AL1573" t="s">
        <v>8541</v>
      </c>
      <c r="AM1573" s="1" t="s">
        <v>8773</v>
      </c>
      <c r="AN1573" s="1">
        <v>4</v>
      </c>
      <c r="AO1573" s="1"/>
      <c r="AP1573" s="69"/>
      <c r="AQ1573" s="176">
        <f t="shared" si="24"/>
        <v>0</v>
      </c>
    </row>
    <row r="1574" spans="38:43">
      <c r="AL1574" t="s">
        <v>8541</v>
      </c>
      <c r="AM1574" s="1" t="s">
        <v>8774</v>
      </c>
      <c r="AN1574" s="1">
        <v>2</v>
      </c>
      <c r="AO1574" s="1"/>
      <c r="AP1574" s="69"/>
      <c r="AQ1574" s="176">
        <f t="shared" si="24"/>
        <v>0</v>
      </c>
    </row>
    <row r="1575" spans="38:43">
      <c r="AL1575" t="s">
        <v>8541</v>
      </c>
      <c r="AM1575" s="1" t="s">
        <v>8775</v>
      </c>
      <c r="AN1575" s="1">
        <v>15</v>
      </c>
      <c r="AO1575" s="1"/>
      <c r="AP1575" s="69"/>
      <c r="AQ1575" s="176">
        <f t="shared" si="24"/>
        <v>0</v>
      </c>
    </row>
    <row r="1576" spans="38:43">
      <c r="AL1576" t="s">
        <v>8541</v>
      </c>
      <c r="AM1576" s="1" t="s">
        <v>8776</v>
      </c>
      <c r="AN1576" s="1">
        <v>4</v>
      </c>
      <c r="AO1576" s="1"/>
      <c r="AP1576" s="69"/>
      <c r="AQ1576" s="176">
        <f t="shared" si="24"/>
        <v>0</v>
      </c>
    </row>
    <row r="1577" spans="38:43">
      <c r="AL1577" t="s">
        <v>8541</v>
      </c>
      <c r="AM1577" s="1" t="s">
        <v>8777</v>
      </c>
      <c r="AN1577" s="1">
        <v>5</v>
      </c>
      <c r="AO1577" s="1"/>
      <c r="AP1577" s="69"/>
      <c r="AQ1577" s="176">
        <f t="shared" si="24"/>
        <v>0</v>
      </c>
    </row>
    <row r="1578" spans="38:43">
      <c r="AL1578" t="s">
        <v>8541</v>
      </c>
      <c r="AM1578" s="1" t="s">
        <v>8778</v>
      </c>
      <c r="AN1578" s="1">
        <v>200</v>
      </c>
      <c r="AO1578" s="1"/>
      <c r="AP1578" s="69"/>
      <c r="AQ1578" s="176">
        <f t="shared" si="24"/>
        <v>0</v>
      </c>
    </row>
    <row r="1579" spans="38:43">
      <c r="AL1579" t="s">
        <v>8541</v>
      </c>
      <c r="AM1579" s="1" t="s">
        <v>8779</v>
      </c>
      <c r="AN1579" s="1">
        <v>1</v>
      </c>
      <c r="AO1579" s="1"/>
      <c r="AP1579" s="69"/>
      <c r="AQ1579" s="176">
        <f t="shared" si="24"/>
        <v>0</v>
      </c>
    </row>
    <row r="1580" spans="38:43">
      <c r="AL1580" t="s">
        <v>8541</v>
      </c>
      <c r="AM1580" s="1" t="s">
        <v>8780</v>
      </c>
      <c r="AN1580" s="1">
        <v>0.8</v>
      </c>
      <c r="AO1580" s="1"/>
      <c r="AP1580" s="69"/>
      <c r="AQ1580" s="176">
        <f t="shared" si="24"/>
        <v>0</v>
      </c>
    </row>
    <row r="1581" spans="38:43">
      <c r="AL1581" t="s">
        <v>8541</v>
      </c>
      <c r="AM1581" s="1" t="s">
        <v>8781</v>
      </c>
      <c r="AN1581" s="1">
        <v>8</v>
      </c>
      <c r="AO1581" s="1"/>
      <c r="AP1581" s="69"/>
      <c r="AQ1581" s="176">
        <f t="shared" si="24"/>
        <v>0</v>
      </c>
    </row>
    <row r="1582" spans="38:43">
      <c r="AL1582" t="s">
        <v>8541</v>
      </c>
      <c r="AM1582" s="1" t="s">
        <v>8782</v>
      </c>
      <c r="AN1582" s="1">
        <v>8</v>
      </c>
      <c r="AO1582" s="1"/>
      <c r="AP1582" s="69"/>
      <c r="AQ1582" s="176">
        <f t="shared" si="24"/>
        <v>0</v>
      </c>
    </row>
    <row r="1583" spans="38:43">
      <c r="AL1583" t="s">
        <v>8541</v>
      </c>
      <c r="AM1583" s="1" t="s">
        <v>8783</v>
      </c>
      <c r="AN1583" s="1">
        <v>4</v>
      </c>
      <c r="AO1583" s="1"/>
      <c r="AP1583" s="69"/>
      <c r="AQ1583" s="176">
        <f t="shared" si="24"/>
        <v>0</v>
      </c>
    </row>
    <row r="1584" spans="38:43">
      <c r="AL1584" t="s">
        <v>8541</v>
      </c>
      <c r="AM1584" s="1" t="s">
        <v>8784</v>
      </c>
      <c r="AN1584" s="1">
        <v>0.6</v>
      </c>
      <c r="AO1584" s="1"/>
      <c r="AP1584" s="69"/>
      <c r="AQ1584" s="176">
        <f t="shared" si="24"/>
        <v>0</v>
      </c>
    </row>
    <row r="1585" spans="38:43">
      <c r="AL1585" t="s">
        <v>8541</v>
      </c>
      <c r="AM1585" s="1" t="s">
        <v>8785</v>
      </c>
      <c r="AN1585" s="1">
        <v>0.5</v>
      </c>
      <c r="AO1585" s="1"/>
      <c r="AP1585" s="69"/>
      <c r="AQ1585" s="176">
        <f t="shared" si="24"/>
        <v>0</v>
      </c>
    </row>
    <row r="1586" spans="38:43">
      <c r="AL1586" t="s">
        <v>8541</v>
      </c>
      <c r="AM1586" s="1" t="s">
        <v>8786</v>
      </c>
      <c r="AN1586" s="1">
        <v>0.9</v>
      </c>
      <c r="AO1586" s="1"/>
      <c r="AP1586" s="69"/>
      <c r="AQ1586" s="176">
        <f t="shared" si="24"/>
        <v>0</v>
      </c>
    </row>
    <row r="1587" spans="38:43">
      <c r="AL1587" t="s">
        <v>8541</v>
      </c>
      <c r="AM1587" s="1" t="s">
        <v>8787</v>
      </c>
      <c r="AN1587" s="1">
        <v>0.8</v>
      </c>
      <c r="AO1587" s="1"/>
      <c r="AP1587" s="69"/>
      <c r="AQ1587" s="176">
        <f t="shared" si="24"/>
        <v>0</v>
      </c>
    </row>
    <row r="1588" spans="38:43">
      <c r="AL1588" t="s">
        <v>8541</v>
      </c>
      <c r="AM1588" s="1" t="s">
        <v>8788</v>
      </c>
      <c r="AN1588" s="1">
        <v>0.7</v>
      </c>
      <c r="AO1588" s="1"/>
      <c r="AP1588" s="69"/>
      <c r="AQ1588" s="176">
        <f t="shared" si="24"/>
        <v>0</v>
      </c>
    </row>
    <row r="1589" spans="38:43">
      <c r="AL1589" t="s">
        <v>8541</v>
      </c>
      <c r="AM1589" s="1" t="s">
        <v>8789</v>
      </c>
      <c r="AN1589" s="1">
        <v>5</v>
      </c>
      <c r="AO1589" s="1"/>
      <c r="AP1589" s="69"/>
      <c r="AQ1589" s="176">
        <f t="shared" si="24"/>
        <v>0</v>
      </c>
    </row>
    <row r="1590" spans="38:43">
      <c r="AL1590" t="s">
        <v>8541</v>
      </c>
      <c r="AM1590" s="1" t="s">
        <v>8790</v>
      </c>
      <c r="AN1590" s="1">
        <v>7</v>
      </c>
      <c r="AO1590" s="1"/>
      <c r="AP1590" s="69"/>
      <c r="AQ1590" s="176">
        <f t="shared" si="24"/>
        <v>0</v>
      </c>
    </row>
    <row r="1591" spans="38:43">
      <c r="AL1591" t="s">
        <v>8541</v>
      </c>
      <c r="AM1591" s="1" t="s">
        <v>8791</v>
      </c>
      <c r="AN1591" s="1">
        <v>4</v>
      </c>
      <c r="AO1591" s="1"/>
      <c r="AP1591" s="69"/>
      <c r="AQ1591" s="176">
        <f t="shared" si="24"/>
        <v>0</v>
      </c>
    </row>
    <row r="1592" spans="38:43">
      <c r="AL1592" t="s">
        <v>8541</v>
      </c>
      <c r="AM1592" s="1" t="s">
        <v>8792</v>
      </c>
      <c r="AN1592" s="1">
        <v>0.5</v>
      </c>
      <c r="AO1592" s="1"/>
      <c r="AP1592" s="69"/>
      <c r="AQ1592" s="176">
        <f t="shared" si="24"/>
        <v>0</v>
      </c>
    </row>
    <row r="1593" spans="38:43">
      <c r="AL1593" t="s">
        <v>8541</v>
      </c>
      <c r="AM1593" s="1" t="s">
        <v>8793</v>
      </c>
      <c r="AN1593" s="1"/>
      <c r="AO1593" s="1"/>
      <c r="AP1593" s="69"/>
      <c r="AQ1593" s="176">
        <f t="shared" si="24"/>
        <v>0</v>
      </c>
    </row>
    <row r="1594" spans="38:43">
      <c r="AL1594" t="s">
        <v>8541</v>
      </c>
      <c r="AM1594" s="1" t="s">
        <v>8794</v>
      </c>
      <c r="AN1594" s="1">
        <v>10</v>
      </c>
      <c r="AO1594" s="1"/>
      <c r="AP1594" s="69"/>
      <c r="AQ1594" s="176">
        <f t="shared" si="24"/>
        <v>0</v>
      </c>
    </row>
    <row r="1595" spans="38:43">
      <c r="AL1595" t="s">
        <v>8541</v>
      </c>
      <c r="AM1595" s="1" t="s">
        <v>8795</v>
      </c>
      <c r="AN1595" s="1">
        <v>3</v>
      </c>
      <c r="AO1595" s="1"/>
      <c r="AP1595" s="69"/>
      <c r="AQ1595" s="176">
        <f t="shared" si="24"/>
        <v>0</v>
      </c>
    </row>
    <row r="1596" spans="38:43">
      <c r="AL1596" t="s">
        <v>8541</v>
      </c>
      <c r="AM1596" s="1" t="s">
        <v>8796</v>
      </c>
      <c r="AN1596" s="1">
        <v>3</v>
      </c>
      <c r="AO1596" s="1"/>
      <c r="AP1596" s="69"/>
      <c r="AQ1596" s="176">
        <f t="shared" si="24"/>
        <v>0</v>
      </c>
    </row>
    <row r="1597" spans="38:43">
      <c r="AL1597" t="s">
        <v>8541</v>
      </c>
      <c r="AM1597" s="1" t="s">
        <v>8797</v>
      </c>
      <c r="AN1597" s="1">
        <v>3</v>
      </c>
      <c r="AO1597" s="1"/>
      <c r="AP1597" s="69"/>
      <c r="AQ1597" s="176">
        <f t="shared" si="24"/>
        <v>0</v>
      </c>
    </row>
    <row r="1598" spans="38:43">
      <c r="AL1598" t="s">
        <v>8541</v>
      </c>
      <c r="AM1598" s="1" t="s">
        <v>8798</v>
      </c>
      <c r="AN1598" s="1">
        <v>3</v>
      </c>
      <c r="AO1598" s="1"/>
      <c r="AP1598" s="69"/>
      <c r="AQ1598" s="176">
        <f t="shared" si="24"/>
        <v>0</v>
      </c>
    </row>
    <row r="1599" spans="38:43">
      <c r="AL1599" t="s">
        <v>8541</v>
      </c>
      <c r="AM1599" s="1" t="s">
        <v>8799</v>
      </c>
      <c r="AN1599" s="1">
        <v>5</v>
      </c>
      <c r="AO1599" s="1"/>
      <c r="AP1599" s="69"/>
      <c r="AQ1599" s="176">
        <f t="shared" si="24"/>
        <v>0</v>
      </c>
    </row>
    <row r="1600" spans="38:43">
      <c r="AL1600" t="s">
        <v>8541</v>
      </c>
      <c r="AM1600" s="1" t="s">
        <v>8800</v>
      </c>
      <c r="AN1600" s="1">
        <v>100</v>
      </c>
      <c r="AO1600" s="1"/>
      <c r="AP1600" s="69"/>
      <c r="AQ1600" s="176">
        <f t="shared" si="24"/>
        <v>0</v>
      </c>
    </row>
    <row r="1601" spans="38:43">
      <c r="AL1601" t="s">
        <v>8541</v>
      </c>
      <c r="AM1601" s="1" t="s">
        <v>8801</v>
      </c>
      <c r="AN1601" s="1">
        <v>200</v>
      </c>
      <c r="AO1601" s="1"/>
      <c r="AP1601" s="69"/>
      <c r="AQ1601" s="176">
        <f t="shared" si="24"/>
        <v>0</v>
      </c>
    </row>
    <row r="1602" spans="38:43">
      <c r="AL1602" t="s">
        <v>8541</v>
      </c>
      <c r="AM1602" s="1" t="s">
        <v>8802</v>
      </c>
      <c r="AN1602" s="1">
        <v>28</v>
      </c>
      <c r="AO1602" s="1" t="s">
        <v>8803</v>
      </c>
      <c r="AP1602" s="69"/>
      <c r="AQ1602" s="176">
        <f t="shared" si="24"/>
        <v>0</v>
      </c>
    </row>
    <row r="1603" spans="38:43">
      <c r="AL1603" t="s">
        <v>8541</v>
      </c>
      <c r="AM1603" s="1" t="s">
        <v>8804</v>
      </c>
      <c r="AN1603" s="1">
        <v>1</v>
      </c>
      <c r="AO1603" s="1" t="s">
        <v>8270</v>
      </c>
      <c r="AP1603" s="69"/>
      <c r="AQ1603" s="176">
        <f t="shared" si="24"/>
        <v>0</v>
      </c>
    </row>
    <row r="1604" spans="38:43">
      <c r="AL1604" t="s">
        <v>8541</v>
      </c>
      <c r="AM1604" s="1" t="s">
        <v>8805</v>
      </c>
      <c r="AN1604" s="1">
        <v>16</v>
      </c>
      <c r="AO1604" s="1" t="s">
        <v>8806</v>
      </c>
      <c r="AP1604" s="69"/>
      <c r="AQ1604" s="176">
        <f t="shared" ref="AQ1604:AQ1667" si="25">AP1604*AN1604</f>
        <v>0</v>
      </c>
    </row>
    <row r="1605" spans="38:43">
      <c r="AL1605" t="s">
        <v>8541</v>
      </c>
      <c r="AM1605" s="1" t="s">
        <v>8807</v>
      </c>
      <c r="AN1605" s="1">
        <v>7</v>
      </c>
      <c r="AO1605" s="1" t="s">
        <v>8808</v>
      </c>
      <c r="AP1605" s="69"/>
      <c r="AQ1605" s="176">
        <f t="shared" si="25"/>
        <v>0</v>
      </c>
    </row>
    <row r="1606" spans="38:43">
      <c r="AL1606" t="s">
        <v>8541</v>
      </c>
      <c r="AM1606" s="1" t="s">
        <v>8809</v>
      </c>
      <c r="AN1606" s="1">
        <v>0.2</v>
      </c>
      <c r="AO1606" s="1" t="s">
        <v>7468</v>
      </c>
      <c r="AP1606" s="69"/>
      <c r="AQ1606" s="176">
        <f t="shared" si="25"/>
        <v>0</v>
      </c>
    </row>
    <row r="1607" spans="38:43">
      <c r="AL1607" t="s">
        <v>8541</v>
      </c>
      <c r="AM1607" s="1" t="s">
        <v>8810</v>
      </c>
      <c r="AN1607" s="1">
        <v>5</v>
      </c>
      <c r="AO1607" s="1"/>
      <c r="AP1607" s="69"/>
      <c r="AQ1607" s="176">
        <f t="shared" si="25"/>
        <v>0</v>
      </c>
    </row>
    <row r="1608" spans="38:43">
      <c r="AL1608" t="s">
        <v>8541</v>
      </c>
      <c r="AM1608" s="1" t="s">
        <v>8811</v>
      </c>
      <c r="AN1608" s="1">
        <v>3</v>
      </c>
      <c r="AO1608" s="1"/>
      <c r="AP1608" s="69"/>
      <c r="AQ1608" s="176">
        <f t="shared" si="25"/>
        <v>0</v>
      </c>
    </row>
    <row r="1609" spans="38:43">
      <c r="AL1609" t="s">
        <v>8541</v>
      </c>
      <c r="AM1609" s="1" t="s">
        <v>8812</v>
      </c>
      <c r="AN1609" s="1">
        <v>6</v>
      </c>
      <c r="AO1609" s="1"/>
      <c r="AP1609" s="69"/>
      <c r="AQ1609" s="176">
        <f t="shared" si="25"/>
        <v>0</v>
      </c>
    </row>
    <row r="1610" spans="38:43">
      <c r="AL1610" t="s">
        <v>8541</v>
      </c>
      <c r="AM1610" s="1" t="s">
        <v>8813</v>
      </c>
      <c r="AN1610" s="1">
        <v>10</v>
      </c>
      <c r="AO1610" s="1"/>
      <c r="AP1610" s="69"/>
      <c r="AQ1610" s="176">
        <f t="shared" si="25"/>
        <v>0</v>
      </c>
    </row>
    <row r="1611" spans="38:43">
      <c r="AL1611" t="s">
        <v>8541</v>
      </c>
      <c r="AM1611" s="1" t="s">
        <v>8814</v>
      </c>
      <c r="AN1611" s="1">
        <v>3</v>
      </c>
      <c r="AO1611" s="1"/>
      <c r="AP1611" s="69"/>
      <c r="AQ1611" s="176">
        <f t="shared" si="25"/>
        <v>0</v>
      </c>
    </row>
    <row r="1612" spans="38:43">
      <c r="AL1612" t="s">
        <v>8541</v>
      </c>
      <c r="AM1612" s="1" t="s">
        <v>8815</v>
      </c>
      <c r="AN1612" s="1">
        <v>7</v>
      </c>
      <c r="AO1612" s="1"/>
      <c r="AP1612" s="69"/>
      <c r="AQ1612" s="176">
        <f t="shared" si="25"/>
        <v>0</v>
      </c>
    </row>
    <row r="1613" spans="38:43">
      <c r="AL1613" t="s">
        <v>8541</v>
      </c>
      <c r="AM1613" s="1" t="s">
        <v>8816</v>
      </c>
      <c r="AN1613" s="1">
        <v>23</v>
      </c>
      <c r="AO1613" s="1" t="s">
        <v>8817</v>
      </c>
      <c r="AP1613" s="69"/>
      <c r="AQ1613" s="176">
        <f t="shared" si="25"/>
        <v>0</v>
      </c>
    </row>
    <row r="1614" spans="38:43">
      <c r="AL1614" t="s">
        <v>8541</v>
      </c>
      <c r="AM1614" s="1" t="s">
        <v>8818</v>
      </c>
      <c r="AN1614" s="1">
        <v>2</v>
      </c>
      <c r="AO1614" s="1" t="s">
        <v>8819</v>
      </c>
      <c r="AP1614" s="69"/>
      <c r="AQ1614" s="176">
        <f t="shared" si="25"/>
        <v>0</v>
      </c>
    </row>
    <row r="1615" spans="38:43">
      <c r="AL1615" t="s">
        <v>8541</v>
      </c>
      <c r="AM1615" s="1" t="s">
        <v>8820</v>
      </c>
      <c r="AN1615" s="1">
        <v>4</v>
      </c>
      <c r="AO1615" s="1" t="s">
        <v>8821</v>
      </c>
      <c r="AP1615" s="69"/>
      <c r="AQ1615" s="176">
        <f t="shared" si="25"/>
        <v>0</v>
      </c>
    </row>
    <row r="1616" spans="38:43">
      <c r="AL1616" t="s">
        <v>8541</v>
      </c>
      <c r="AM1616" s="1" t="s">
        <v>8822</v>
      </c>
      <c r="AN1616" s="1">
        <v>10</v>
      </c>
      <c r="AO1616" s="1" t="s">
        <v>7403</v>
      </c>
      <c r="AP1616" s="69"/>
      <c r="AQ1616" s="176">
        <f t="shared" si="25"/>
        <v>0</v>
      </c>
    </row>
    <row r="1617" spans="38:43">
      <c r="AL1617" t="s">
        <v>8541</v>
      </c>
      <c r="AM1617" s="1" t="s">
        <v>8823</v>
      </c>
      <c r="AN1617" s="1">
        <v>50</v>
      </c>
      <c r="AO1617" s="1" t="s">
        <v>8272</v>
      </c>
      <c r="AP1617" s="69"/>
      <c r="AQ1617" s="176">
        <f t="shared" si="25"/>
        <v>0</v>
      </c>
    </row>
    <row r="1618" spans="38:43">
      <c r="AL1618" t="s">
        <v>8541</v>
      </c>
      <c r="AM1618" s="1" t="s">
        <v>8824</v>
      </c>
      <c r="AN1618" s="1">
        <v>10</v>
      </c>
      <c r="AO1618" s="1"/>
      <c r="AP1618" s="69"/>
      <c r="AQ1618" s="176">
        <f t="shared" si="25"/>
        <v>0</v>
      </c>
    </row>
    <row r="1619" spans="38:43">
      <c r="AL1619" t="s">
        <v>8541</v>
      </c>
      <c r="AM1619" s="1" t="s">
        <v>8825</v>
      </c>
      <c r="AN1619" s="1">
        <v>3</v>
      </c>
      <c r="AO1619" s="1"/>
      <c r="AP1619" s="69"/>
      <c r="AQ1619" s="176">
        <f t="shared" si="25"/>
        <v>0</v>
      </c>
    </row>
    <row r="1620" spans="38:43">
      <c r="AL1620" t="s">
        <v>8541</v>
      </c>
      <c r="AM1620" s="1" t="s">
        <v>8826</v>
      </c>
      <c r="AN1620" s="1">
        <v>4</v>
      </c>
      <c r="AO1620" s="1"/>
      <c r="AP1620" s="69"/>
      <c r="AQ1620" s="176">
        <f t="shared" si="25"/>
        <v>0</v>
      </c>
    </row>
    <row r="1621" spans="38:43">
      <c r="AL1621" t="s">
        <v>8541</v>
      </c>
      <c r="AM1621" s="1" t="s">
        <v>8827</v>
      </c>
      <c r="AN1621" s="1">
        <v>0.5</v>
      </c>
      <c r="AO1621" s="1" t="s">
        <v>7410</v>
      </c>
      <c r="AP1621" s="69"/>
      <c r="AQ1621" s="176">
        <f t="shared" si="25"/>
        <v>0</v>
      </c>
    </row>
    <row r="1622" spans="38:43">
      <c r="AL1622" t="s">
        <v>8541</v>
      </c>
      <c r="AM1622" s="1" t="s">
        <v>8828</v>
      </c>
      <c r="AN1622" s="1">
        <v>0.06</v>
      </c>
      <c r="AO1622" s="1" t="s">
        <v>8829</v>
      </c>
      <c r="AP1622" s="69"/>
      <c r="AQ1622" s="176">
        <f t="shared" si="25"/>
        <v>0</v>
      </c>
    </row>
    <row r="1623" spans="38:43">
      <c r="AL1623" t="s">
        <v>8541</v>
      </c>
      <c r="AM1623" s="1" t="s">
        <v>8830</v>
      </c>
      <c r="AN1623" s="1">
        <v>2</v>
      </c>
      <c r="AO1623" s="1" t="s">
        <v>8831</v>
      </c>
      <c r="AP1623" s="69"/>
      <c r="AQ1623" s="176">
        <f t="shared" si="25"/>
        <v>0</v>
      </c>
    </row>
    <row r="1624" spans="38:43">
      <c r="AL1624" t="s">
        <v>8541</v>
      </c>
      <c r="AM1624" s="1" t="s">
        <v>8832</v>
      </c>
      <c r="AN1624" s="1">
        <v>25</v>
      </c>
      <c r="AO1624" s="1" t="s">
        <v>8833</v>
      </c>
      <c r="AP1624" s="69"/>
      <c r="AQ1624" s="176">
        <f t="shared" si="25"/>
        <v>0</v>
      </c>
    </row>
    <row r="1625" spans="38:43">
      <c r="AL1625" t="s">
        <v>8541</v>
      </c>
      <c r="AM1625" s="1" t="s">
        <v>8834</v>
      </c>
      <c r="AN1625" s="1">
        <v>0.6</v>
      </c>
      <c r="AO1625" s="1" t="s">
        <v>7415</v>
      </c>
      <c r="AP1625" s="69"/>
      <c r="AQ1625" s="176">
        <f t="shared" si="25"/>
        <v>0</v>
      </c>
    </row>
    <row r="1626" spans="38:43">
      <c r="AL1626" t="s">
        <v>8541</v>
      </c>
      <c r="AM1626" s="1" t="s">
        <v>8835</v>
      </c>
      <c r="AN1626" s="1">
        <v>2</v>
      </c>
      <c r="AO1626" s="1" t="s">
        <v>8817</v>
      </c>
      <c r="AP1626" s="69"/>
      <c r="AQ1626" s="176">
        <f t="shared" si="25"/>
        <v>0</v>
      </c>
    </row>
    <row r="1627" spans="38:43">
      <c r="AL1627" t="s">
        <v>8541</v>
      </c>
      <c r="AM1627" s="1" t="s">
        <v>8836</v>
      </c>
      <c r="AN1627" s="1">
        <v>5</v>
      </c>
      <c r="AO1627" s="1" t="s">
        <v>8831</v>
      </c>
      <c r="AP1627" s="69"/>
      <c r="AQ1627" s="176">
        <f t="shared" si="25"/>
        <v>0</v>
      </c>
    </row>
    <row r="1628" spans="38:43">
      <c r="AL1628" t="s">
        <v>8541</v>
      </c>
      <c r="AM1628" s="1" t="s">
        <v>8837</v>
      </c>
      <c r="AN1628" s="1">
        <v>17</v>
      </c>
      <c r="AO1628" s="1" t="s">
        <v>8838</v>
      </c>
      <c r="AP1628" s="69"/>
      <c r="AQ1628" s="176">
        <f t="shared" si="25"/>
        <v>0</v>
      </c>
    </row>
    <row r="1629" spans="38:43">
      <c r="AL1629" t="s">
        <v>8541</v>
      </c>
      <c r="AM1629" s="1" t="s">
        <v>8839</v>
      </c>
      <c r="AN1629" s="1">
        <v>120</v>
      </c>
      <c r="AO1629" s="1"/>
      <c r="AP1629" s="69"/>
      <c r="AQ1629" s="176">
        <f t="shared" si="25"/>
        <v>0</v>
      </c>
    </row>
    <row r="1630" spans="38:43">
      <c r="AL1630" t="s">
        <v>8541</v>
      </c>
      <c r="AM1630" s="1" t="s">
        <v>8840</v>
      </c>
      <c r="AN1630" s="1">
        <v>400</v>
      </c>
      <c r="AO1630" s="1"/>
      <c r="AP1630" s="69"/>
      <c r="AQ1630" s="176">
        <f t="shared" si="25"/>
        <v>0</v>
      </c>
    </row>
    <row r="1631" spans="38:43">
      <c r="AL1631" t="s">
        <v>8541</v>
      </c>
      <c r="AM1631" s="1" t="s">
        <v>8841</v>
      </c>
      <c r="AN1631" s="1">
        <v>1000</v>
      </c>
      <c r="AO1631" s="1"/>
      <c r="AP1631" s="69"/>
      <c r="AQ1631" s="176">
        <f t="shared" si="25"/>
        <v>0</v>
      </c>
    </row>
    <row r="1632" spans="38:43">
      <c r="AL1632" t="s">
        <v>8541</v>
      </c>
      <c r="AM1632" s="1" t="s">
        <v>8842</v>
      </c>
      <c r="AN1632" s="1">
        <v>35</v>
      </c>
      <c r="AO1632" s="1"/>
      <c r="AP1632" s="69"/>
      <c r="AQ1632" s="176">
        <f t="shared" si="25"/>
        <v>0</v>
      </c>
    </row>
    <row r="1633" spans="38:43">
      <c r="AL1633" t="s">
        <v>8541</v>
      </c>
      <c r="AM1633" s="1" t="s">
        <v>8843</v>
      </c>
      <c r="AN1633" s="1">
        <v>15</v>
      </c>
      <c r="AO1633" s="1"/>
      <c r="AP1633" s="69"/>
      <c r="AQ1633" s="176">
        <f t="shared" si="25"/>
        <v>0</v>
      </c>
    </row>
    <row r="1634" spans="38:43">
      <c r="AL1634" t="s">
        <v>8541</v>
      </c>
      <c r="AM1634" s="1" t="s">
        <v>8844</v>
      </c>
      <c r="AN1634" s="1">
        <v>7</v>
      </c>
      <c r="AO1634" s="1"/>
      <c r="AP1634" s="69"/>
      <c r="AQ1634" s="176">
        <f t="shared" si="25"/>
        <v>0</v>
      </c>
    </row>
    <row r="1635" spans="38:43">
      <c r="AL1635" t="s">
        <v>8541</v>
      </c>
      <c r="AM1635" s="1" t="s">
        <v>8845</v>
      </c>
      <c r="AN1635" s="1">
        <v>25</v>
      </c>
      <c r="AO1635" s="1"/>
      <c r="AP1635" s="69"/>
      <c r="AQ1635" s="176">
        <f t="shared" si="25"/>
        <v>0</v>
      </c>
    </row>
    <row r="1636" spans="38:43">
      <c r="AL1636" t="s">
        <v>8541</v>
      </c>
      <c r="AM1636" s="1" t="s">
        <v>8846</v>
      </c>
      <c r="AN1636" s="1">
        <v>35</v>
      </c>
      <c r="AO1636" s="1" t="s">
        <v>8847</v>
      </c>
      <c r="AP1636" s="69"/>
      <c r="AQ1636" s="176">
        <f t="shared" si="25"/>
        <v>0</v>
      </c>
    </row>
    <row r="1637" spans="38:43">
      <c r="AL1637" t="s">
        <v>8541</v>
      </c>
      <c r="AM1637" s="1" t="s">
        <v>8848</v>
      </c>
      <c r="AN1637" s="1">
        <v>9</v>
      </c>
      <c r="AO1637" s="1" t="s">
        <v>8849</v>
      </c>
      <c r="AP1637" s="69"/>
      <c r="AQ1637" s="176">
        <f t="shared" si="25"/>
        <v>0</v>
      </c>
    </row>
    <row r="1638" spans="38:43">
      <c r="AL1638" t="s">
        <v>8541</v>
      </c>
      <c r="AM1638" s="1" t="s">
        <v>8850</v>
      </c>
      <c r="AN1638" s="1">
        <v>120</v>
      </c>
      <c r="AO1638" s="1" t="s">
        <v>8851</v>
      </c>
      <c r="AP1638" s="69"/>
      <c r="AQ1638" s="176">
        <f t="shared" si="25"/>
        <v>0</v>
      </c>
    </row>
    <row r="1639" spans="38:43">
      <c r="AL1639" t="s">
        <v>8541</v>
      </c>
      <c r="AM1639" s="1" t="s">
        <v>8852</v>
      </c>
      <c r="AN1639" s="1">
        <v>18</v>
      </c>
      <c r="AO1639" s="1" t="s">
        <v>8849</v>
      </c>
      <c r="AP1639" s="69"/>
      <c r="AQ1639" s="176">
        <f t="shared" si="25"/>
        <v>0</v>
      </c>
    </row>
    <row r="1640" spans="38:43">
      <c r="AL1640" t="s">
        <v>8541</v>
      </c>
      <c r="AM1640" s="1" t="s">
        <v>8853</v>
      </c>
      <c r="AN1640" s="1">
        <v>70</v>
      </c>
      <c r="AO1640" s="1" t="s">
        <v>8847</v>
      </c>
      <c r="AP1640" s="69"/>
      <c r="AQ1640" s="176">
        <f t="shared" si="25"/>
        <v>0</v>
      </c>
    </row>
    <row r="1641" spans="38:43">
      <c r="AL1641" t="s">
        <v>8541</v>
      </c>
      <c r="AM1641" s="1" t="s">
        <v>8854</v>
      </c>
      <c r="AN1641" s="1">
        <v>50</v>
      </c>
      <c r="AO1641" s="1" t="s">
        <v>8833</v>
      </c>
      <c r="AP1641" s="69"/>
      <c r="AQ1641" s="176">
        <f t="shared" si="25"/>
        <v>0</v>
      </c>
    </row>
    <row r="1642" spans="38:43">
      <c r="AL1642" t="s">
        <v>8541</v>
      </c>
      <c r="AM1642" s="1" t="s">
        <v>8855</v>
      </c>
      <c r="AN1642" s="1">
        <v>1.2</v>
      </c>
      <c r="AO1642" s="1" t="s">
        <v>7415</v>
      </c>
      <c r="AP1642" s="69"/>
      <c r="AQ1642" s="176">
        <f t="shared" si="25"/>
        <v>0</v>
      </c>
    </row>
    <row r="1643" spans="38:43">
      <c r="AL1643" t="s">
        <v>8541</v>
      </c>
      <c r="AM1643" s="1" t="s">
        <v>8856</v>
      </c>
      <c r="AN1643" s="1">
        <v>4</v>
      </c>
      <c r="AO1643" s="1" t="s">
        <v>8817</v>
      </c>
      <c r="AP1643" s="69"/>
      <c r="AQ1643" s="176">
        <f t="shared" si="25"/>
        <v>0</v>
      </c>
    </row>
    <row r="1644" spans="38:43">
      <c r="AL1644" t="s">
        <v>8541</v>
      </c>
      <c r="AM1644" s="1" t="s">
        <v>8857</v>
      </c>
      <c r="AN1644" s="1">
        <v>10</v>
      </c>
      <c r="AO1644" s="1" t="s">
        <v>8831</v>
      </c>
      <c r="AP1644" s="69"/>
      <c r="AQ1644" s="176">
        <f t="shared" si="25"/>
        <v>0</v>
      </c>
    </row>
    <row r="1645" spans="38:43">
      <c r="AL1645" t="s">
        <v>8541</v>
      </c>
      <c r="AM1645" s="1" t="s">
        <v>8858</v>
      </c>
      <c r="AN1645" s="1">
        <v>34</v>
      </c>
      <c r="AO1645" s="1" t="s">
        <v>8838</v>
      </c>
      <c r="AP1645" s="69"/>
      <c r="AQ1645" s="176">
        <f t="shared" si="25"/>
        <v>0</v>
      </c>
    </row>
    <row r="1646" spans="38:43">
      <c r="AL1646" t="s">
        <v>8541</v>
      </c>
      <c r="AM1646" s="1" t="s">
        <v>8859</v>
      </c>
      <c r="AN1646" s="1">
        <v>12</v>
      </c>
      <c r="AO1646" s="1"/>
      <c r="AP1646" s="69"/>
      <c r="AQ1646" s="176">
        <f t="shared" si="25"/>
        <v>0</v>
      </c>
    </row>
    <row r="1647" spans="38:43">
      <c r="AL1647" t="s">
        <v>8541</v>
      </c>
      <c r="AM1647" s="1" t="s">
        <v>8860</v>
      </c>
      <c r="AN1647" s="1">
        <v>40</v>
      </c>
      <c r="AO1647" s="1"/>
      <c r="AP1647" s="69"/>
      <c r="AQ1647" s="176">
        <f t="shared" si="25"/>
        <v>0</v>
      </c>
    </row>
    <row r="1648" spans="38:43">
      <c r="AL1648" t="s">
        <v>8541</v>
      </c>
      <c r="AM1648" s="1" t="s">
        <v>8861</v>
      </c>
      <c r="AN1648" s="1">
        <v>100</v>
      </c>
      <c r="AO1648" s="1"/>
      <c r="AP1648" s="69"/>
      <c r="AQ1648" s="176">
        <f t="shared" si="25"/>
        <v>0</v>
      </c>
    </row>
    <row r="1649" spans="38:43">
      <c r="AL1649" t="s">
        <v>8541</v>
      </c>
      <c r="AM1649" s="1" t="s">
        <v>8862</v>
      </c>
      <c r="AN1649" s="1">
        <v>60</v>
      </c>
      <c r="AO1649" s="1" t="s">
        <v>8851</v>
      </c>
      <c r="AP1649" s="69"/>
      <c r="AQ1649" s="176">
        <f t="shared" si="25"/>
        <v>0</v>
      </c>
    </row>
    <row r="1650" spans="38:43">
      <c r="AL1650" t="s">
        <v>8541</v>
      </c>
      <c r="AM1650" s="1" t="s">
        <v>8863</v>
      </c>
      <c r="AN1650" s="1">
        <v>3</v>
      </c>
      <c r="AO1650" s="1"/>
      <c r="AP1650" s="69"/>
      <c r="AQ1650" s="176">
        <f t="shared" si="25"/>
        <v>0</v>
      </c>
    </row>
    <row r="1651" spans="38:43">
      <c r="AL1651" t="s">
        <v>8541</v>
      </c>
      <c r="AM1651" s="1" t="s">
        <v>7434</v>
      </c>
      <c r="AN1651" s="1"/>
      <c r="AO1651" s="1"/>
      <c r="AP1651" s="69"/>
      <c r="AQ1651" s="176">
        <f t="shared" si="25"/>
        <v>0</v>
      </c>
    </row>
    <row r="1652" spans="38:43">
      <c r="AL1652" t="s">
        <v>8541</v>
      </c>
      <c r="AM1652" s="1" t="s">
        <v>8864</v>
      </c>
      <c r="AN1652" s="1"/>
      <c r="AO1652" s="1"/>
      <c r="AP1652" s="69"/>
      <c r="AQ1652" s="176">
        <f t="shared" si="25"/>
        <v>0</v>
      </c>
    </row>
    <row r="1653" spans="38:43">
      <c r="AL1653" t="s">
        <v>8541</v>
      </c>
      <c r="AM1653" s="1" t="s">
        <v>8865</v>
      </c>
      <c r="AN1653" s="1"/>
      <c r="AO1653" s="1"/>
      <c r="AP1653" s="69"/>
      <c r="AQ1653" s="176">
        <f t="shared" si="25"/>
        <v>0</v>
      </c>
    </row>
    <row r="1654" spans="38:43">
      <c r="AL1654" t="s">
        <v>8541</v>
      </c>
      <c r="AM1654" s="1" t="s">
        <v>8866</v>
      </c>
      <c r="AN1654" s="1">
        <v>1</v>
      </c>
      <c r="AO1654" s="1"/>
      <c r="AP1654" s="69"/>
      <c r="AQ1654" s="176">
        <f t="shared" si="25"/>
        <v>0</v>
      </c>
    </row>
    <row r="1655" spans="38:43">
      <c r="AL1655" t="s">
        <v>8541</v>
      </c>
      <c r="AM1655" s="1" t="s">
        <v>8867</v>
      </c>
      <c r="AN1655" s="1"/>
      <c r="AO1655" s="1"/>
      <c r="AP1655" s="69"/>
      <c r="AQ1655" s="176">
        <f t="shared" si="25"/>
        <v>0</v>
      </c>
    </row>
    <row r="1656" spans="38:43">
      <c r="AL1656" t="s">
        <v>8541</v>
      </c>
      <c r="AM1656" s="1" t="s">
        <v>8868</v>
      </c>
      <c r="AN1656" s="1">
        <v>0.09</v>
      </c>
      <c r="AO1656" s="1"/>
      <c r="AP1656" s="69"/>
      <c r="AQ1656" s="176">
        <f t="shared" si="25"/>
        <v>0</v>
      </c>
    </row>
    <row r="1657" spans="38:43">
      <c r="AL1657" t="s">
        <v>8541</v>
      </c>
      <c r="AM1657" s="1" t="s">
        <v>8869</v>
      </c>
      <c r="AN1657" s="1">
        <v>0.12</v>
      </c>
      <c r="AO1657" s="1"/>
      <c r="AP1657" s="69"/>
      <c r="AQ1657" s="176">
        <f t="shared" si="25"/>
        <v>0</v>
      </c>
    </row>
    <row r="1658" spans="38:43">
      <c r="AL1658" t="s">
        <v>8541</v>
      </c>
      <c r="AM1658" s="1" t="s">
        <v>8870</v>
      </c>
      <c r="AN1658" s="1">
        <v>0.1</v>
      </c>
      <c r="AO1658" s="1"/>
      <c r="AP1658" s="69"/>
      <c r="AQ1658" s="176">
        <f t="shared" si="25"/>
        <v>0</v>
      </c>
    </row>
    <row r="1659" spans="38:43">
      <c r="AL1659" t="s">
        <v>8541</v>
      </c>
      <c r="AM1659" s="1" t="s">
        <v>8871</v>
      </c>
      <c r="AN1659" s="1">
        <v>0.06</v>
      </c>
      <c r="AO1659" s="1"/>
      <c r="AP1659" s="69"/>
      <c r="AQ1659" s="176">
        <f t="shared" si="25"/>
        <v>0</v>
      </c>
    </row>
    <row r="1660" spans="38:43">
      <c r="AL1660" t="s">
        <v>8541</v>
      </c>
      <c r="AM1660" s="1" t="s">
        <v>8872</v>
      </c>
      <c r="AN1660" s="1">
        <v>5</v>
      </c>
      <c r="AO1660" s="1"/>
      <c r="AP1660" s="69"/>
      <c r="AQ1660" s="176">
        <f t="shared" si="25"/>
        <v>0</v>
      </c>
    </row>
    <row r="1661" spans="38:43">
      <c r="AL1661" t="s">
        <v>8541</v>
      </c>
      <c r="AM1661" s="1" t="s">
        <v>8873</v>
      </c>
      <c r="AN1661" s="1">
        <v>0.8</v>
      </c>
      <c r="AO1661" s="1"/>
      <c r="AP1661" s="69"/>
      <c r="AQ1661" s="176">
        <f t="shared" si="25"/>
        <v>0</v>
      </c>
    </row>
    <row r="1662" spans="38:43">
      <c r="AL1662" t="s">
        <v>8541</v>
      </c>
      <c r="AM1662" s="1" t="s">
        <v>8874</v>
      </c>
      <c r="AN1662" s="1"/>
      <c r="AO1662" s="1"/>
      <c r="AP1662" s="69"/>
      <c r="AQ1662" s="176">
        <f t="shared" si="25"/>
        <v>0</v>
      </c>
    </row>
    <row r="1663" spans="38:43">
      <c r="AL1663" t="s">
        <v>8541</v>
      </c>
      <c r="AM1663" s="1" t="s">
        <v>8868</v>
      </c>
      <c r="AN1663" s="1">
        <v>1</v>
      </c>
      <c r="AO1663" s="1"/>
      <c r="AP1663" s="69"/>
      <c r="AQ1663" s="176">
        <f t="shared" si="25"/>
        <v>0</v>
      </c>
    </row>
    <row r="1664" spans="38:43">
      <c r="AL1664" t="s">
        <v>8541</v>
      </c>
      <c r="AM1664" s="1" t="s">
        <v>8870</v>
      </c>
      <c r="AN1664" s="1">
        <v>1.5</v>
      </c>
      <c r="AO1664" s="1"/>
      <c r="AP1664" s="69"/>
      <c r="AQ1664" s="176">
        <f t="shared" si="25"/>
        <v>0</v>
      </c>
    </row>
    <row r="1665" spans="38:43">
      <c r="AL1665" t="s">
        <v>8541</v>
      </c>
      <c r="AM1665" s="1" t="s">
        <v>8869</v>
      </c>
      <c r="AN1665" s="1">
        <v>2</v>
      </c>
      <c r="AO1665" s="1"/>
      <c r="AP1665" s="69"/>
      <c r="AQ1665" s="176">
        <f t="shared" si="25"/>
        <v>0</v>
      </c>
    </row>
    <row r="1666" spans="38:43">
      <c r="AL1666" t="s">
        <v>8541</v>
      </c>
      <c r="AM1666" s="1" t="s">
        <v>8875</v>
      </c>
      <c r="AN1666" s="1">
        <v>0.03</v>
      </c>
      <c r="AO1666" s="1"/>
      <c r="AP1666" s="69"/>
      <c r="AQ1666" s="176">
        <f t="shared" si="25"/>
        <v>0</v>
      </c>
    </row>
    <row r="1667" spans="38:43">
      <c r="AL1667" t="s">
        <v>8541</v>
      </c>
      <c r="AM1667" s="1" t="s">
        <v>8876</v>
      </c>
      <c r="AN1667" s="1">
        <v>0.1</v>
      </c>
      <c r="AO1667" s="1"/>
      <c r="AP1667" s="69"/>
      <c r="AQ1667" s="176">
        <f t="shared" si="25"/>
        <v>0</v>
      </c>
    </row>
    <row r="1668" spans="38:43">
      <c r="AL1668" t="s">
        <v>8541</v>
      </c>
      <c r="AM1668" s="1" t="s">
        <v>8877</v>
      </c>
      <c r="AN1668" s="1">
        <v>7</v>
      </c>
      <c r="AO1668" s="1"/>
      <c r="AP1668" s="69"/>
      <c r="AQ1668" s="176">
        <f t="shared" ref="AQ1668:AQ1731" si="26">AP1668*AN1668</f>
        <v>0</v>
      </c>
    </row>
    <row r="1669" spans="38:43">
      <c r="AL1669" t="s">
        <v>8541</v>
      </c>
      <c r="AM1669" s="1" t="s">
        <v>8878</v>
      </c>
      <c r="AN1669" s="1"/>
      <c r="AO1669" s="1"/>
      <c r="AP1669" s="69"/>
      <c r="AQ1669" s="176">
        <f t="shared" si="26"/>
        <v>0</v>
      </c>
    </row>
    <row r="1670" spans="38:43">
      <c r="AL1670" t="s">
        <v>8541</v>
      </c>
      <c r="AM1670" s="1" t="s">
        <v>8879</v>
      </c>
      <c r="AN1670" s="1">
        <v>1</v>
      </c>
      <c r="AO1670" s="1"/>
      <c r="AP1670" s="69"/>
      <c r="AQ1670" s="176">
        <f t="shared" si="26"/>
        <v>0</v>
      </c>
    </row>
    <row r="1671" spans="38:43">
      <c r="AL1671" t="s">
        <v>8541</v>
      </c>
      <c r="AM1671" s="1" t="s">
        <v>8880</v>
      </c>
      <c r="AN1671" s="1">
        <v>0.8</v>
      </c>
      <c r="AO1671" s="1"/>
      <c r="AP1671" s="69"/>
      <c r="AQ1671" s="176">
        <f t="shared" si="26"/>
        <v>0</v>
      </c>
    </row>
    <row r="1672" spans="38:43">
      <c r="AL1672" t="s">
        <v>8541</v>
      </c>
      <c r="AM1672" s="1" t="s">
        <v>8881</v>
      </c>
      <c r="AN1672" s="1">
        <v>3</v>
      </c>
      <c r="AO1672" s="1"/>
      <c r="AP1672" s="69"/>
      <c r="AQ1672" s="176">
        <f t="shared" si="26"/>
        <v>0</v>
      </c>
    </row>
    <row r="1673" spans="38:43">
      <c r="AL1673" t="s">
        <v>8541</v>
      </c>
      <c r="AM1673" s="1" t="s">
        <v>8882</v>
      </c>
      <c r="AN1673" s="1"/>
      <c r="AO1673" s="1"/>
      <c r="AP1673" s="69"/>
      <c r="AQ1673" s="176">
        <f t="shared" si="26"/>
        <v>0</v>
      </c>
    </row>
    <row r="1674" spans="38:43">
      <c r="AL1674" t="s">
        <v>8541</v>
      </c>
      <c r="AM1674" s="1" t="s">
        <v>8868</v>
      </c>
      <c r="AN1674" s="1">
        <v>0.9</v>
      </c>
      <c r="AO1674" s="1"/>
      <c r="AP1674" s="69"/>
      <c r="AQ1674" s="176">
        <f t="shared" si="26"/>
        <v>0</v>
      </c>
    </row>
    <row r="1675" spans="38:43">
      <c r="AL1675" t="s">
        <v>8541</v>
      </c>
      <c r="AM1675" s="1" t="s">
        <v>8870</v>
      </c>
      <c r="AN1675" s="1">
        <v>1.4</v>
      </c>
      <c r="AO1675" s="1"/>
      <c r="AP1675" s="69"/>
      <c r="AQ1675" s="176">
        <f t="shared" si="26"/>
        <v>0</v>
      </c>
    </row>
    <row r="1676" spans="38:43">
      <c r="AL1676" t="s">
        <v>8541</v>
      </c>
      <c r="AM1676" s="1" t="s">
        <v>8869</v>
      </c>
      <c r="AN1676" s="1">
        <v>2</v>
      </c>
      <c r="AO1676" s="1"/>
      <c r="AP1676" s="69"/>
      <c r="AQ1676" s="176">
        <f t="shared" si="26"/>
        <v>0</v>
      </c>
    </row>
    <row r="1677" spans="38:43">
      <c r="AL1677" t="s">
        <v>8541</v>
      </c>
      <c r="AM1677" s="1" t="s">
        <v>8883</v>
      </c>
      <c r="AN1677" s="1"/>
      <c r="AO1677" s="1"/>
      <c r="AP1677" s="69"/>
      <c r="AQ1677" s="176">
        <f t="shared" si="26"/>
        <v>0</v>
      </c>
    </row>
    <row r="1678" spans="38:43">
      <c r="AL1678" t="s">
        <v>8541</v>
      </c>
      <c r="AM1678" s="1" t="s">
        <v>8884</v>
      </c>
      <c r="AN1678" s="1">
        <v>5</v>
      </c>
      <c r="AO1678" s="1"/>
      <c r="AP1678" s="69"/>
      <c r="AQ1678" s="176">
        <f t="shared" si="26"/>
        <v>0</v>
      </c>
    </row>
    <row r="1679" spans="38:43">
      <c r="AL1679" t="s">
        <v>8541</v>
      </c>
      <c r="AM1679" s="1" t="s">
        <v>8885</v>
      </c>
      <c r="AN1679" s="1">
        <v>4</v>
      </c>
      <c r="AO1679" s="1"/>
      <c r="AP1679" s="69"/>
      <c r="AQ1679" s="176">
        <f t="shared" si="26"/>
        <v>0</v>
      </c>
    </row>
    <row r="1680" spans="38:43">
      <c r="AL1680" t="s">
        <v>8541</v>
      </c>
      <c r="AM1680" s="1" t="s">
        <v>8886</v>
      </c>
      <c r="AN1680" s="1">
        <v>14</v>
      </c>
      <c r="AO1680" s="1"/>
      <c r="AP1680" s="69"/>
      <c r="AQ1680" s="176">
        <f t="shared" si="26"/>
        <v>0</v>
      </c>
    </row>
    <row r="1681" spans="38:43">
      <c r="AL1681" t="s">
        <v>8541</v>
      </c>
      <c r="AM1681" s="1" t="s">
        <v>8887</v>
      </c>
      <c r="AN1681" s="1">
        <v>17</v>
      </c>
      <c r="AO1681" s="1"/>
      <c r="AP1681" s="69"/>
      <c r="AQ1681" s="176">
        <f t="shared" si="26"/>
        <v>0</v>
      </c>
    </row>
    <row r="1682" spans="38:43">
      <c r="AL1682" t="s">
        <v>8541</v>
      </c>
      <c r="AM1682" s="1" t="s">
        <v>8888</v>
      </c>
      <c r="AN1682" s="1">
        <v>3</v>
      </c>
      <c r="AO1682" s="1"/>
      <c r="AP1682" s="69"/>
      <c r="AQ1682" s="176">
        <f t="shared" si="26"/>
        <v>0</v>
      </c>
    </row>
    <row r="1683" spans="38:43">
      <c r="AL1683" t="s">
        <v>8541</v>
      </c>
      <c r="AM1683" s="1" t="s">
        <v>8889</v>
      </c>
      <c r="AN1683" s="1">
        <v>25</v>
      </c>
      <c r="AO1683" s="1"/>
      <c r="AP1683" s="69"/>
      <c r="AQ1683" s="176">
        <f t="shared" si="26"/>
        <v>0</v>
      </c>
    </row>
    <row r="1684" spans="38:43">
      <c r="AL1684" t="s">
        <v>8541</v>
      </c>
      <c r="AM1684" s="1" t="s">
        <v>8890</v>
      </c>
      <c r="AN1684" s="1">
        <v>2</v>
      </c>
      <c r="AO1684" s="1"/>
      <c r="AP1684" s="69"/>
      <c r="AQ1684" s="176">
        <f t="shared" si="26"/>
        <v>0</v>
      </c>
    </row>
    <row r="1685" spans="38:43">
      <c r="AL1685" t="s">
        <v>8541</v>
      </c>
      <c r="AM1685" s="1" t="s">
        <v>8891</v>
      </c>
      <c r="AN1685" s="1">
        <v>22</v>
      </c>
      <c r="AO1685" s="1"/>
      <c r="AP1685" s="69"/>
      <c r="AQ1685" s="176">
        <f t="shared" si="26"/>
        <v>0</v>
      </c>
    </row>
    <row r="1686" spans="38:43">
      <c r="AL1686" t="s">
        <v>8541</v>
      </c>
      <c r="AM1686" s="1" t="s">
        <v>8892</v>
      </c>
      <c r="AN1686" s="1">
        <v>24</v>
      </c>
      <c r="AO1686" s="1"/>
      <c r="AP1686" s="69"/>
      <c r="AQ1686" s="176">
        <f t="shared" si="26"/>
        <v>0</v>
      </c>
    </row>
    <row r="1687" spans="38:43">
      <c r="AL1687" t="s">
        <v>8541</v>
      </c>
      <c r="AM1687" s="1" t="s">
        <v>8893</v>
      </c>
      <c r="AN1687" s="1">
        <v>8</v>
      </c>
      <c r="AO1687" s="1"/>
      <c r="AP1687" s="69"/>
      <c r="AQ1687" s="176">
        <f t="shared" si="26"/>
        <v>0</v>
      </c>
    </row>
    <row r="1688" spans="38:43">
      <c r="AL1688" t="s">
        <v>8541</v>
      </c>
      <c r="AM1688" s="1" t="s">
        <v>8894</v>
      </c>
      <c r="AN1688" s="1">
        <v>12</v>
      </c>
      <c r="AO1688" s="1"/>
      <c r="AP1688" s="69"/>
      <c r="AQ1688" s="176">
        <f t="shared" si="26"/>
        <v>0</v>
      </c>
    </row>
    <row r="1689" spans="38:43">
      <c r="AL1689" t="s">
        <v>8541</v>
      </c>
      <c r="AM1689" s="1" t="s">
        <v>8895</v>
      </c>
      <c r="AN1689" s="1">
        <v>15</v>
      </c>
      <c r="AO1689" s="1"/>
      <c r="AP1689" s="69"/>
      <c r="AQ1689" s="176">
        <f t="shared" si="26"/>
        <v>0</v>
      </c>
    </row>
    <row r="1690" spans="38:43">
      <c r="AL1690" t="s">
        <v>8541</v>
      </c>
      <c r="AM1690" s="1" t="s">
        <v>8896</v>
      </c>
      <c r="AN1690" s="1">
        <v>2</v>
      </c>
      <c r="AO1690" s="1"/>
      <c r="AP1690" s="69"/>
      <c r="AQ1690" s="176">
        <f t="shared" si="26"/>
        <v>0</v>
      </c>
    </row>
    <row r="1691" spans="38:43">
      <c r="AL1691" t="s">
        <v>8541</v>
      </c>
      <c r="AM1691" s="1" t="s">
        <v>8897</v>
      </c>
      <c r="AN1691" s="1">
        <v>11</v>
      </c>
      <c r="AO1691" s="1"/>
      <c r="AP1691" s="69"/>
      <c r="AQ1691" s="176">
        <f t="shared" si="26"/>
        <v>0</v>
      </c>
    </row>
    <row r="1692" spans="38:43">
      <c r="AL1692" t="s">
        <v>8541</v>
      </c>
      <c r="AM1692" s="1" t="s">
        <v>8898</v>
      </c>
      <c r="AN1692" s="1">
        <v>15</v>
      </c>
      <c r="AO1692" s="1"/>
      <c r="AP1692" s="69"/>
      <c r="AQ1692" s="176">
        <f t="shared" si="26"/>
        <v>0</v>
      </c>
    </row>
    <row r="1693" spans="38:43">
      <c r="AL1693" t="s">
        <v>8541</v>
      </c>
      <c r="AM1693" s="1" t="s">
        <v>8899</v>
      </c>
      <c r="AN1693" s="1">
        <v>6</v>
      </c>
      <c r="AO1693" s="1"/>
      <c r="AP1693" s="69"/>
      <c r="AQ1693" s="176">
        <f t="shared" si="26"/>
        <v>0</v>
      </c>
    </row>
    <row r="1694" spans="38:43">
      <c r="AL1694" t="s">
        <v>8541</v>
      </c>
      <c r="AM1694" s="1" t="s">
        <v>8900</v>
      </c>
      <c r="AN1694" s="1">
        <v>2</v>
      </c>
      <c r="AO1694" s="1"/>
      <c r="AP1694" s="69"/>
      <c r="AQ1694" s="176">
        <f t="shared" si="26"/>
        <v>0</v>
      </c>
    </row>
    <row r="1695" spans="38:43">
      <c r="AL1695" t="s">
        <v>8541</v>
      </c>
      <c r="AM1695" s="1" t="s">
        <v>8901</v>
      </c>
      <c r="AN1695" s="1">
        <v>25</v>
      </c>
      <c r="AO1695" s="1"/>
      <c r="AP1695" s="69"/>
      <c r="AQ1695" s="176">
        <f t="shared" si="26"/>
        <v>0</v>
      </c>
    </row>
    <row r="1696" spans="38:43">
      <c r="AL1696" t="s">
        <v>8541</v>
      </c>
      <c r="AM1696" s="1" t="s">
        <v>8902</v>
      </c>
      <c r="AN1696" s="1">
        <v>8</v>
      </c>
      <c r="AO1696" s="1"/>
      <c r="AP1696" s="69"/>
      <c r="AQ1696" s="176">
        <f t="shared" si="26"/>
        <v>0</v>
      </c>
    </row>
    <row r="1697" spans="38:43">
      <c r="AL1697" t="s">
        <v>8541</v>
      </c>
      <c r="AM1697" s="1" t="s">
        <v>8903</v>
      </c>
      <c r="AN1697" s="1"/>
      <c r="AO1697" s="1"/>
      <c r="AP1697" s="69"/>
      <c r="AQ1697" s="176">
        <f t="shared" si="26"/>
        <v>0</v>
      </c>
    </row>
    <row r="1698" spans="38:43">
      <c r="AL1698" t="s">
        <v>8541</v>
      </c>
      <c r="AM1698" s="1" t="s">
        <v>8904</v>
      </c>
      <c r="AN1698" s="1">
        <v>0.7</v>
      </c>
      <c r="AO1698" s="1"/>
      <c r="AP1698" s="69"/>
      <c r="AQ1698" s="176">
        <f t="shared" si="26"/>
        <v>0</v>
      </c>
    </row>
    <row r="1699" spans="38:43">
      <c r="AL1699" t="s">
        <v>8541</v>
      </c>
      <c r="AM1699" s="1" t="s">
        <v>8905</v>
      </c>
      <c r="AN1699" s="1">
        <v>0.09</v>
      </c>
      <c r="AO1699" s="1"/>
      <c r="AP1699" s="69"/>
      <c r="AQ1699" s="176">
        <f t="shared" si="26"/>
        <v>0</v>
      </c>
    </row>
    <row r="1700" spans="38:43">
      <c r="AL1700" t="s">
        <v>8541</v>
      </c>
      <c r="AM1700" s="1" t="s">
        <v>8906</v>
      </c>
      <c r="AN1700" s="1">
        <v>8</v>
      </c>
      <c r="AO1700" s="1"/>
      <c r="AP1700" s="69"/>
      <c r="AQ1700" s="176">
        <f t="shared" si="26"/>
        <v>0</v>
      </c>
    </row>
    <row r="1701" spans="38:43">
      <c r="AL1701" t="s">
        <v>8541</v>
      </c>
      <c r="AM1701" s="1" t="s">
        <v>8907</v>
      </c>
      <c r="AN1701" s="1">
        <v>4</v>
      </c>
      <c r="AO1701" s="1"/>
      <c r="AP1701" s="69"/>
      <c r="AQ1701" s="176">
        <f t="shared" si="26"/>
        <v>0</v>
      </c>
    </row>
    <row r="1702" spans="38:43">
      <c r="AL1702" t="s">
        <v>8541</v>
      </c>
      <c r="AM1702" s="1" t="s">
        <v>8908</v>
      </c>
      <c r="AN1702" s="1">
        <v>7.0000000000000007E-2</v>
      </c>
      <c r="AO1702" s="1"/>
      <c r="AP1702" s="69"/>
      <c r="AQ1702" s="176">
        <f t="shared" si="26"/>
        <v>0</v>
      </c>
    </row>
    <row r="1703" spans="38:43">
      <c r="AL1703" t="s">
        <v>8541</v>
      </c>
      <c r="AM1703" s="1" t="s">
        <v>8909</v>
      </c>
      <c r="AN1703" s="1">
        <v>0.06</v>
      </c>
      <c r="AO1703" s="1"/>
      <c r="AP1703" s="69"/>
      <c r="AQ1703" s="176">
        <f t="shared" si="26"/>
        <v>0</v>
      </c>
    </row>
    <row r="1704" spans="38:43">
      <c r="AL1704" t="s">
        <v>8541</v>
      </c>
      <c r="AM1704" s="1" t="s">
        <v>8910</v>
      </c>
      <c r="AN1704" s="1">
        <v>0.03</v>
      </c>
      <c r="AO1704" s="1"/>
      <c r="AP1704" s="69"/>
      <c r="AQ1704" s="176">
        <f t="shared" si="26"/>
        <v>0</v>
      </c>
    </row>
    <row r="1705" spans="38:43">
      <c r="AL1705" t="s">
        <v>8541</v>
      </c>
      <c r="AM1705" s="1" t="s">
        <v>8911</v>
      </c>
      <c r="AN1705" s="1">
        <v>0.04</v>
      </c>
      <c r="AO1705" s="1"/>
      <c r="AP1705" s="69"/>
      <c r="AQ1705" s="176">
        <f t="shared" si="26"/>
        <v>0</v>
      </c>
    </row>
    <row r="1706" spans="38:43">
      <c r="AL1706" t="s">
        <v>8541</v>
      </c>
      <c r="AM1706" s="1" t="s">
        <v>8912</v>
      </c>
      <c r="AN1706" s="1">
        <v>0.08</v>
      </c>
      <c r="AO1706" s="1"/>
      <c r="AP1706" s="69"/>
      <c r="AQ1706" s="176">
        <f t="shared" si="26"/>
        <v>0</v>
      </c>
    </row>
    <row r="1707" spans="38:43">
      <c r="AL1707" t="s">
        <v>8541</v>
      </c>
      <c r="AM1707" s="1" t="s">
        <v>8913</v>
      </c>
      <c r="AN1707" s="1">
        <v>7.0000000000000007E-2</v>
      </c>
      <c r="AO1707" s="1"/>
      <c r="AP1707" s="69"/>
      <c r="AQ1707" s="176">
        <f t="shared" si="26"/>
        <v>0</v>
      </c>
    </row>
    <row r="1708" spans="38:43">
      <c r="AL1708" t="s">
        <v>8541</v>
      </c>
      <c r="AM1708" s="1" t="s">
        <v>8914</v>
      </c>
      <c r="AN1708" s="1">
        <v>0.06</v>
      </c>
      <c r="AO1708" s="1"/>
      <c r="AP1708" s="69"/>
      <c r="AQ1708" s="176">
        <f t="shared" si="26"/>
        <v>0</v>
      </c>
    </row>
    <row r="1709" spans="38:43">
      <c r="AL1709" t="s">
        <v>8541</v>
      </c>
      <c r="AM1709" s="1" t="s">
        <v>8915</v>
      </c>
      <c r="AN1709" s="1">
        <v>4</v>
      </c>
      <c r="AO1709" s="1"/>
      <c r="AP1709" s="69"/>
      <c r="AQ1709" s="176">
        <f t="shared" si="26"/>
        <v>0</v>
      </c>
    </row>
    <row r="1710" spans="38:43">
      <c r="AL1710" t="s">
        <v>8541</v>
      </c>
      <c r="AM1710" s="1" t="s">
        <v>8916</v>
      </c>
      <c r="AN1710" s="1">
        <v>0.04</v>
      </c>
      <c r="AO1710" s="1"/>
      <c r="AP1710" s="69"/>
      <c r="AQ1710" s="176">
        <f t="shared" si="26"/>
        <v>0</v>
      </c>
    </row>
    <row r="1711" spans="38:43">
      <c r="AL1711" t="s">
        <v>8541</v>
      </c>
      <c r="AM1711" s="1" t="s">
        <v>8917</v>
      </c>
      <c r="AN1711" s="1">
        <v>0.06</v>
      </c>
      <c r="AO1711" s="1"/>
      <c r="AP1711" s="69"/>
      <c r="AQ1711" s="176">
        <f t="shared" si="26"/>
        <v>0</v>
      </c>
    </row>
    <row r="1712" spans="38:43">
      <c r="AL1712" t="s">
        <v>8541</v>
      </c>
      <c r="AM1712" s="1" t="s">
        <v>8918</v>
      </c>
      <c r="AN1712" s="1">
        <v>0.02</v>
      </c>
      <c r="AO1712" s="1"/>
      <c r="AP1712" s="69"/>
      <c r="AQ1712" s="176">
        <f t="shared" si="26"/>
        <v>0</v>
      </c>
    </row>
    <row r="1713" spans="38:43">
      <c r="AL1713" t="s">
        <v>8541</v>
      </c>
      <c r="AM1713" s="1" t="s">
        <v>8919</v>
      </c>
      <c r="AN1713" s="1">
        <v>0.04</v>
      </c>
      <c r="AO1713" s="1"/>
      <c r="AP1713" s="69"/>
      <c r="AQ1713" s="176">
        <f t="shared" si="26"/>
        <v>0</v>
      </c>
    </row>
    <row r="1714" spans="38:43">
      <c r="AL1714" t="s">
        <v>8541</v>
      </c>
      <c r="AM1714" s="1" t="s">
        <v>8920</v>
      </c>
      <c r="AN1714" s="1">
        <v>8</v>
      </c>
      <c r="AO1714" s="1"/>
      <c r="AP1714" s="69"/>
      <c r="AQ1714" s="176">
        <f t="shared" si="26"/>
        <v>0</v>
      </c>
    </row>
    <row r="1715" spans="38:43">
      <c r="AL1715" t="s">
        <v>8541</v>
      </c>
      <c r="AM1715" s="1" t="s">
        <v>8921</v>
      </c>
      <c r="AN1715" s="1">
        <v>12</v>
      </c>
      <c r="AO1715" s="1"/>
      <c r="AP1715" s="69"/>
      <c r="AQ1715" s="176">
        <f t="shared" si="26"/>
        <v>0</v>
      </c>
    </row>
    <row r="1716" spans="38:43">
      <c r="AL1716" t="s">
        <v>8541</v>
      </c>
      <c r="AM1716" s="1" t="s">
        <v>8922</v>
      </c>
      <c r="AN1716" s="1">
        <v>18</v>
      </c>
      <c r="AO1716" s="1"/>
      <c r="AP1716" s="69"/>
      <c r="AQ1716" s="176">
        <f t="shared" si="26"/>
        <v>0</v>
      </c>
    </row>
    <row r="1717" spans="38:43">
      <c r="AL1717" t="s">
        <v>8541</v>
      </c>
      <c r="AM1717" s="1" t="s">
        <v>8923</v>
      </c>
      <c r="AN1717" s="1">
        <v>0.1</v>
      </c>
      <c r="AO1717" s="1"/>
      <c r="AP1717" s="69"/>
      <c r="AQ1717" s="176">
        <f t="shared" si="26"/>
        <v>0</v>
      </c>
    </row>
    <row r="1718" spans="38:43">
      <c r="AL1718" t="s">
        <v>8541</v>
      </c>
      <c r="AM1718" s="1" t="s">
        <v>8924</v>
      </c>
      <c r="AN1718" s="1">
        <v>0.05</v>
      </c>
      <c r="AO1718" s="1"/>
      <c r="AP1718" s="69"/>
      <c r="AQ1718" s="176">
        <f t="shared" si="26"/>
        <v>0</v>
      </c>
    </row>
    <row r="1719" spans="38:43">
      <c r="AL1719" t="s">
        <v>8541</v>
      </c>
      <c r="AM1719" s="1" t="s">
        <v>8925</v>
      </c>
      <c r="AN1719" s="1"/>
      <c r="AO1719" s="1"/>
      <c r="AP1719" s="69"/>
      <c r="AQ1719" s="176">
        <f t="shared" si="26"/>
        <v>0</v>
      </c>
    </row>
    <row r="1720" spans="38:43">
      <c r="AL1720" t="s">
        <v>8541</v>
      </c>
      <c r="AM1720" s="1" t="s">
        <v>8926</v>
      </c>
      <c r="AN1720" s="1">
        <v>0.06</v>
      </c>
      <c r="AO1720" s="1"/>
      <c r="AP1720" s="69"/>
      <c r="AQ1720" s="176">
        <f t="shared" si="26"/>
        <v>0</v>
      </c>
    </row>
    <row r="1721" spans="38:43">
      <c r="AL1721" t="s">
        <v>8541</v>
      </c>
      <c r="AM1721" s="1" t="s">
        <v>8927</v>
      </c>
      <c r="AN1721" s="1">
        <v>7.0000000000000007E-2</v>
      </c>
      <c r="AO1721" s="1"/>
      <c r="AP1721" s="69"/>
      <c r="AQ1721" s="176">
        <f t="shared" si="26"/>
        <v>0</v>
      </c>
    </row>
    <row r="1722" spans="38:43">
      <c r="AL1722" t="s">
        <v>8541</v>
      </c>
      <c r="AM1722" s="1" t="s">
        <v>8928</v>
      </c>
      <c r="AN1722" s="1">
        <v>0.1</v>
      </c>
      <c r="AO1722" s="1"/>
      <c r="AP1722" s="69"/>
      <c r="AQ1722" s="176">
        <f t="shared" si="26"/>
        <v>0</v>
      </c>
    </row>
    <row r="1723" spans="38:43">
      <c r="AL1723" t="s">
        <v>8541</v>
      </c>
      <c r="AM1723" s="1" t="s">
        <v>8929</v>
      </c>
      <c r="AN1723" s="1">
        <v>0.1</v>
      </c>
      <c r="AO1723" s="1"/>
      <c r="AP1723" s="69"/>
      <c r="AQ1723" s="176">
        <f t="shared" si="26"/>
        <v>0</v>
      </c>
    </row>
    <row r="1724" spans="38:43">
      <c r="AL1724" t="s">
        <v>8541</v>
      </c>
      <c r="AM1724" s="1" t="s">
        <v>8930</v>
      </c>
      <c r="AN1724" s="1">
        <v>0.12</v>
      </c>
      <c r="AO1724" s="1"/>
      <c r="AP1724" s="69"/>
      <c r="AQ1724" s="176">
        <f t="shared" si="26"/>
        <v>0</v>
      </c>
    </row>
    <row r="1725" spans="38:43">
      <c r="AL1725" t="s">
        <v>8541</v>
      </c>
      <c r="AM1725" s="1" t="s">
        <v>8931</v>
      </c>
      <c r="AN1725" s="1">
        <v>7.0000000000000007E-2</v>
      </c>
      <c r="AO1725" s="1"/>
      <c r="AP1725" s="69"/>
      <c r="AQ1725" s="176">
        <f t="shared" si="26"/>
        <v>0</v>
      </c>
    </row>
    <row r="1726" spans="38:43">
      <c r="AL1726" t="s">
        <v>8541</v>
      </c>
      <c r="AM1726" s="1" t="s">
        <v>8932</v>
      </c>
      <c r="AN1726" s="1">
        <v>1</v>
      </c>
      <c r="AO1726" s="1"/>
      <c r="AP1726" s="69"/>
      <c r="AQ1726" s="176">
        <f t="shared" si="26"/>
        <v>0</v>
      </c>
    </row>
    <row r="1727" spans="38:43">
      <c r="AL1727" t="s">
        <v>8541</v>
      </c>
      <c r="AM1727" s="1" t="s">
        <v>8933</v>
      </c>
      <c r="AN1727" s="1">
        <v>0.1</v>
      </c>
      <c r="AO1727" s="1"/>
      <c r="AP1727" s="69"/>
      <c r="AQ1727" s="176">
        <f t="shared" si="26"/>
        <v>0</v>
      </c>
    </row>
    <row r="1728" spans="38:43">
      <c r="AL1728" t="s">
        <v>8541</v>
      </c>
      <c r="AM1728" s="1" t="s">
        <v>8934</v>
      </c>
      <c r="AN1728" s="1">
        <v>0.06</v>
      </c>
      <c r="AO1728" s="1"/>
      <c r="AP1728" s="69"/>
      <c r="AQ1728" s="176">
        <f t="shared" si="26"/>
        <v>0</v>
      </c>
    </row>
    <row r="1729" spans="38:43">
      <c r="AL1729" t="s">
        <v>8541</v>
      </c>
      <c r="AM1729" s="1" t="s">
        <v>8935</v>
      </c>
      <c r="AN1729" s="1">
        <v>0.09</v>
      </c>
      <c r="AO1729" s="1"/>
      <c r="AP1729" s="69"/>
      <c r="AQ1729" s="176">
        <f t="shared" si="26"/>
        <v>0</v>
      </c>
    </row>
    <row r="1730" spans="38:43">
      <c r="AL1730" t="s">
        <v>8541</v>
      </c>
      <c r="AM1730" s="1" t="s">
        <v>8936</v>
      </c>
      <c r="AN1730" s="1">
        <v>0.1</v>
      </c>
      <c r="AO1730" s="1"/>
      <c r="AP1730" s="69"/>
      <c r="AQ1730" s="176">
        <f t="shared" si="26"/>
        <v>0</v>
      </c>
    </row>
    <row r="1731" spans="38:43">
      <c r="AL1731" t="s">
        <v>8541</v>
      </c>
      <c r="AM1731" s="1" t="s">
        <v>8937</v>
      </c>
      <c r="AN1731" s="1">
        <v>0.09</v>
      </c>
      <c r="AO1731" s="1"/>
      <c r="AP1731" s="69"/>
      <c r="AQ1731" s="176">
        <f t="shared" si="26"/>
        <v>0</v>
      </c>
    </row>
    <row r="1732" spans="38:43">
      <c r="AL1732" t="s">
        <v>8541</v>
      </c>
      <c r="AM1732" s="1" t="s">
        <v>8938</v>
      </c>
      <c r="AN1732" s="1">
        <v>0.1</v>
      </c>
      <c r="AO1732" s="1"/>
      <c r="AP1732" s="69"/>
      <c r="AQ1732" s="176">
        <f t="shared" ref="AQ1732:AQ1795" si="27">AP1732*AN1732</f>
        <v>0</v>
      </c>
    </row>
    <row r="1733" spans="38:43">
      <c r="AL1733" t="s">
        <v>8541</v>
      </c>
      <c r="AM1733" s="1" t="s">
        <v>8939</v>
      </c>
      <c r="AN1733" s="1">
        <v>0.04</v>
      </c>
      <c r="AO1733" s="1"/>
      <c r="AP1733" s="69"/>
      <c r="AQ1733" s="176">
        <f t="shared" si="27"/>
        <v>0</v>
      </c>
    </row>
    <row r="1734" spans="38:43">
      <c r="AL1734" t="s">
        <v>8541</v>
      </c>
      <c r="AM1734" s="1" t="s">
        <v>8940</v>
      </c>
      <c r="AN1734" s="1">
        <v>1</v>
      </c>
      <c r="AO1734" s="1"/>
      <c r="AP1734" s="69"/>
      <c r="AQ1734" s="176">
        <f t="shared" si="27"/>
        <v>0</v>
      </c>
    </row>
    <row r="1735" spans="38:43">
      <c r="AL1735" t="s">
        <v>8541</v>
      </c>
      <c r="AM1735" s="1" t="s">
        <v>8941</v>
      </c>
      <c r="AN1735" s="1">
        <v>0.1</v>
      </c>
      <c r="AO1735" s="1"/>
      <c r="AP1735" s="69"/>
      <c r="AQ1735" s="176">
        <f t="shared" si="27"/>
        <v>0</v>
      </c>
    </row>
    <row r="1736" spans="38:43">
      <c r="AL1736" t="s">
        <v>8541</v>
      </c>
      <c r="AM1736" s="1" t="s">
        <v>8942</v>
      </c>
      <c r="AN1736" s="1">
        <v>1</v>
      </c>
      <c r="AO1736" s="1"/>
      <c r="AP1736" s="69"/>
      <c r="AQ1736" s="176">
        <f t="shared" si="27"/>
        <v>0</v>
      </c>
    </row>
    <row r="1737" spans="38:43">
      <c r="AL1737" t="s">
        <v>8541</v>
      </c>
      <c r="AM1737" s="1" t="s">
        <v>8943</v>
      </c>
      <c r="AN1737" s="1"/>
      <c r="AO1737" s="1"/>
      <c r="AP1737" s="69"/>
      <c r="AQ1737" s="176">
        <f t="shared" si="27"/>
        <v>0</v>
      </c>
    </row>
    <row r="1738" spans="38:43">
      <c r="AL1738" t="s">
        <v>8541</v>
      </c>
      <c r="AM1738" s="1" t="s">
        <v>8944</v>
      </c>
      <c r="AN1738" s="1">
        <v>0.04</v>
      </c>
      <c r="AO1738" s="1"/>
      <c r="AP1738" s="69"/>
      <c r="AQ1738" s="176">
        <f t="shared" si="27"/>
        <v>0</v>
      </c>
    </row>
    <row r="1739" spans="38:43">
      <c r="AL1739" t="s">
        <v>8541</v>
      </c>
      <c r="AM1739" s="1" t="s">
        <v>8945</v>
      </c>
      <c r="AN1739" s="1">
        <v>0.1</v>
      </c>
      <c r="AO1739" s="1"/>
      <c r="AP1739" s="69"/>
      <c r="AQ1739" s="176">
        <f t="shared" si="27"/>
        <v>0</v>
      </c>
    </row>
    <row r="1740" spans="38:43">
      <c r="AL1740" t="s">
        <v>8541</v>
      </c>
      <c r="AM1740" s="1" t="s">
        <v>8946</v>
      </c>
      <c r="AN1740" s="1">
        <v>0.08</v>
      </c>
      <c r="AO1740" s="1"/>
      <c r="AP1740" s="69"/>
      <c r="AQ1740" s="176">
        <f t="shared" si="27"/>
        <v>0</v>
      </c>
    </row>
    <row r="1741" spans="38:43">
      <c r="AL1741" t="s">
        <v>8541</v>
      </c>
      <c r="AM1741" s="1" t="s">
        <v>8947</v>
      </c>
      <c r="AN1741" s="1">
        <v>0.2</v>
      </c>
      <c r="AO1741" s="1"/>
      <c r="AP1741" s="69"/>
      <c r="AQ1741" s="176">
        <f t="shared" si="27"/>
        <v>0</v>
      </c>
    </row>
    <row r="1742" spans="38:43">
      <c r="AL1742" t="s">
        <v>8541</v>
      </c>
      <c r="AM1742" s="1" t="s">
        <v>8948</v>
      </c>
      <c r="AN1742" s="1">
        <v>12</v>
      </c>
      <c r="AO1742" s="1"/>
      <c r="AP1742" s="69"/>
      <c r="AQ1742" s="176">
        <f t="shared" si="27"/>
        <v>0</v>
      </c>
    </row>
    <row r="1743" spans="38:43">
      <c r="AL1743" t="s">
        <v>8541</v>
      </c>
      <c r="AM1743" s="1" t="s">
        <v>8949</v>
      </c>
      <c r="AN1743" s="1">
        <v>0.05</v>
      </c>
      <c r="AO1743" s="1"/>
      <c r="AP1743" s="69"/>
      <c r="AQ1743" s="176">
        <f t="shared" si="27"/>
        <v>0</v>
      </c>
    </row>
    <row r="1744" spans="38:43">
      <c r="AL1744" t="s">
        <v>8541</v>
      </c>
      <c r="AM1744" s="1" t="s">
        <v>8950</v>
      </c>
      <c r="AN1744" s="1">
        <v>0.05</v>
      </c>
      <c r="AO1744" s="1"/>
      <c r="AP1744" s="69"/>
      <c r="AQ1744" s="176">
        <f t="shared" si="27"/>
        <v>0</v>
      </c>
    </row>
    <row r="1745" spans="38:43">
      <c r="AL1745" t="s">
        <v>8541</v>
      </c>
      <c r="AM1745" s="1" t="s">
        <v>8951</v>
      </c>
      <c r="AN1745" s="1">
        <v>0.09</v>
      </c>
      <c r="AO1745" s="1"/>
      <c r="AP1745" s="69"/>
      <c r="AQ1745" s="176">
        <f t="shared" si="27"/>
        <v>0</v>
      </c>
    </row>
    <row r="1746" spans="38:43">
      <c r="AL1746" t="s">
        <v>8541</v>
      </c>
      <c r="AM1746" s="1" t="s">
        <v>8952</v>
      </c>
      <c r="AN1746" s="1">
        <v>7.0000000000000007E-2</v>
      </c>
      <c r="AO1746" s="1"/>
      <c r="AP1746" s="69"/>
      <c r="AQ1746" s="176">
        <f t="shared" si="27"/>
        <v>0</v>
      </c>
    </row>
    <row r="1747" spans="38:43">
      <c r="AL1747" t="s">
        <v>8541</v>
      </c>
      <c r="AM1747" s="1" t="s">
        <v>8953</v>
      </c>
      <c r="AN1747" s="1">
        <v>0.09</v>
      </c>
      <c r="AO1747" s="1"/>
      <c r="AP1747" s="69"/>
      <c r="AQ1747" s="176">
        <f t="shared" si="27"/>
        <v>0</v>
      </c>
    </row>
    <row r="1748" spans="38:43">
      <c r="AL1748" t="s">
        <v>8541</v>
      </c>
      <c r="AM1748" s="1" t="s">
        <v>8954</v>
      </c>
      <c r="AN1748" s="1">
        <v>0.1</v>
      </c>
      <c r="AO1748" s="1"/>
      <c r="AP1748" s="69"/>
      <c r="AQ1748" s="176">
        <f t="shared" si="27"/>
        <v>0</v>
      </c>
    </row>
    <row r="1749" spans="38:43">
      <c r="AL1749" t="s">
        <v>8541</v>
      </c>
      <c r="AM1749" s="1" t="s">
        <v>8955</v>
      </c>
      <c r="AN1749" s="1"/>
      <c r="AO1749" s="1"/>
      <c r="AP1749" s="69"/>
      <c r="AQ1749" s="176">
        <f t="shared" si="27"/>
        <v>0</v>
      </c>
    </row>
    <row r="1750" spans="38:43">
      <c r="AL1750" t="s">
        <v>8541</v>
      </c>
      <c r="AM1750" s="1" t="s">
        <v>8956</v>
      </c>
      <c r="AN1750" s="1">
        <v>0.06</v>
      </c>
      <c r="AO1750" s="1"/>
      <c r="AP1750" s="69"/>
      <c r="AQ1750" s="176">
        <f t="shared" si="27"/>
        <v>0</v>
      </c>
    </row>
    <row r="1751" spans="38:43">
      <c r="AL1751" t="s">
        <v>8541</v>
      </c>
      <c r="AM1751" s="1" t="s">
        <v>8957</v>
      </c>
      <c r="AN1751" s="1">
        <v>0.05</v>
      </c>
      <c r="AO1751" s="1"/>
      <c r="AP1751" s="69"/>
      <c r="AQ1751" s="176">
        <f t="shared" si="27"/>
        <v>0</v>
      </c>
    </row>
    <row r="1752" spans="38:43">
      <c r="AL1752" t="s">
        <v>8541</v>
      </c>
      <c r="AM1752" s="1" t="s">
        <v>8958</v>
      </c>
      <c r="AN1752" s="1">
        <v>0.5</v>
      </c>
      <c r="AO1752" s="1"/>
      <c r="AP1752" s="69"/>
      <c r="AQ1752" s="176">
        <f t="shared" si="27"/>
        <v>0</v>
      </c>
    </row>
    <row r="1753" spans="38:43">
      <c r="AL1753" t="s">
        <v>8541</v>
      </c>
      <c r="AM1753" s="1" t="s">
        <v>8959</v>
      </c>
      <c r="AN1753" s="1">
        <v>0.5</v>
      </c>
      <c r="AO1753" s="1"/>
      <c r="AP1753" s="69"/>
      <c r="AQ1753" s="176">
        <f t="shared" si="27"/>
        <v>0</v>
      </c>
    </row>
    <row r="1754" spans="38:43">
      <c r="AL1754" t="s">
        <v>8541</v>
      </c>
      <c r="AM1754" s="1" t="s">
        <v>8960</v>
      </c>
      <c r="AN1754" s="1">
        <v>1</v>
      </c>
      <c r="AO1754" s="1"/>
      <c r="AP1754" s="69"/>
      <c r="AQ1754" s="176">
        <f t="shared" si="27"/>
        <v>0</v>
      </c>
    </row>
    <row r="1755" spans="38:43">
      <c r="AL1755" t="s">
        <v>8541</v>
      </c>
      <c r="AM1755" s="1" t="s">
        <v>8961</v>
      </c>
      <c r="AN1755" s="1">
        <v>0.3</v>
      </c>
      <c r="AO1755" s="1"/>
      <c r="AP1755" s="69"/>
      <c r="AQ1755" s="176">
        <f t="shared" si="27"/>
        <v>0</v>
      </c>
    </row>
    <row r="1756" spans="38:43">
      <c r="AL1756" t="s">
        <v>8541</v>
      </c>
      <c r="AM1756" s="1" t="s">
        <v>8962</v>
      </c>
      <c r="AN1756" s="1">
        <v>3.3</v>
      </c>
      <c r="AO1756" s="1"/>
      <c r="AP1756" s="69"/>
      <c r="AQ1756" s="176">
        <f t="shared" si="27"/>
        <v>0</v>
      </c>
    </row>
    <row r="1757" spans="38:43">
      <c r="AL1757" t="s">
        <v>8541</v>
      </c>
      <c r="AM1757" s="1" t="s">
        <v>8963</v>
      </c>
      <c r="AN1757" s="1">
        <v>0.9</v>
      </c>
      <c r="AO1757" s="1"/>
      <c r="AP1757" s="69"/>
      <c r="AQ1757" s="176">
        <f t="shared" si="27"/>
        <v>0</v>
      </c>
    </row>
    <row r="1758" spans="38:43">
      <c r="AL1758" t="s">
        <v>8541</v>
      </c>
      <c r="AM1758" s="1" t="s">
        <v>8964</v>
      </c>
      <c r="AN1758" s="1">
        <v>1</v>
      </c>
      <c r="AO1758" s="1"/>
      <c r="AP1758" s="69"/>
      <c r="AQ1758" s="176">
        <f t="shared" si="27"/>
        <v>0</v>
      </c>
    </row>
    <row r="1759" spans="38:43">
      <c r="AL1759" t="s">
        <v>8541</v>
      </c>
      <c r="AM1759" s="1" t="s">
        <v>8965</v>
      </c>
      <c r="AN1759" s="1">
        <v>0.9</v>
      </c>
      <c r="AO1759" s="1"/>
      <c r="AP1759" s="69"/>
      <c r="AQ1759" s="176">
        <f t="shared" si="27"/>
        <v>0</v>
      </c>
    </row>
    <row r="1760" spans="38:43">
      <c r="AL1760" t="s">
        <v>8541</v>
      </c>
      <c r="AM1760" s="1" t="s">
        <v>8966</v>
      </c>
      <c r="AN1760" s="1">
        <v>3</v>
      </c>
      <c r="AO1760" s="1"/>
      <c r="AP1760" s="69"/>
      <c r="AQ1760" s="176">
        <f t="shared" si="27"/>
        <v>0</v>
      </c>
    </row>
    <row r="1761" spans="38:43">
      <c r="AL1761" t="s">
        <v>8541</v>
      </c>
      <c r="AM1761" s="1" t="s">
        <v>8967</v>
      </c>
      <c r="AN1761" s="1">
        <v>1.2</v>
      </c>
      <c r="AO1761" s="1"/>
      <c r="AP1761" s="69"/>
      <c r="AQ1761" s="176">
        <f t="shared" si="27"/>
        <v>0</v>
      </c>
    </row>
    <row r="1762" spans="38:43">
      <c r="AL1762" t="s">
        <v>8541</v>
      </c>
      <c r="AM1762" s="1" t="s">
        <v>8968</v>
      </c>
      <c r="AN1762" s="1">
        <v>3.3</v>
      </c>
      <c r="AO1762" s="1"/>
      <c r="AP1762" s="69"/>
      <c r="AQ1762" s="176">
        <f t="shared" si="27"/>
        <v>0</v>
      </c>
    </row>
    <row r="1763" spans="38:43">
      <c r="AL1763" t="s">
        <v>8541</v>
      </c>
      <c r="AM1763" s="1" t="s">
        <v>8969</v>
      </c>
      <c r="AN1763" s="1">
        <v>0.4</v>
      </c>
      <c r="AO1763" s="1"/>
      <c r="AP1763" s="69"/>
      <c r="AQ1763" s="176">
        <f t="shared" si="27"/>
        <v>0</v>
      </c>
    </row>
    <row r="1764" spans="38:43">
      <c r="AL1764" t="s">
        <v>8541</v>
      </c>
      <c r="AM1764" s="1" t="s">
        <v>8970</v>
      </c>
      <c r="AN1764" s="1">
        <v>0.5</v>
      </c>
      <c r="AO1764" s="1"/>
      <c r="AP1764" s="69"/>
      <c r="AQ1764" s="176">
        <f t="shared" si="27"/>
        <v>0</v>
      </c>
    </row>
    <row r="1765" spans="38:43">
      <c r="AL1765" t="s">
        <v>8541</v>
      </c>
      <c r="AM1765" s="1" t="s">
        <v>8971</v>
      </c>
      <c r="AN1765" s="1">
        <v>0.5</v>
      </c>
      <c r="AO1765" s="1"/>
      <c r="AP1765" s="69"/>
      <c r="AQ1765" s="176">
        <f t="shared" si="27"/>
        <v>0</v>
      </c>
    </row>
    <row r="1766" spans="38:43">
      <c r="AL1766" t="s">
        <v>8541</v>
      </c>
      <c r="AM1766" s="1" t="s">
        <v>8972</v>
      </c>
      <c r="AN1766" s="1">
        <v>0.4</v>
      </c>
      <c r="AO1766" s="1"/>
      <c r="AP1766" s="69"/>
      <c r="AQ1766" s="176">
        <f t="shared" si="27"/>
        <v>0</v>
      </c>
    </row>
    <row r="1767" spans="38:43">
      <c r="AL1767" t="s">
        <v>8541</v>
      </c>
      <c r="AM1767" s="1" t="s">
        <v>8973</v>
      </c>
      <c r="AN1767" s="1">
        <v>4.4000000000000004</v>
      </c>
      <c r="AO1767" s="1"/>
      <c r="AP1767" s="69"/>
      <c r="AQ1767" s="176">
        <f t="shared" si="27"/>
        <v>0</v>
      </c>
    </row>
    <row r="1768" spans="38:43">
      <c r="AL1768" t="s">
        <v>8541</v>
      </c>
      <c r="AM1768" s="1" t="s">
        <v>8974</v>
      </c>
      <c r="AN1768" s="1">
        <v>0.3</v>
      </c>
      <c r="AO1768" s="1"/>
      <c r="AP1768" s="69"/>
      <c r="AQ1768" s="176">
        <f t="shared" si="27"/>
        <v>0</v>
      </c>
    </row>
    <row r="1769" spans="38:43">
      <c r="AL1769" t="s">
        <v>8541</v>
      </c>
      <c r="AM1769" s="1" t="s">
        <v>8975</v>
      </c>
      <c r="AN1769" s="1"/>
      <c r="AO1769" s="1"/>
      <c r="AP1769" s="69"/>
      <c r="AQ1769" s="176">
        <f t="shared" si="27"/>
        <v>0</v>
      </c>
    </row>
    <row r="1770" spans="38:43">
      <c r="AL1770" t="s">
        <v>8541</v>
      </c>
      <c r="AM1770" s="1" t="s">
        <v>7434</v>
      </c>
      <c r="AN1770" s="1"/>
      <c r="AO1770" s="1"/>
      <c r="AP1770" s="69"/>
      <c r="AQ1770" s="176">
        <f t="shared" si="27"/>
        <v>0</v>
      </c>
    </row>
    <row r="1771" spans="38:43">
      <c r="AL1771" t="s">
        <v>8976</v>
      </c>
      <c r="AM1771" s="169" t="s">
        <v>8976</v>
      </c>
      <c r="AN1771" s="169"/>
      <c r="AO1771" s="169"/>
      <c r="AP1771" s="174"/>
      <c r="AQ1771" s="176">
        <f t="shared" si="27"/>
        <v>0</v>
      </c>
    </row>
    <row r="1772" spans="38:43">
      <c r="AL1772" t="s">
        <v>8976</v>
      </c>
      <c r="AM1772" s="1" t="s">
        <v>8977</v>
      </c>
      <c r="AN1772" s="1">
        <v>0.1</v>
      </c>
      <c r="AO1772" s="1"/>
      <c r="AP1772" s="69"/>
      <c r="AQ1772" s="176">
        <f t="shared" si="27"/>
        <v>0</v>
      </c>
    </row>
    <row r="1773" spans="38:43">
      <c r="AL1773" t="s">
        <v>8976</v>
      </c>
      <c r="AM1773" s="1" t="s">
        <v>8978</v>
      </c>
      <c r="AN1773" s="1">
        <v>1</v>
      </c>
      <c r="AO1773" s="1"/>
      <c r="AP1773" s="69"/>
      <c r="AQ1773" s="176">
        <f t="shared" si="27"/>
        <v>0</v>
      </c>
    </row>
    <row r="1774" spans="38:43">
      <c r="AL1774" t="s">
        <v>8976</v>
      </c>
      <c r="AM1774" s="1" t="s">
        <v>8979</v>
      </c>
      <c r="AN1774" s="1">
        <v>0.4</v>
      </c>
      <c r="AO1774" s="1"/>
      <c r="AP1774" s="69"/>
      <c r="AQ1774" s="176">
        <f t="shared" si="27"/>
        <v>0</v>
      </c>
    </row>
    <row r="1775" spans="38:43">
      <c r="AL1775" t="s">
        <v>8976</v>
      </c>
      <c r="AM1775" s="1" t="s">
        <v>8980</v>
      </c>
      <c r="AN1775" s="1">
        <v>0.2</v>
      </c>
      <c r="AO1775" s="1"/>
      <c r="AP1775" s="69"/>
      <c r="AQ1775" s="176">
        <f t="shared" si="27"/>
        <v>0</v>
      </c>
    </row>
    <row r="1776" spans="38:43">
      <c r="AL1776" t="s">
        <v>8976</v>
      </c>
      <c r="AM1776" s="1" t="s">
        <v>8981</v>
      </c>
      <c r="AN1776" s="1">
        <v>0.2</v>
      </c>
      <c r="AO1776" s="1"/>
      <c r="AP1776" s="69"/>
      <c r="AQ1776" s="176">
        <f t="shared" si="27"/>
        <v>0</v>
      </c>
    </row>
    <row r="1777" spans="38:43">
      <c r="AL1777" t="s">
        <v>8976</v>
      </c>
      <c r="AM1777" s="1" t="s">
        <v>8982</v>
      </c>
      <c r="AN1777" s="1">
        <v>15</v>
      </c>
      <c r="AO1777" s="1"/>
      <c r="AP1777" s="69"/>
      <c r="AQ1777" s="176">
        <f t="shared" si="27"/>
        <v>0</v>
      </c>
    </row>
    <row r="1778" spans="38:43">
      <c r="AL1778" t="s">
        <v>8976</v>
      </c>
      <c r="AM1778" s="1" t="s">
        <v>8983</v>
      </c>
      <c r="AN1778" s="1">
        <v>15</v>
      </c>
      <c r="AO1778" s="1"/>
      <c r="AP1778" s="69"/>
      <c r="AQ1778" s="176">
        <f t="shared" si="27"/>
        <v>0</v>
      </c>
    </row>
    <row r="1779" spans="38:43">
      <c r="AL1779" t="s">
        <v>8976</v>
      </c>
      <c r="AM1779" s="1" t="s">
        <v>8984</v>
      </c>
      <c r="AN1779" s="1">
        <v>0.3</v>
      </c>
      <c r="AO1779" s="1"/>
      <c r="AP1779" s="69"/>
      <c r="AQ1779" s="176">
        <f t="shared" si="27"/>
        <v>0</v>
      </c>
    </row>
    <row r="1780" spans="38:43">
      <c r="AL1780" t="s">
        <v>8976</v>
      </c>
      <c r="AM1780" s="1" t="s">
        <v>8985</v>
      </c>
      <c r="AN1780" s="1">
        <v>7</v>
      </c>
      <c r="AO1780" s="1"/>
      <c r="AP1780" s="69"/>
      <c r="AQ1780" s="176">
        <f t="shared" si="27"/>
        <v>0</v>
      </c>
    </row>
    <row r="1781" spans="38:43">
      <c r="AL1781" t="s">
        <v>8976</v>
      </c>
      <c r="AM1781" s="1" t="s">
        <v>8986</v>
      </c>
      <c r="AN1781" s="1">
        <v>0.1</v>
      </c>
      <c r="AO1781" s="1"/>
      <c r="AP1781" s="69"/>
      <c r="AQ1781" s="176">
        <f t="shared" si="27"/>
        <v>0</v>
      </c>
    </row>
    <row r="1782" spans="38:43">
      <c r="AL1782" t="s">
        <v>8976</v>
      </c>
      <c r="AM1782" s="1" t="s">
        <v>8987</v>
      </c>
      <c r="AN1782" s="1">
        <v>75</v>
      </c>
      <c r="AO1782" s="1"/>
      <c r="AP1782" s="69"/>
      <c r="AQ1782" s="176">
        <f t="shared" si="27"/>
        <v>0</v>
      </c>
    </row>
    <row r="1783" spans="38:43">
      <c r="AL1783" t="s">
        <v>8976</v>
      </c>
      <c r="AM1783" s="1" t="s">
        <v>8988</v>
      </c>
      <c r="AN1783" s="1">
        <v>0.3</v>
      </c>
      <c r="AO1783" s="1"/>
      <c r="AP1783" s="69"/>
      <c r="AQ1783" s="176">
        <f t="shared" si="27"/>
        <v>0</v>
      </c>
    </row>
    <row r="1784" spans="38:43">
      <c r="AL1784" t="s">
        <v>8976</v>
      </c>
      <c r="AM1784" s="1" t="s">
        <v>8989</v>
      </c>
      <c r="AN1784" s="1">
        <v>1</v>
      </c>
      <c r="AO1784" s="1"/>
      <c r="AP1784" s="69"/>
      <c r="AQ1784" s="176">
        <f t="shared" si="27"/>
        <v>0</v>
      </c>
    </row>
    <row r="1785" spans="38:43">
      <c r="AL1785" t="s">
        <v>8976</v>
      </c>
      <c r="AM1785" s="1" t="s">
        <v>8990</v>
      </c>
      <c r="AN1785" s="1">
        <v>3</v>
      </c>
      <c r="AO1785" s="1"/>
      <c r="AP1785" s="69"/>
      <c r="AQ1785" s="176">
        <f t="shared" si="27"/>
        <v>0</v>
      </c>
    </row>
    <row r="1786" spans="38:43">
      <c r="AL1786" t="s">
        <v>8976</v>
      </c>
      <c r="AM1786" s="1" t="s">
        <v>8991</v>
      </c>
      <c r="AN1786" s="1">
        <v>0.1</v>
      </c>
      <c r="AO1786" s="1"/>
      <c r="AP1786" s="69"/>
      <c r="AQ1786" s="176">
        <f t="shared" si="27"/>
        <v>0</v>
      </c>
    </row>
    <row r="1787" spans="38:43">
      <c r="AL1787" t="s">
        <v>8976</v>
      </c>
      <c r="AM1787" s="1" t="s">
        <v>8992</v>
      </c>
      <c r="AN1787" s="1"/>
      <c r="AO1787" s="1"/>
      <c r="AP1787" s="69"/>
      <c r="AQ1787" s="176">
        <f t="shared" si="27"/>
        <v>0</v>
      </c>
    </row>
    <row r="1788" spans="38:43">
      <c r="AL1788" t="s">
        <v>8976</v>
      </c>
      <c r="AM1788" s="1" t="s">
        <v>8993</v>
      </c>
      <c r="AN1788" s="1">
        <v>9</v>
      </c>
      <c r="AO1788" s="1"/>
      <c r="AP1788" s="69"/>
      <c r="AQ1788" s="176">
        <f t="shared" si="27"/>
        <v>0</v>
      </c>
    </row>
    <row r="1789" spans="38:43">
      <c r="AL1789" t="s">
        <v>8976</v>
      </c>
      <c r="AM1789" s="1" t="s">
        <v>8994</v>
      </c>
      <c r="AN1789" s="1">
        <v>9</v>
      </c>
      <c r="AO1789" s="1"/>
      <c r="AP1789" s="69"/>
      <c r="AQ1789" s="176">
        <f t="shared" si="27"/>
        <v>0</v>
      </c>
    </row>
    <row r="1790" spans="38:43">
      <c r="AL1790" t="s">
        <v>8976</v>
      </c>
      <c r="AM1790" s="1" t="s">
        <v>8995</v>
      </c>
      <c r="AN1790" s="1">
        <v>5</v>
      </c>
      <c r="AO1790" s="1"/>
      <c r="AP1790" s="69"/>
      <c r="AQ1790" s="176">
        <f t="shared" si="27"/>
        <v>0</v>
      </c>
    </row>
    <row r="1791" spans="38:43">
      <c r="AL1791" t="s">
        <v>8976</v>
      </c>
      <c r="AM1791" s="1" t="s">
        <v>8996</v>
      </c>
      <c r="AN1791" s="1">
        <v>5</v>
      </c>
      <c r="AO1791" s="1"/>
      <c r="AP1791" s="69"/>
      <c r="AQ1791" s="176">
        <f t="shared" si="27"/>
        <v>0</v>
      </c>
    </row>
    <row r="1792" spans="38:43">
      <c r="AL1792" t="s">
        <v>8976</v>
      </c>
      <c r="AM1792" s="1" t="s">
        <v>8997</v>
      </c>
      <c r="AN1792" s="1">
        <v>5</v>
      </c>
      <c r="AO1792" s="1"/>
      <c r="AP1792" s="69"/>
      <c r="AQ1792" s="176">
        <f t="shared" si="27"/>
        <v>0</v>
      </c>
    </row>
    <row r="1793" spans="38:43">
      <c r="AL1793" t="s">
        <v>8976</v>
      </c>
      <c r="AM1793" s="1" t="s">
        <v>8998</v>
      </c>
      <c r="AN1793" s="1">
        <v>1</v>
      </c>
      <c r="AO1793" s="1"/>
      <c r="AP1793" s="69"/>
      <c r="AQ1793" s="176">
        <f t="shared" si="27"/>
        <v>0</v>
      </c>
    </row>
    <row r="1794" spans="38:43">
      <c r="AL1794" t="s">
        <v>8976</v>
      </c>
      <c r="AM1794" s="1" t="s">
        <v>8999</v>
      </c>
      <c r="AN1794" s="1">
        <v>3</v>
      </c>
      <c r="AO1794" s="1"/>
      <c r="AP1794" s="69"/>
      <c r="AQ1794" s="176">
        <f t="shared" si="27"/>
        <v>0</v>
      </c>
    </row>
    <row r="1795" spans="38:43">
      <c r="AL1795" t="s">
        <v>8976</v>
      </c>
      <c r="AM1795" s="1" t="s">
        <v>9000</v>
      </c>
      <c r="AN1795" s="1">
        <v>8</v>
      </c>
      <c r="AO1795" s="1"/>
      <c r="AP1795" s="69"/>
      <c r="AQ1795" s="176">
        <f t="shared" si="27"/>
        <v>0</v>
      </c>
    </row>
    <row r="1796" spans="38:43">
      <c r="AL1796" t="s">
        <v>8976</v>
      </c>
      <c r="AM1796" s="1" t="s">
        <v>9001</v>
      </c>
      <c r="AN1796" s="1">
        <v>2</v>
      </c>
      <c r="AO1796" s="1"/>
      <c r="AP1796" s="69"/>
      <c r="AQ1796" s="176">
        <f t="shared" ref="AQ1796:AQ1859" si="28">AP1796*AN1796</f>
        <v>0</v>
      </c>
    </row>
    <row r="1797" spans="38:43">
      <c r="AL1797" t="s">
        <v>8976</v>
      </c>
      <c r="AM1797" s="1" t="s">
        <v>9002</v>
      </c>
      <c r="AN1797" s="1">
        <v>1</v>
      </c>
      <c r="AO1797" s="1"/>
      <c r="AP1797" s="69"/>
      <c r="AQ1797" s="176">
        <f t="shared" si="28"/>
        <v>0</v>
      </c>
    </row>
    <row r="1798" spans="38:43">
      <c r="AL1798" t="s">
        <v>8976</v>
      </c>
      <c r="AM1798" s="1" t="s">
        <v>9003</v>
      </c>
      <c r="AN1798" s="1">
        <v>0.4</v>
      </c>
      <c r="AO1798" s="1"/>
      <c r="AP1798" s="69"/>
      <c r="AQ1798" s="176">
        <f t="shared" si="28"/>
        <v>0</v>
      </c>
    </row>
    <row r="1799" spans="38:43">
      <c r="AL1799" t="s">
        <v>8976</v>
      </c>
      <c r="AM1799" s="1" t="s">
        <v>9004</v>
      </c>
      <c r="AN1799" s="1">
        <v>0.8</v>
      </c>
      <c r="AO1799" s="1"/>
      <c r="AP1799" s="69"/>
      <c r="AQ1799" s="176">
        <f t="shared" si="28"/>
        <v>0</v>
      </c>
    </row>
    <row r="1800" spans="38:43">
      <c r="AL1800" t="s">
        <v>8976</v>
      </c>
      <c r="AM1800" s="1" t="s">
        <v>9005</v>
      </c>
      <c r="AN1800" s="1">
        <v>1.2</v>
      </c>
      <c r="AO1800" s="1"/>
      <c r="AP1800" s="69"/>
      <c r="AQ1800" s="176">
        <f t="shared" si="28"/>
        <v>0</v>
      </c>
    </row>
    <row r="1801" spans="38:43">
      <c r="AL1801" t="s">
        <v>8976</v>
      </c>
      <c r="AM1801" s="1" t="s">
        <v>9006</v>
      </c>
      <c r="AN1801" s="1">
        <v>0.5</v>
      </c>
      <c r="AO1801" s="1"/>
      <c r="AP1801" s="69"/>
      <c r="AQ1801" s="176">
        <f t="shared" si="28"/>
        <v>0</v>
      </c>
    </row>
    <row r="1802" spans="38:43">
      <c r="AL1802" t="s">
        <v>8976</v>
      </c>
      <c r="AM1802" s="1" t="s">
        <v>9007</v>
      </c>
      <c r="AN1802" s="1">
        <v>0.2</v>
      </c>
      <c r="AO1802" s="1"/>
      <c r="AP1802" s="69"/>
      <c r="AQ1802" s="176">
        <f t="shared" si="28"/>
        <v>0</v>
      </c>
    </row>
    <row r="1803" spans="38:43">
      <c r="AL1803" t="s">
        <v>8976</v>
      </c>
      <c r="AM1803" s="1" t="s">
        <v>9008</v>
      </c>
      <c r="AN1803" s="1">
        <v>0.4</v>
      </c>
      <c r="AO1803" s="1"/>
      <c r="AP1803" s="69"/>
      <c r="AQ1803" s="176">
        <f t="shared" si="28"/>
        <v>0</v>
      </c>
    </row>
    <row r="1804" spans="38:43">
      <c r="AL1804" t="s">
        <v>8976</v>
      </c>
      <c r="AM1804" s="1" t="s">
        <v>9009</v>
      </c>
      <c r="AN1804" s="1">
        <v>0.6</v>
      </c>
      <c r="AO1804" s="1"/>
      <c r="AP1804" s="69"/>
      <c r="AQ1804" s="176">
        <f t="shared" si="28"/>
        <v>0</v>
      </c>
    </row>
    <row r="1805" spans="38:43">
      <c r="AL1805" t="s">
        <v>8976</v>
      </c>
      <c r="AM1805" s="1" t="s">
        <v>9010</v>
      </c>
      <c r="AN1805" s="1">
        <v>1</v>
      </c>
      <c r="AO1805" s="1"/>
      <c r="AP1805" s="69"/>
      <c r="AQ1805" s="176">
        <f t="shared" si="28"/>
        <v>0</v>
      </c>
    </row>
    <row r="1806" spans="38:43">
      <c r="AL1806" t="s">
        <v>8976</v>
      </c>
      <c r="AM1806" s="1" t="s">
        <v>9011</v>
      </c>
      <c r="AN1806" s="1">
        <v>0.6</v>
      </c>
      <c r="AO1806" s="1"/>
      <c r="AP1806" s="69"/>
      <c r="AQ1806" s="176">
        <f t="shared" si="28"/>
        <v>0</v>
      </c>
    </row>
    <row r="1807" spans="38:43">
      <c r="AL1807" t="s">
        <v>8976</v>
      </c>
      <c r="AM1807" s="1" t="s">
        <v>9012</v>
      </c>
      <c r="AN1807" s="1">
        <v>0.8</v>
      </c>
      <c r="AO1807" s="1"/>
      <c r="AP1807" s="69"/>
      <c r="AQ1807" s="176">
        <f t="shared" si="28"/>
        <v>0</v>
      </c>
    </row>
    <row r="1808" spans="38:43">
      <c r="AL1808" t="s">
        <v>8976</v>
      </c>
      <c r="AM1808" s="1" t="s">
        <v>9013</v>
      </c>
      <c r="AN1808" s="1">
        <v>1.2</v>
      </c>
      <c r="AO1808" s="1"/>
      <c r="AP1808" s="69"/>
      <c r="AQ1808" s="176">
        <f t="shared" si="28"/>
        <v>0</v>
      </c>
    </row>
    <row r="1809" spans="38:43">
      <c r="AL1809" t="s">
        <v>8976</v>
      </c>
      <c r="AM1809" s="1" t="s">
        <v>9014</v>
      </c>
      <c r="AN1809" s="1">
        <v>0.5</v>
      </c>
      <c r="AO1809" s="1"/>
      <c r="AP1809" s="69"/>
      <c r="AQ1809" s="176">
        <f t="shared" si="28"/>
        <v>0</v>
      </c>
    </row>
    <row r="1810" spans="38:43">
      <c r="AL1810" t="s">
        <v>8976</v>
      </c>
      <c r="AM1810" s="1" t="s">
        <v>9015</v>
      </c>
      <c r="AN1810" s="1">
        <v>0.3</v>
      </c>
      <c r="AO1810" s="1"/>
      <c r="AP1810" s="69"/>
      <c r="AQ1810" s="176">
        <f t="shared" si="28"/>
        <v>0</v>
      </c>
    </row>
    <row r="1811" spans="38:43">
      <c r="AL1811" t="s">
        <v>8976</v>
      </c>
      <c r="AM1811" s="1" t="s">
        <v>9016</v>
      </c>
      <c r="AN1811" s="1">
        <v>0.4</v>
      </c>
      <c r="AO1811" s="1"/>
      <c r="AP1811" s="69"/>
      <c r="AQ1811" s="176">
        <f t="shared" si="28"/>
        <v>0</v>
      </c>
    </row>
    <row r="1812" spans="38:43">
      <c r="AL1812" t="s">
        <v>8976</v>
      </c>
      <c r="AM1812" s="1" t="s">
        <v>9017</v>
      </c>
      <c r="AN1812" s="1">
        <v>0.6</v>
      </c>
      <c r="AO1812" s="1"/>
      <c r="AP1812" s="69"/>
      <c r="AQ1812" s="176">
        <f t="shared" si="28"/>
        <v>0</v>
      </c>
    </row>
    <row r="1813" spans="38:43">
      <c r="AL1813" t="s">
        <v>8976</v>
      </c>
      <c r="AM1813" s="1" t="s">
        <v>9018</v>
      </c>
      <c r="AN1813" s="1">
        <v>5</v>
      </c>
      <c r="AO1813" s="1"/>
      <c r="AP1813" s="69"/>
      <c r="AQ1813" s="176">
        <f t="shared" si="28"/>
        <v>0</v>
      </c>
    </row>
    <row r="1814" spans="38:43">
      <c r="AL1814" t="s">
        <v>8976</v>
      </c>
      <c r="AM1814" s="1" t="s">
        <v>9019</v>
      </c>
      <c r="AN1814" s="1">
        <v>8</v>
      </c>
      <c r="AO1814" s="1"/>
      <c r="AP1814" s="69"/>
      <c r="AQ1814" s="176">
        <f t="shared" si="28"/>
        <v>0</v>
      </c>
    </row>
    <row r="1815" spans="38:43">
      <c r="AL1815" t="s">
        <v>8976</v>
      </c>
      <c r="AM1815" s="1" t="s">
        <v>9020</v>
      </c>
      <c r="AN1815" s="1">
        <v>4</v>
      </c>
      <c r="AO1815" s="1"/>
      <c r="AP1815" s="69"/>
      <c r="AQ1815" s="176">
        <f t="shared" si="28"/>
        <v>0</v>
      </c>
    </row>
    <row r="1816" spans="38:43">
      <c r="AL1816" t="s">
        <v>8976</v>
      </c>
      <c r="AM1816" s="1" t="s">
        <v>9021</v>
      </c>
      <c r="AN1816" s="1">
        <v>4</v>
      </c>
      <c r="AO1816" s="1"/>
      <c r="AP1816" s="69"/>
      <c r="AQ1816" s="176">
        <f t="shared" si="28"/>
        <v>0</v>
      </c>
    </row>
    <row r="1817" spans="38:43">
      <c r="AL1817" t="s">
        <v>8976</v>
      </c>
      <c r="AM1817" s="1" t="s">
        <v>9022</v>
      </c>
      <c r="AN1817" s="1">
        <v>6</v>
      </c>
      <c r="AO1817" s="1"/>
      <c r="AP1817" s="69"/>
      <c r="AQ1817" s="176">
        <f t="shared" si="28"/>
        <v>0</v>
      </c>
    </row>
    <row r="1818" spans="38:43">
      <c r="AL1818" t="s">
        <v>8976</v>
      </c>
      <c r="AM1818" s="1" t="s">
        <v>9023</v>
      </c>
      <c r="AN1818" s="1">
        <v>1</v>
      </c>
      <c r="AO1818" s="1"/>
      <c r="AP1818" s="69"/>
      <c r="AQ1818" s="176">
        <f t="shared" si="28"/>
        <v>0</v>
      </c>
    </row>
    <row r="1819" spans="38:43">
      <c r="AL1819" t="s">
        <v>8976</v>
      </c>
      <c r="AM1819" s="1" t="s">
        <v>9024</v>
      </c>
      <c r="AN1819" s="1">
        <v>2</v>
      </c>
      <c r="AO1819" s="1"/>
      <c r="AP1819" s="69"/>
      <c r="AQ1819" s="176">
        <f t="shared" si="28"/>
        <v>0</v>
      </c>
    </row>
    <row r="1820" spans="38:43">
      <c r="AL1820" t="s">
        <v>8976</v>
      </c>
      <c r="AM1820" s="1" t="s">
        <v>9025</v>
      </c>
      <c r="AN1820" s="1"/>
      <c r="AO1820" s="1"/>
      <c r="AP1820" s="69"/>
      <c r="AQ1820" s="176">
        <f t="shared" si="28"/>
        <v>0</v>
      </c>
    </row>
    <row r="1821" spans="38:43">
      <c r="AL1821" t="s">
        <v>8976</v>
      </c>
      <c r="AM1821" s="1" t="s">
        <v>9026</v>
      </c>
      <c r="AN1821" s="1">
        <v>1</v>
      </c>
      <c r="AO1821" s="1"/>
      <c r="AP1821" s="69"/>
      <c r="AQ1821" s="176">
        <f t="shared" si="28"/>
        <v>0</v>
      </c>
    </row>
    <row r="1822" spans="38:43">
      <c r="AL1822" t="s">
        <v>8976</v>
      </c>
      <c r="AM1822" s="1" t="s">
        <v>9027</v>
      </c>
      <c r="AN1822" s="1">
        <v>0.5</v>
      </c>
      <c r="AO1822" s="1"/>
      <c r="AP1822" s="69"/>
      <c r="AQ1822" s="176">
        <f t="shared" si="28"/>
        <v>0</v>
      </c>
    </row>
    <row r="1823" spans="38:43">
      <c r="AL1823" t="s">
        <v>8976</v>
      </c>
      <c r="AM1823" s="1" t="s">
        <v>9028</v>
      </c>
      <c r="AN1823" s="1">
        <v>1.5</v>
      </c>
      <c r="AO1823" s="1"/>
      <c r="AP1823" s="69"/>
      <c r="AQ1823" s="176">
        <f t="shared" si="28"/>
        <v>0</v>
      </c>
    </row>
    <row r="1824" spans="38:43">
      <c r="AL1824" t="s">
        <v>8976</v>
      </c>
      <c r="AM1824" s="1" t="s">
        <v>9029</v>
      </c>
      <c r="AN1824" s="1">
        <v>0.5</v>
      </c>
      <c r="AO1824" s="1"/>
      <c r="AP1824" s="69"/>
      <c r="AQ1824" s="176">
        <f t="shared" si="28"/>
        <v>0</v>
      </c>
    </row>
    <row r="1825" spans="38:43">
      <c r="AL1825" t="s">
        <v>8976</v>
      </c>
      <c r="AM1825" s="1" t="s">
        <v>9030</v>
      </c>
      <c r="AN1825" s="1">
        <v>0.25</v>
      </c>
      <c r="AO1825" s="1"/>
      <c r="AP1825" s="69"/>
      <c r="AQ1825" s="176">
        <f t="shared" si="28"/>
        <v>0</v>
      </c>
    </row>
    <row r="1826" spans="38:43">
      <c r="AL1826" t="s">
        <v>8976</v>
      </c>
      <c r="AM1826" s="1" t="s">
        <v>9031</v>
      </c>
      <c r="AN1826" s="1">
        <v>0.75</v>
      </c>
      <c r="AO1826" s="1"/>
      <c r="AP1826" s="69"/>
      <c r="AQ1826" s="176">
        <f t="shared" si="28"/>
        <v>0</v>
      </c>
    </row>
    <row r="1827" spans="38:43">
      <c r="AL1827" t="s">
        <v>8976</v>
      </c>
      <c r="AM1827" s="1" t="s">
        <v>9032</v>
      </c>
      <c r="AN1827" s="1">
        <v>8</v>
      </c>
      <c r="AO1827" s="1"/>
      <c r="AP1827" s="69"/>
      <c r="AQ1827" s="176">
        <f t="shared" si="28"/>
        <v>0</v>
      </c>
    </row>
    <row r="1828" spans="38:43">
      <c r="AL1828" t="s">
        <v>8976</v>
      </c>
      <c r="AM1828" s="1" t="s">
        <v>9033</v>
      </c>
      <c r="AN1828" s="1">
        <v>4</v>
      </c>
      <c r="AO1828" s="1"/>
      <c r="AP1828" s="69"/>
      <c r="AQ1828" s="176">
        <f t="shared" si="28"/>
        <v>0</v>
      </c>
    </row>
    <row r="1829" spans="38:43">
      <c r="AL1829" t="s">
        <v>8976</v>
      </c>
      <c r="AM1829" s="1" t="s">
        <v>9034</v>
      </c>
      <c r="AN1829" s="1">
        <v>10</v>
      </c>
      <c r="AO1829" s="1"/>
      <c r="AP1829" s="69"/>
      <c r="AQ1829" s="176">
        <f t="shared" si="28"/>
        <v>0</v>
      </c>
    </row>
    <row r="1830" spans="38:43">
      <c r="AL1830" t="s">
        <v>8976</v>
      </c>
      <c r="AM1830" s="1" t="s">
        <v>9035</v>
      </c>
      <c r="AN1830" s="1">
        <v>4</v>
      </c>
      <c r="AO1830" s="1"/>
      <c r="AP1830" s="69"/>
      <c r="AQ1830" s="176">
        <f t="shared" si="28"/>
        <v>0</v>
      </c>
    </row>
    <row r="1831" spans="38:43">
      <c r="AL1831" t="s">
        <v>8976</v>
      </c>
      <c r="AM1831" s="1" t="s">
        <v>9036</v>
      </c>
      <c r="AN1831" s="1">
        <v>2</v>
      </c>
      <c r="AO1831" s="1"/>
      <c r="AP1831" s="69"/>
      <c r="AQ1831" s="176">
        <f t="shared" si="28"/>
        <v>0</v>
      </c>
    </row>
    <row r="1832" spans="38:43">
      <c r="AL1832" t="s">
        <v>8976</v>
      </c>
      <c r="AM1832" s="1" t="s">
        <v>9037</v>
      </c>
      <c r="AN1832" s="1">
        <v>6</v>
      </c>
      <c r="AO1832" s="1"/>
      <c r="AP1832" s="69"/>
      <c r="AQ1832" s="176">
        <f t="shared" si="28"/>
        <v>0</v>
      </c>
    </row>
    <row r="1833" spans="38:43">
      <c r="AL1833" t="s">
        <v>8976</v>
      </c>
      <c r="AM1833" s="1" t="s">
        <v>9038</v>
      </c>
      <c r="AN1833" s="1">
        <v>2</v>
      </c>
      <c r="AO1833" s="1"/>
      <c r="AP1833" s="69"/>
      <c r="AQ1833" s="176">
        <f t="shared" si="28"/>
        <v>0</v>
      </c>
    </row>
    <row r="1834" spans="38:43">
      <c r="AL1834" t="s">
        <v>8976</v>
      </c>
      <c r="AM1834" s="1" t="s">
        <v>9039</v>
      </c>
      <c r="AN1834" s="1">
        <v>1</v>
      </c>
      <c r="AO1834" s="1"/>
      <c r="AP1834" s="69"/>
      <c r="AQ1834" s="176">
        <f t="shared" si="28"/>
        <v>0</v>
      </c>
    </row>
    <row r="1835" spans="38:43">
      <c r="AL1835" t="s">
        <v>8976</v>
      </c>
      <c r="AM1835" s="1" t="s">
        <v>9040</v>
      </c>
      <c r="AN1835" s="1">
        <v>3</v>
      </c>
      <c r="AO1835" s="1"/>
      <c r="AP1835" s="69"/>
      <c r="AQ1835" s="176">
        <f t="shared" si="28"/>
        <v>0</v>
      </c>
    </row>
    <row r="1836" spans="38:43">
      <c r="AL1836" t="s">
        <v>8976</v>
      </c>
      <c r="AM1836" s="1" t="s">
        <v>9041</v>
      </c>
      <c r="AN1836" s="1">
        <v>16</v>
      </c>
      <c r="AO1836" s="1"/>
      <c r="AP1836" s="69"/>
      <c r="AQ1836" s="176">
        <f t="shared" si="28"/>
        <v>0</v>
      </c>
    </row>
    <row r="1837" spans="38:43">
      <c r="AL1837" t="s">
        <v>8976</v>
      </c>
      <c r="AM1837" s="1" t="s">
        <v>9042</v>
      </c>
      <c r="AN1837" s="1">
        <v>10</v>
      </c>
      <c r="AO1837" s="1"/>
      <c r="AP1837" s="69"/>
      <c r="AQ1837" s="176">
        <f t="shared" si="28"/>
        <v>0</v>
      </c>
    </row>
    <row r="1838" spans="38:43">
      <c r="AL1838" t="s">
        <v>8976</v>
      </c>
      <c r="AM1838" s="1" t="s">
        <v>9043</v>
      </c>
      <c r="AN1838" s="1">
        <v>12</v>
      </c>
      <c r="AO1838" s="1"/>
      <c r="AP1838" s="69"/>
      <c r="AQ1838" s="176">
        <f t="shared" si="28"/>
        <v>0</v>
      </c>
    </row>
    <row r="1839" spans="38:43">
      <c r="AL1839" t="s">
        <v>8976</v>
      </c>
      <c r="AM1839" s="1" t="s">
        <v>9044</v>
      </c>
      <c r="AN1839" s="1">
        <v>20</v>
      </c>
      <c r="AO1839" s="1"/>
      <c r="AP1839" s="69"/>
      <c r="AQ1839" s="176">
        <f t="shared" si="28"/>
        <v>0</v>
      </c>
    </row>
    <row r="1840" spans="38:43">
      <c r="AL1840" t="s">
        <v>8976</v>
      </c>
      <c r="AM1840" s="1" t="s">
        <v>9045</v>
      </c>
      <c r="AN1840" s="1">
        <v>8</v>
      </c>
      <c r="AO1840" s="1"/>
      <c r="AP1840" s="69"/>
      <c r="AQ1840" s="176">
        <f t="shared" si="28"/>
        <v>0</v>
      </c>
    </row>
    <row r="1841" spans="38:43">
      <c r="AL1841" t="s">
        <v>8976</v>
      </c>
      <c r="AM1841" s="1" t="s">
        <v>9046</v>
      </c>
      <c r="AN1841" s="1">
        <v>5</v>
      </c>
      <c r="AO1841" s="1"/>
      <c r="AP1841" s="69"/>
      <c r="AQ1841" s="176">
        <f t="shared" si="28"/>
        <v>0</v>
      </c>
    </row>
    <row r="1842" spans="38:43">
      <c r="AL1842" t="s">
        <v>8976</v>
      </c>
      <c r="AM1842" s="1" t="s">
        <v>9047</v>
      </c>
      <c r="AN1842" s="1">
        <v>6</v>
      </c>
      <c r="AO1842" s="1"/>
      <c r="AP1842" s="69"/>
      <c r="AQ1842" s="176">
        <f t="shared" si="28"/>
        <v>0</v>
      </c>
    </row>
    <row r="1843" spans="38:43">
      <c r="AL1843" t="s">
        <v>8976</v>
      </c>
      <c r="AM1843" s="1" t="s">
        <v>9048</v>
      </c>
      <c r="AN1843" s="1">
        <v>10</v>
      </c>
      <c r="AO1843" s="1"/>
      <c r="AP1843" s="69"/>
      <c r="AQ1843" s="176">
        <f t="shared" si="28"/>
        <v>0</v>
      </c>
    </row>
    <row r="1844" spans="38:43">
      <c r="AL1844" t="s">
        <v>8976</v>
      </c>
      <c r="AM1844" s="1" t="s">
        <v>9049</v>
      </c>
      <c r="AN1844" s="1">
        <v>2</v>
      </c>
      <c r="AO1844" s="1"/>
      <c r="AP1844" s="69"/>
      <c r="AQ1844" s="176">
        <f t="shared" si="28"/>
        <v>0</v>
      </c>
    </row>
    <row r="1845" spans="38:43">
      <c r="AL1845" t="s">
        <v>8976</v>
      </c>
      <c r="AM1845" s="1" t="s">
        <v>9050</v>
      </c>
      <c r="AN1845" s="1">
        <v>3</v>
      </c>
      <c r="AO1845" s="1"/>
      <c r="AP1845" s="69"/>
      <c r="AQ1845" s="176">
        <f t="shared" si="28"/>
        <v>0</v>
      </c>
    </row>
    <row r="1846" spans="38:43">
      <c r="AL1846" t="s">
        <v>8976</v>
      </c>
      <c r="AM1846" s="1" t="s">
        <v>9051</v>
      </c>
      <c r="AN1846" s="1">
        <v>0.8</v>
      </c>
      <c r="AO1846" s="1"/>
      <c r="AP1846" s="69"/>
      <c r="AQ1846" s="176">
        <f t="shared" si="28"/>
        <v>0</v>
      </c>
    </row>
    <row r="1847" spans="38:43">
      <c r="AL1847" t="s">
        <v>8976</v>
      </c>
      <c r="AM1847" s="1" t="s">
        <v>9052</v>
      </c>
      <c r="AN1847" s="1">
        <v>6</v>
      </c>
      <c r="AO1847" s="1"/>
      <c r="AP1847" s="69"/>
      <c r="AQ1847" s="176">
        <f t="shared" si="28"/>
        <v>0</v>
      </c>
    </row>
    <row r="1848" spans="38:43">
      <c r="AL1848" t="s">
        <v>8976</v>
      </c>
      <c r="AM1848" s="1" t="s">
        <v>9053</v>
      </c>
      <c r="AN1848" s="1">
        <v>1</v>
      </c>
      <c r="AO1848" s="1"/>
      <c r="AP1848" s="69"/>
      <c r="AQ1848" s="176">
        <f t="shared" si="28"/>
        <v>0</v>
      </c>
    </row>
    <row r="1849" spans="38:43">
      <c r="AL1849" t="s">
        <v>8976</v>
      </c>
      <c r="AM1849" s="1" t="s">
        <v>9054</v>
      </c>
      <c r="AN1849" s="1">
        <v>2</v>
      </c>
      <c r="AO1849" s="1"/>
      <c r="AP1849" s="69"/>
      <c r="AQ1849" s="176">
        <f t="shared" si="28"/>
        <v>0</v>
      </c>
    </row>
    <row r="1850" spans="38:43">
      <c r="AL1850" t="s">
        <v>8976</v>
      </c>
      <c r="AM1850" s="1" t="s">
        <v>9055</v>
      </c>
      <c r="AN1850" s="1">
        <v>0.1</v>
      </c>
      <c r="AO1850" s="1"/>
      <c r="AP1850" s="69"/>
      <c r="AQ1850" s="176">
        <f t="shared" si="28"/>
        <v>0</v>
      </c>
    </row>
    <row r="1851" spans="38:43">
      <c r="AL1851" t="s">
        <v>8976</v>
      </c>
      <c r="AM1851" s="1" t="s">
        <v>9056</v>
      </c>
      <c r="AN1851" s="1">
        <v>0.2</v>
      </c>
      <c r="AO1851" s="1"/>
      <c r="AP1851" s="69"/>
      <c r="AQ1851" s="176">
        <f t="shared" si="28"/>
        <v>0</v>
      </c>
    </row>
    <row r="1852" spans="38:43">
      <c r="AL1852" t="s">
        <v>8976</v>
      </c>
      <c r="AM1852" s="1" t="s">
        <v>9057</v>
      </c>
      <c r="AN1852" s="1">
        <v>6</v>
      </c>
      <c r="AO1852" s="1"/>
      <c r="AP1852" s="69"/>
      <c r="AQ1852" s="176">
        <f t="shared" si="28"/>
        <v>0</v>
      </c>
    </row>
    <row r="1853" spans="38:43">
      <c r="AL1853" t="s">
        <v>8976</v>
      </c>
      <c r="AM1853" s="1" t="s">
        <v>9058</v>
      </c>
      <c r="AN1853" s="1">
        <v>3</v>
      </c>
      <c r="AO1853" s="1"/>
      <c r="AP1853" s="69"/>
      <c r="AQ1853" s="176">
        <f t="shared" si="28"/>
        <v>0</v>
      </c>
    </row>
    <row r="1854" spans="38:43">
      <c r="AL1854" t="s">
        <v>8976</v>
      </c>
      <c r="AM1854" s="1" t="s">
        <v>9059</v>
      </c>
      <c r="AN1854" s="1">
        <v>4</v>
      </c>
      <c r="AO1854" s="1"/>
      <c r="AP1854" s="69"/>
      <c r="AQ1854" s="176">
        <f t="shared" si="28"/>
        <v>0</v>
      </c>
    </row>
    <row r="1855" spans="38:43">
      <c r="AL1855" t="s">
        <v>8976</v>
      </c>
      <c r="AM1855" s="1" t="s">
        <v>9060</v>
      </c>
      <c r="AN1855" s="1">
        <v>7</v>
      </c>
      <c r="AO1855" s="1"/>
      <c r="AP1855" s="69"/>
      <c r="AQ1855" s="176">
        <f t="shared" si="28"/>
        <v>0</v>
      </c>
    </row>
    <row r="1856" spans="38:43">
      <c r="AL1856" t="s">
        <v>8976</v>
      </c>
      <c r="AM1856" s="1" t="s">
        <v>9061</v>
      </c>
      <c r="AN1856" s="1">
        <v>6</v>
      </c>
      <c r="AO1856" s="1"/>
      <c r="AP1856" s="69"/>
      <c r="AQ1856" s="176">
        <f t="shared" si="28"/>
        <v>0</v>
      </c>
    </row>
    <row r="1857" spans="38:43">
      <c r="AL1857" t="s">
        <v>8976</v>
      </c>
      <c r="AM1857" s="1" t="s">
        <v>9062</v>
      </c>
      <c r="AN1857" s="1">
        <v>3</v>
      </c>
      <c r="AO1857" s="1"/>
      <c r="AP1857" s="69"/>
      <c r="AQ1857" s="176">
        <f t="shared" si="28"/>
        <v>0</v>
      </c>
    </row>
    <row r="1858" spans="38:43">
      <c r="AL1858" t="s">
        <v>8976</v>
      </c>
      <c r="AM1858" s="1" t="s">
        <v>9063</v>
      </c>
      <c r="AN1858" s="1">
        <v>4</v>
      </c>
      <c r="AO1858" s="1"/>
      <c r="AP1858" s="69"/>
      <c r="AQ1858" s="176">
        <f t="shared" si="28"/>
        <v>0</v>
      </c>
    </row>
    <row r="1859" spans="38:43">
      <c r="AL1859" t="s">
        <v>8976</v>
      </c>
      <c r="AM1859" s="1" t="s">
        <v>9064</v>
      </c>
      <c r="AN1859" s="1">
        <v>7</v>
      </c>
      <c r="AO1859" s="1"/>
      <c r="AP1859" s="69"/>
      <c r="AQ1859" s="176">
        <f t="shared" si="28"/>
        <v>0</v>
      </c>
    </row>
    <row r="1860" spans="38:43">
      <c r="AL1860" t="s">
        <v>8976</v>
      </c>
      <c r="AM1860" s="1" t="s">
        <v>9065</v>
      </c>
      <c r="AN1860" s="1">
        <v>1.8</v>
      </c>
      <c r="AO1860" s="1"/>
      <c r="AP1860" s="69"/>
      <c r="AQ1860" s="176">
        <f t="shared" ref="AQ1860:AQ1923" si="29">AP1860*AN1860</f>
        <v>0</v>
      </c>
    </row>
    <row r="1861" spans="38:43">
      <c r="AL1861" t="s">
        <v>8976</v>
      </c>
      <c r="AM1861" s="1" t="s">
        <v>9066</v>
      </c>
      <c r="AN1861" s="1">
        <v>0.9</v>
      </c>
      <c r="AO1861" s="1"/>
      <c r="AP1861" s="69"/>
      <c r="AQ1861" s="176">
        <f t="shared" si="29"/>
        <v>0</v>
      </c>
    </row>
    <row r="1862" spans="38:43">
      <c r="AL1862" t="s">
        <v>8976</v>
      </c>
      <c r="AM1862" s="1" t="s">
        <v>9067</v>
      </c>
      <c r="AN1862" s="1">
        <v>1.2</v>
      </c>
      <c r="AO1862" s="1"/>
      <c r="AP1862" s="69"/>
      <c r="AQ1862" s="176">
        <f t="shared" si="29"/>
        <v>0</v>
      </c>
    </row>
    <row r="1863" spans="38:43">
      <c r="AL1863" t="s">
        <v>8976</v>
      </c>
      <c r="AM1863" s="1" t="s">
        <v>9068</v>
      </c>
      <c r="AN1863" s="1">
        <v>3</v>
      </c>
      <c r="AO1863" s="1"/>
      <c r="AP1863" s="69"/>
      <c r="AQ1863" s="176">
        <f t="shared" si="29"/>
        <v>0</v>
      </c>
    </row>
    <row r="1864" spans="38:43">
      <c r="AL1864" t="s">
        <v>8976</v>
      </c>
      <c r="AM1864" s="1" t="s">
        <v>9069</v>
      </c>
      <c r="AN1864" s="1">
        <v>0.6</v>
      </c>
      <c r="AO1864" s="1"/>
      <c r="AP1864" s="69"/>
      <c r="AQ1864" s="176">
        <f t="shared" si="29"/>
        <v>0</v>
      </c>
    </row>
    <row r="1865" spans="38:43">
      <c r="AL1865" t="s">
        <v>8976</v>
      </c>
      <c r="AM1865" s="1" t="s">
        <v>9070</v>
      </c>
      <c r="AN1865" s="1">
        <v>0.3</v>
      </c>
      <c r="AO1865" s="1"/>
      <c r="AP1865" s="69"/>
      <c r="AQ1865" s="176">
        <f t="shared" si="29"/>
        <v>0</v>
      </c>
    </row>
    <row r="1866" spans="38:43">
      <c r="AL1866" t="s">
        <v>8976</v>
      </c>
      <c r="AM1866" s="1" t="s">
        <v>9071</v>
      </c>
      <c r="AN1866" s="1">
        <v>0.4</v>
      </c>
      <c r="AO1866" s="1"/>
      <c r="AP1866" s="69"/>
      <c r="AQ1866" s="176">
        <f t="shared" si="29"/>
        <v>0</v>
      </c>
    </row>
    <row r="1867" spans="38:43">
      <c r="AL1867" t="s">
        <v>8976</v>
      </c>
      <c r="AM1867" s="1" t="s">
        <v>9072</v>
      </c>
      <c r="AN1867" s="1">
        <v>1</v>
      </c>
      <c r="AO1867" s="1"/>
      <c r="AP1867" s="69"/>
      <c r="AQ1867" s="176">
        <f t="shared" si="29"/>
        <v>0</v>
      </c>
    </row>
    <row r="1868" spans="38:43">
      <c r="AL1868" t="s">
        <v>8976</v>
      </c>
      <c r="AM1868" s="1" t="s">
        <v>9073</v>
      </c>
      <c r="AN1868" s="1">
        <v>1.2</v>
      </c>
      <c r="AO1868" s="1"/>
      <c r="AP1868" s="69"/>
      <c r="AQ1868" s="176">
        <f t="shared" si="29"/>
        <v>0</v>
      </c>
    </row>
    <row r="1869" spans="38:43">
      <c r="AL1869" t="s">
        <v>8976</v>
      </c>
      <c r="AM1869" s="1" t="s">
        <v>9074</v>
      </c>
      <c r="AN1869" s="1">
        <v>0.6</v>
      </c>
      <c r="AO1869" s="1"/>
      <c r="AP1869" s="69"/>
      <c r="AQ1869" s="176">
        <f t="shared" si="29"/>
        <v>0</v>
      </c>
    </row>
    <row r="1870" spans="38:43">
      <c r="AL1870" t="s">
        <v>8976</v>
      </c>
      <c r="AM1870" s="1" t="s">
        <v>9075</v>
      </c>
      <c r="AN1870" s="1">
        <v>0.8</v>
      </c>
      <c r="AO1870" s="1"/>
      <c r="AP1870" s="69"/>
      <c r="AQ1870" s="176">
        <f t="shared" si="29"/>
        <v>0</v>
      </c>
    </row>
    <row r="1871" spans="38:43">
      <c r="AL1871" t="s">
        <v>8976</v>
      </c>
      <c r="AM1871" s="1" t="s">
        <v>9076</v>
      </c>
      <c r="AN1871" s="1">
        <v>2</v>
      </c>
      <c r="AO1871" s="1"/>
      <c r="AP1871" s="69"/>
      <c r="AQ1871" s="176">
        <f t="shared" si="29"/>
        <v>0</v>
      </c>
    </row>
    <row r="1872" spans="38:43">
      <c r="AL1872" t="s">
        <v>8976</v>
      </c>
      <c r="AM1872" s="1" t="s">
        <v>9077</v>
      </c>
      <c r="AN1872" s="1">
        <v>0.1</v>
      </c>
      <c r="AO1872" s="1"/>
      <c r="AP1872" s="69"/>
      <c r="AQ1872" s="176">
        <f t="shared" si="29"/>
        <v>0</v>
      </c>
    </row>
    <row r="1873" spans="38:43">
      <c r="AL1873" t="s">
        <v>8976</v>
      </c>
      <c r="AM1873" s="1" t="s">
        <v>9078</v>
      </c>
      <c r="AN1873" s="1">
        <v>0.08</v>
      </c>
      <c r="AO1873" s="1"/>
      <c r="AP1873" s="69"/>
      <c r="AQ1873" s="176">
        <f t="shared" si="29"/>
        <v>0</v>
      </c>
    </row>
    <row r="1874" spans="38:43">
      <c r="AL1874" t="s">
        <v>8976</v>
      </c>
      <c r="AM1874" s="1" t="s">
        <v>9079</v>
      </c>
      <c r="AN1874" s="1">
        <v>0.09</v>
      </c>
      <c r="AO1874" s="1"/>
      <c r="AP1874" s="69"/>
      <c r="AQ1874" s="176">
        <f t="shared" si="29"/>
        <v>0</v>
      </c>
    </row>
    <row r="1875" spans="38:43">
      <c r="AL1875" t="s">
        <v>8976</v>
      </c>
      <c r="AM1875" s="1" t="s">
        <v>9080</v>
      </c>
      <c r="AN1875" s="1">
        <v>0.2</v>
      </c>
      <c r="AO1875" s="1"/>
      <c r="AP1875" s="69"/>
      <c r="AQ1875" s="176">
        <f t="shared" si="29"/>
        <v>0</v>
      </c>
    </row>
    <row r="1876" spans="38:43">
      <c r="AL1876" t="s">
        <v>8976</v>
      </c>
      <c r="AM1876" s="1" t="s">
        <v>9081</v>
      </c>
      <c r="AN1876" s="1">
        <v>10</v>
      </c>
      <c r="AO1876" s="1"/>
      <c r="AP1876" s="69"/>
      <c r="AQ1876" s="176">
        <f t="shared" si="29"/>
        <v>0</v>
      </c>
    </row>
    <row r="1877" spans="38:43">
      <c r="AL1877" t="s">
        <v>8976</v>
      </c>
      <c r="AM1877" s="1" t="s">
        <v>9082</v>
      </c>
      <c r="AN1877" s="1">
        <v>5</v>
      </c>
      <c r="AO1877" s="1"/>
      <c r="AP1877" s="69"/>
      <c r="AQ1877" s="176">
        <f t="shared" si="29"/>
        <v>0</v>
      </c>
    </row>
    <row r="1878" spans="38:43">
      <c r="AL1878" t="s">
        <v>8976</v>
      </c>
      <c r="AM1878" s="1" t="s">
        <v>9083</v>
      </c>
      <c r="AN1878" s="1">
        <v>7</v>
      </c>
      <c r="AO1878" s="1"/>
      <c r="AP1878" s="69"/>
      <c r="AQ1878" s="176">
        <f t="shared" si="29"/>
        <v>0</v>
      </c>
    </row>
    <row r="1879" spans="38:43">
      <c r="AL1879" t="s">
        <v>8976</v>
      </c>
      <c r="AM1879" s="1" t="s">
        <v>9084</v>
      </c>
      <c r="AN1879" s="1">
        <v>15</v>
      </c>
      <c r="AO1879" s="1"/>
      <c r="AP1879" s="69"/>
      <c r="AQ1879" s="176">
        <f t="shared" si="29"/>
        <v>0</v>
      </c>
    </row>
    <row r="1880" spans="38:43">
      <c r="AL1880" t="s">
        <v>8976</v>
      </c>
      <c r="AM1880" s="1" t="s">
        <v>9085</v>
      </c>
      <c r="AN1880" s="1">
        <v>6</v>
      </c>
      <c r="AO1880" s="1"/>
      <c r="AP1880" s="69"/>
      <c r="AQ1880" s="176">
        <f t="shared" si="29"/>
        <v>0</v>
      </c>
    </row>
    <row r="1881" spans="38:43">
      <c r="AL1881" t="s">
        <v>8976</v>
      </c>
      <c r="AM1881" s="1" t="s">
        <v>9086</v>
      </c>
      <c r="AN1881" s="1">
        <v>20</v>
      </c>
      <c r="AO1881" s="1"/>
      <c r="AP1881" s="69"/>
      <c r="AQ1881" s="176">
        <f t="shared" si="29"/>
        <v>0</v>
      </c>
    </row>
    <row r="1882" spans="38:43">
      <c r="AL1882" t="s">
        <v>8976</v>
      </c>
      <c r="AM1882" s="1" t="s">
        <v>9087</v>
      </c>
      <c r="AN1882" s="1"/>
      <c r="AO1882" s="1"/>
      <c r="AP1882" s="69"/>
      <c r="AQ1882" s="176">
        <f t="shared" si="29"/>
        <v>0</v>
      </c>
    </row>
    <row r="1883" spans="38:43">
      <c r="AL1883" t="s">
        <v>8976</v>
      </c>
      <c r="AM1883" s="1" t="s">
        <v>9088</v>
      </c>
      <c r="AN1883" s="1">
        <v>0.2</v>
      </c>
      <c r="AO1883" s="1"/>
      <c r="AP1883" s="69"/>
      <c r="AQ1883" s="176">
        <f t="shared" si="29"/>
        <v>0</v>
      </c>
    </row>
    <row r="1884" spans="38:43">
      <c r="AL1884" t="s">
        <v>8976</v>
      </c>
      <c r="AM1884" s="1" t="s">
        <v>9089</v>
      </c>
      <c r="AN1884" s="1">
        <v>0.4</v>
      </c>
      <c r="AO1884" s="1"/>
      <c r="AP1884" s="69"/>
      <c r="AQ1884" s="176">
        <f t="shared" si="29"/>
        <v>0</v>
      </c>
    </row>
    <row r="1885" spans="38:43">
      <c r="AL1885" t="s">
        <v>8976</v>
      </c>
      <c r="AM1885" s="1" t="s">
        <v>9090</v>
      </c>
      <c r="AN1885" s="1">
        <v>25</v>
      </c>
      <c r="AO1885" s="1"/>
      <c r="AP1885" s="69"/>
      <c r="AQ1885" s="176">
        <f t="shared" si="29"/>
        <v>0</v>
      </c>
    </row>
    <row r="1886" spans="38:43">
      <c r="AL1886" t="s">
        <v>8976</v>
      </c>
      <c r="AM1886" s="1" t="s">
        <v>9091</v>
      </c>
      <c r="AN1886" s="1">
        <v>0.3</v>
      </c>
      <c r="AO1886" s="1"/>
      <c r="AP1886" s="69"/>
      <c r="AQ1886" s="176">
        <f t="shared" si="29"/>
        <v>0</v>
      </c>
    </row>
    <row r="1887" spans="38:43">
      <c r="AL1887" t="s">
        <v>8976</v>
      </c>
      <c r="AM1887" s="1" t="s">
        <v>9092</v>
      </c>
      <c r="AN1887" s="1">
        <v>0.3</v>
      </c>
      <c r="AO1887" s="1"/>
      <c r="AP1887" s="69"/>
      <c r="AQ1887" s="176">
        <f t="shared" si="29"/>
        <v>0</v>
      </c>
    </row>
    <row r="1888" spans="38:43">
      <c r="AL1888" t="s">
        <v>8976</v>
      </c>
      <c r="AM1888" s="1" t="s">
        <v>9093</v>
      </c>
      <c r="AN1888" s="1">
        <v>0.5</v>
      </c>
      <c r="AO1888" s="1"/>
      <c r="AP1888" s="69"/>
      <c r="AQ1888" s="176">
        <f t="shared" si="29"/>
        <v>0</v>
      </c>
    </row>
    <row r="1889" spans="38:43">
      <c r="AL1889" t="s">
        <v>8976</v>
      </c>
      <c r="AM1889" s="1" t="s">
        <v>9094</v>
      </c>
      <c r="AN1889" s="1">
        <v>5</v>
      </c>
      <c r="AO1889" s="1"/>
      <c r="AP1889" s="69"/>
      <c r="AQ1889" s="176">
        <f t="shared" si="29"/>
        <v>0</v>
      </c>
    </row>
    <row r="1890" spans="38:43">
      <c r="AL1890" t="s">
        <v>8976</v>
      </c>
      <c r="AM1890" s="1" t="s">
        <v>9095</v>
      </c>
      <c r="AN1890" s="1">
        <v>0.7</v>
      </c>
      <c r="AO1890" s="1"/>
      <c r="AP1890" s="69"/>
      <c r="AQ1890" s="176">
        <f t="shared" si="29"/>
        <v>0</v>
      </c>
    </row>
    <row r="1891" spans="38:43">
      <c r="AL1891" t="s">
        <v>8976</v>
      </c>
      <c r="AM1891" s="1" t="s">
        <v>9096</v>
      </c>
      <c r="AN1891" s="1">
        <v>2</v>
      </c>
      <c r="AO1891" s="1"/>
      <c r="AP1891" s="69"/>
      <c r="AQ1891" s="176">
        <f t="shared" si="29"/>
        <v>0</v>
      </c>
    </row>
    <row r="1892" spans="38:43">
      <c r="AL1892" t="s">
        <v>8976</v>
      </c>
      <c r="AM1892" s="1" t="s">
        <v>9097</v>
      </c>
      <c r="AN1892" s="1">
        <v>15</v>
      </c>
      <c r="AO1892" s="1"/>
      <c r="AP1892" s="69"/>
      <c r="AQ1892" s="176">
        <f t="shared" si="29"/>
        <v>0</v>
      </c>
    </row>
    <row r="1893" spans="38:43">
      <c r="AL1893" t="s">
        <v>8976</v>
      </c>
      <c r="AM1893" s="1" t="s">
        <v>9098</v>
      </c>
      <c r="AN1893" s="1">
        <v>50</v>
      </c>
      <c r="AO1893" s="1"/>
      <c r="AP1893" s="69"/>
      <c r="AQ1893" s="176">
        <f t="shared" si="29"/>
        <v>0</v>
      </c>
    </row>
    <row r="1894" spans="38:43">
      <c r="AL1894" t="s">
        <v>8976</v>
      </c>
      <c r="AM1894" s="1" t="s">
        <v>9099</v>
      </c>
      <c r="AN1894" s="1">
        <v>150</v>
      </c>
      <c r="AO1894" s="1"/>
      <c r="AP1894" s="69"/>
      <c r="AQ1894" s="176">
        <f t="shared" si="29"/>
        <v>0</v>
      </c>
    </row>
    <row r="1895" spans="38:43">
      <c r="AL1895" t="s">
        <v>8976</v>
      </c>
      <c r="AM1895" s="1" t="s">
        <v>9100</v>
      </c>
      <c r="AN1895" s="1">
        <v>0.7</v>
      </c>
      <c r="AO1895" s="1"/>
      <c r="AP1895" s="69"/>
      <c r="AQ1895" s="176">
        <f t="shared" si="29"/>
        <v>0</v>
      </c>
    </row>
    <row r="1896" spans="38:43">
      <c r="AL1896" t="s">
        <v>8976</v>
      </c>
      <c r="AM1896" s="1" t="s">
        <v>9101</v>
      </c>
      <c r="AN1896" s="1">
        <v>4</v>
      </c>
      <c r="AO1896" s="1"/>
      <c r="AP1896" s="69"/>
      <c r="AQ1896" s="176">
        <f t="shared" si="29"/>
        <v>0</v>
      </c>
    </row>
    <row r="1897" spans="38:43">
      <c r="AL1897" t="s">
        <v>8976</v>
      </c>
      <c r="AM1897" s="1" t="s">
        <v>9102</v>
      </c>
      <c r="AN1897" s="1">
        <v>75</v>
      </c>
      <c r="AO1897" s="1"/>
      <c r="AP1897" s="69"/>
      <c r="AQ1897" s="176">
        <f t="shared" si="29"/>
        <v>0</v>
      </c>
    </row>
    <row r="1898" spans="38:43">
      <c r="AL1898" t="s">
        <v>8976</v>
      </c>
      <c r="AM1898" s="1" t="s">
        <v>9103</v>
      </c>
      <c r="AN1898" s="1">
        <v>2</v>
      </c>
      <c r="AO1898" s="1"/>
      <c r="AP1898" s="69"/>
      <c r="AQ1898" s="176">
        <f t="shared" si="29"/>
        <v>0</v>
      </c>
    </row>
    <row r="1899" spans="38:43">
      <c r="AL1899" t="s">
        <v>8976</v>
      </c>
      <c r="AM1899" s="1" t="s">
        <v>9104</v>
      </c>
      <c r="AN1899" s="1">
        <v>4</v>
      </c>
      <c r="AO1899" s="1"/>
      <c r="AP1899" s="69"/>
      <c r="AQ1899" s="176">
        <f t="shared" si="29"/>
        <v>0</v>
      </c>
    </row>
    <row r="1900" spans="38:43">
      <c r="AL1900" t="s">
        <v>8976</v>
      </c>
      <c r="AM1900" s="1" t="s">
        <v>9105</v>
      </c>
      <c r="AN1900" s="1">
        <v>5</v>
      </c>
      <c r="AO1900" s="1"/>
      <c r="AP1900" s="69"/>
      <c r="AQ1900" s="176">
        <f t="shared" si="29"/>
        <v>0</v>
      </c>
    </row>
    <row r="1901" spans="38:43">
      <c r="AL1901" t="s">
        <v>8976</v>
      </c>
      <c r="AM1901" s="1" t="s">
        <v>9106</v>
      </c>
      <c r="AN1901" s="1">
        <v>15</v>
      </c>
      <c r="AO1901" s="1"/>
      <c r="AP1901" s="69"/>
      <c r="AQ1901" s="176">
        <f t="shared" si="29"/>
        <v>0</v>
      </c>
    </row>
    <row r="1902" spans="38:43">
      <c r="AL1902" t="s">
        <v>8976</v>
      </c>
      <c r="AM1902" s="1" t="s">
        <v>9107</v>
      </c>
      <c r="AN1902" s="1">
        <v>1</v>
      </c>
      <c r="AO1902" s="1"/>
      <c r="AP1902" s="69"/>
      <c r="AQ1902" s="176">
        <f t="shared" si="29"/>
        <v>0</v>
      </c>
    </row>
    <row r="1903" spans="38:43">
      <c r="AL1903" t="s">
        <v>8976</v>
      </c>
      <c r="AM1903" s="1" t="s">
        <v>9108</v>
      </c>
      <c r="AN1903" s="1">
        <v>0.4</v>
      </c>
      <c r="AO1903" s="1"/>
      <c r="AP1903" s="69"/>
      <c r="AQ1903" s="176">
        <f t="shared" si="29"/>
        <v>0</v>
      </c>
    </row>
    <row r="1904" spans="38:43">
      <c r="AL1904" t="s">
        <v>8976</v>
      </c>
      <c r="AM1904" s="1" t="s">
        <v>9109</v>
      </c>
      <c r="AN1904" s="1">
        <v>0.2</v>
      </c>
      <c r="AO1904" s="1"/>
      <c r="AP1904" s="69"/>
      <c r="AQ1904" s="176">
        <f t="shared" si="29"/>
        <v>0</v>
      </c>
    </row>
    <row r="1905" spans="38:43">
      <c r="AL1905" t="s">
        <v>8976</v>
      </c>
      <c r="AM1905" s="1" t="s">
        <v>9110</v>
      </c>
      <c r="AN1905" s="1">
        <v>0.1</v>
      </c>
      <c r="AO1905" s="1"/>
      <c r="AP1905" s="69"/>
      <c r="AQ1905" s="176">
        <f t="shared" si="29"/>
        <v>0</v>
      </c>
    </row>
    <row r="1906" spans="38:43">
      <c r="AL1906" t="s">
        <v>8976</v>
      </c>
      <c r="AM1906" s="1" t="s">
        <v>9111</v>
      </c>
      <c r="AN1906" s="1">
        <v>1</v>
      </c>
      <c r="AO1906" s="1"/>
      <c r="AP1906" s="69"/>
      <c r="AQ1906" s="176">
        <f t="shared" si="29"/>
        <v>0</v>
      </c>
    </row>
    <row r="1907" spans="38:43">
      <c r="AL1907" t="s">
        <v>8976</v>
      </c>
      <c r="AM1907" s="1" t="s">
        <v>9112</v>
      </c>
      <c r="AN1907" s="1">
        <v>0.2</v>
      </c>
      <c r="AO1907" s="1"/>
      <c r="AP1907" s="69"/>
      <c r="AQ1907" s="176">
        <f t="shared" si="29"/>
        <v>0</v>
      </c>
    </row>
    <row r="1908" spans="38:43">
      <c r="AL1908" t="s">
        <v>8976</v>
      </c>
      <c r="AM1908" s="1" t="s">
        <v>9113</v>
      </c>
      <c r="AN1908" s="1">
        <v>10</v>
      </c>
      <c r="AO1908" s="1"/>
      <c r="AP1908" s="69"/>
      <c r="AQ1908" s="176">
        <f t="shared" si="29"/>
        <v>0</v>
      </c>
    </row>
    <row r="1909" spans="38:43">
      <c r="AL1909" t="s">
        <v>8976</v>
      </c>
      <c r="AM1909" s="1" t="s">
        <v>9114</v>
      </c>
      <c r="AN1909" s="1">
        <v>0.8</v>
      </c>
      <c r="AO1909" s="1"/>
      <c r="AP1909" s="69"/>
      <c r="AQ1909" s="176">
        <f t="shared" si="29"/>
        <v>0</v>
      </c>
    </row>
    <row r="1910" spans="38:43">
      <c r="AL1910" t="s">
        <v>8976</v>
      </c>
      <c r="AM1910" s="1" t="s">
        <v>9115</v>
      </c>
      <c r="AN1910" s="1">
        <v>30</v>
      </c>
      <c r="AO1910" s="1"/>
      <c r="AP1910" s="69"/>
      <c r="AQ1910" s="176">
        <f t="shared" si="29"/>
        <v>0</v>
      </c>
    </row>
    <row r="1911" spans="38:43">
      <c r="AL1911" t="s">
        <v>8976</v>
      </c>
      <c r="AM1911" s="1" t="s">
        <v>9116</v>
      </c>
      <c r="AN1911" s="1">
        <v>1</v>
      </c>
      <c r="AO1911" s="1"/>
      <c r="AP1911" s="69"/>
      <c r="AQ1911" s="176">
        <f t="shared" si="29"/>
        <v>0</v>
      </c>
    </row>
    <row r="1912" spans="38:43">
      <c r="AL1912" t="s">
        <v>8976</v>
      </c>
      <c r="AM1912" s="1" t="s">
        <v>9117</v>
      </c>
      <c r="AN1912" s="1">
        <v>80</v>
      </c>
      <c r="AO1912" s="1"/>
      <c r="AP1912" s="69"/>
      <c r="AQ1912" s="176">
        <f t="shared" si="29"/>
        <v>0</v>
      </c>
    </row>
    <row r="1913" spans="38:43">
      <c r="AL1913" t="s">
        <v>8976</v>
      </c>
      <c r="AM1913" s="1" t="s">
        <v>9118</v>
      </c>
      <c r="AN1913" s="1">
        <v>3</v>
      </c>
      <c r="AO1913" s="1"/>
      <c r="AP1913" s="69"/>
      <c r="AQ1913" s="176">
        <f t="shared" si="29"/>
        <v>0</v>
      </c>
    </row>
    <row r="1914" spans="38:43">
      <c r="AL1914" t="s">
        <v>8976</v>
      </c>
      <c r="AM1914" s="1" t="s">
        <v>9119</v>
      </c>
      <c r="AN1914" s="1">
        <v>2</v>
      </c>
      <c r="AO1914" s="1"/>
      <c r="AP1914" s="69"/>
      <c r="AQ1914" s="176">
        <f t="shared" si="29"/>
        <v>0</v>
      </c>
    </row>
    <row r="1915" spans="38:43">
      <c r="AL1915" t="s">
        <v>8976</v>
      </c>
      <c r="AM1915" s="1" t="s">
        <v>9120</v>
      </c>
      <c r="AN1915" s="1">
        <v>0.3</v>
      </c>
      <c r="AO1915" s="1"/>
      <c r="AP1915" s="69"/>
      <c r="AQ1915" s="176">
        <f t="shared" si="29"/>
        <v>0</v>
      </c>
    </row>
    <row r="1916" spans="38:43">
      <c r="AL1916" t="s">
        <v>8976</v>
      </c>
      <c r="AM1916" s="1" t="s">
        <v>9121</v>
      </c>
      <c r="AN1916" s="1">
        <v>0.9</v>
      </c>
      <c r="AO1916" s="1"/>
      <c r="AP1916" s="69"/>
      <c r="AQ1916" s="176">
        <f t="shared" si="29"/>
        <v>0</v>
      </c>
    </row>
    <row r="1917" spans="38:43">
      <c r="AL1917" t="s">
        <v>8976</v>
      </c>
      <c r="AM1917" s="1" t="s">
        <v>9122</v>
      </c>
      <c r="AN1917" s="1">
        <v>9.5</v>
      </c>
      <c r="AO1917" s="1"/>
      <c r="AP1917" s="69"/>
      <c r="AQ1917" s="176">
        <f t="shared" si="29"/>
        <v>0</v>
      </c>
    </row>
    <row r="1918" spans="38:43">
      <c r="AL1918" t="s">
        <v>8976</v>
      </c>
      <c r="AM1918" s="1" t="s">
        <v>9123</v>
      </c>
      <c r="AN1918" s="1">
        <v>0.2</v>
      </c>
      <c r="AO1918" s="1"/>
      <c r="AP1918" s="69"/>
      <c r="AQ1918" s="176">
        <f t="shared" si="29"/>
        <v>0</v>
      </c>
    </row>
    <row r="1919" spans="38:43">
      <c r="AL1919" t="s">
        <v>8976</v>
      </c>
      <c r="AM1919" s="1" t="s">
        <v>9124</v>
      </c>
      <c r="AN1919" s="1">
        <v>10</v>
      </c>
      <c r="AO1919" s="1"/>
      <c r="AP1919" s="69"/>
      <c r="AQ1919" s="176">
        <f t="shared" si="29"/>
        <v>0</v>
      </c>
    </row>
    <row r="1920" spans="38:43">
      <c r="AL1920" t="s">
        <v>8976</v>
      </c>
      <c r="AM1920" s="1" t="s">
        <v>9125</v>
      </c>
      <c r="AN1920" s="1">
        <v>0.1</v>
      </c>
      <c r="AO1920" s="1"/>
      <c r="AP1920" s="69"/>
      <c r="AQ1920" s="176">
        <f t="shared" si="29"/>
        <v>0</v>
      </c>
    </row>
    <row r="1921" spans="38:43">
      <c r="AL1921" t="s">
        <v>8976</v>
      </c>
      <c r="AM1921" s="1" t="s">
        <v>9126</v>
      </c>
      <c r="AN1921" s="1">
        <v>0.2</v>
      </c>
      <c r="AO1921" s="1"/>
      <c r="AP1921" s="69"/>
      <c r="AQ1921" s="176">
        <f t="shared" si="29"/>
        <v>0</v>
      </c>
    </row>
    <row r="1922" spans="38:43">
      <c r="AL1922" t="s">
        <v>8976</v>
      </c>
      <c r="AM1922" s="1" t="s">
        <v>9127</v>
      </c>
      <c r="AN1922" s="1">
        <v>10</v>
      </c>
      <c r="AO1922" s="1"/>
      <c r="AP1922" s="69"/>
      <c r="AQ1922" s="176">
        <f t="shared" si="29"/>
        <v>0</v>
      </c>
    </row>
    <row r="1923" spans="38:43">
      <c r="AL1923" t="s">
        <v>8976</v>
      </c>
      <c r="AM1923" s="1" t="s">
        <v>9128</v>
      </c>
      <c r="AN1923" s="1">
        <v>0.1</v>
      </c>
      <c r="AO1923" s="1"/>
      <c r="AP1923" s="69"/>
      <c r="AQ1923" s="176">
        <f t="shared" si="29"/>
        <v>0</v>
      </c>
    </row>
    <row r="1924" spans="38:43">
      <c r="AL1924" t="s">
        <v>8976</v>
      </c>
      <c r="AM1924" s="1" t="s">
        <v>9129</v>
      </c>
      <c r="AN1924" s="1">
        <v>0.6</v>
      </c>
      <c r="AO1924" s="1"/>
      <c r="AP1924" s="69"/>
      <c r="AQ1924" s="176">
        <f t="shared" ref="AQ1924:AQ1987" si="30">AP1924*AN1924</f>
        <v>0</v>
      </c>
    </row>
    <row r="1925" spans="38:43">
      <c r="AL1925" t="s">
        <v>8976</v>
      </c>
      <c r="AM1925" s="1" t="s">
        <v>9130</v>
      </c>
      <c r="AN1925" s="1">
        <v>2</v>
      </c>
      <c r="AO1925" s="1"/>
      <c r="AP1925" s="69"/>
      <c r="AQ1925" s="176">
        <f t="shared" si="30"/>
        <v>0</v>
      </c>
    </row>
    <row r="1926" spans="38:43">
      <c r="AL1926" t="s">
        <v>8976</v>
      </c>
      <c r="AM1926" s="1" t="s">
        <v>9131</v>
      </c>
      <c r="AN1926" s="1">
        <v>0.3</v>
      </c>
      <c r="AO1926" s="1"/>
      <c r="AP1926" s="69"/>
      <c r="AQ1926" s="176">
        <f t="shared" si="30"/>
        <v>0</v>
      </c>
    </row>
    <row r="1927" spans="38:43">
      <c r="AL1927" t="s">
        <v>8976</v>
      </c>
      <c r="AM1927" s="1" t="s">
        <v>9132</v>
      </c>
      <c r="AN1927" s="1">
        <v>0.5</v>
      </c>
      <c r="AO1927" s="1"/>
      <c r="AP1927" s="69"/>
      <c r="AQ1927" s="176">
        <f t="shared" si="30"/>
        <v>0</v>
      </c>
    </row>
    <row r="1928" spans="38:43">
      <c r="AL1928" t="s">
        <v>8976</v>
      </c>
      <c r="AM1928" s="1" t="s">
        <v>9133</v>
      </c>
      <c r="AN1928" s="1">
        <v>0.5</v>
      </c>
      <c r="AO1928" s="1"/>
      <c r="AP1928" s="69"/>
      <c r="AQ1928" s="176">
        <f t="shared" si="30"/>
        <v>0</v>
      </c>
    </row>
    <row r="1929" spans="38:43">
      <c r="AL1929" t="s">
        <v>8976</v>
      </c>
      <c r="AM1929" s="1" t="s">
        <v>9134</v>
      </c>
      <c r="AN1929" s="1">
        <v>0.6</v>
      </c>
      <c r="AO1929" s="1"/>
      <c r="AP1929" s="69"/>
      <c r="AQ1929" s="176">
        <f t="shared" si="30"/>
        <v>0</v>
      </c>
    </row>
    <row r="1930" spans="38:43">
      <c r="AL1930" t="s">
        <v>8976</v>
      </c>
      <c r="AM1930" s="1" t="s">
        <v>9135</v>
      </c>
      <c r="AN1930" s="1">
        <v>0.3</v>
      </c>
      <c r="AO1930" s="1"/>
      <c r="AP1930" s="69"/>
      <c r="AQ1930" s="176">
        <f t="shared" si="30"/>
        <v>0</v>
      </c>
    </row>
    <row r="1931" spans="38:43">
      <c r="AL1931" t="s">
        <v>8976</v>
      </c>
      <c r="AM1931" s="1" t="s">
        <v>9136</v>
      </c>
      <c r="AN1931" s="1">
        <v>0.4</v>
      </c>
      <c r="AO1931" s="1"/>
      <c r="AP1931" s="69"/>
      <c r="AQ1931" s="176">
        <f t="shared" si="30"/>
        <v>0</v>
      </c>
    </row>
    <row r="1932" spans="38:43">
      <c r="AL1932" t="s">
        <v>8976</v>
      </c>
      <c r="AM1932" s="1" t="s">
        <v>9137</v>
      </c>
      <c r="AN1932" s="1">
        <v>0.3</v>
      </c>
      <c r="AO1932" s="1"/>
      <c r="AP1932" s="69"/>
      <c r="AQ1932" s="176">
        <f t="shared" si="30"/>
        <v>0</v>
      </c>
    </row>
    <row r="1933" spans="38:43">
      <c r="AL1933" t="s">
        <v>8976</v>
      </c>
      <c r="AM1933" s="1" t="s">
        <v>9138</v>
      </c>
      <c r="AN1933" s="1">
        <v>0.09</v>
      </c>
      <c r="AO1933" s="1"/>
      <c r="AP1933" s="69"/>
      <c r="AQ1933" s="176">
        <f t="shared" si="30"/>
        <v>0</v>
      </c>
    </row>
    <row r="1934" spans="38:43">
      <c r="AL1934" t="s">
        <v>8976</v>
      </c>
      <c r="AM1934" s="1" t="s">
        <v>9139</v>
      </c>
      <c r="AN1934" s="1">
        <v>0.6</v>
      </c>
      <c r="AO1934" s="1"/>
      <c r="AP1934" s="69"/>
      <c r="AQ1934" s="176">
        <f t="shared" si="30"/>
        <v>0</v>
      </c>
    </row>
    <row r="1935" spans="38:43">
      <c r="AL1935" t="s">
        <v>8976</v>
      </c>
      <c r="AM1935" s="1" t="s">
        <v>9140</v>
      </c>
      <c r="AN1935" s="1">
        <v>0.3</v>
      </c>
      <c r="AO1935" s="1"/>
      <c r="AP1935" s="69"/>
      <c r="AQ1935" s="176">
        <f t="shared" si="30"/>
        <v>0</v>
      </c>
    </row>
    <row r="1936" spans="38:43">
      <c r="AL1936" t="s">
        <v>8976</v>
      </c>
      <c r="AM1936" s="1" t="s">
        <v>9141</v>
      </c>
      <c r="AN1936" s="1"/>
      <c r="AO1936" s="1"/>
      <c r="AP1936" s="69"/>
      <c r="AQ1936" s="176">
        <f t="shared" si="30"/>
        <v>0</v>
      </c>
    </row>
    <row r="1937" spans="38:43">
      <c r="AL1937" t="s">
        <v>8976</v>
      </c>
      <c r="AM1937" s="1" t="s">
        <v>9142</v>
      </c>
      <c r="AN1937" s="1">
        <v>35</v>
      </c>
      <c r="AO1937" s="1"/>
      <c r="AP1937" s="69"/>
      <c r="AQ1937" s="176">
        <f t="shared" si="30"/>
        <v>0</v>
      </c>
    </row>
    <row r="1938" spans="38:43">
      <c r="AL1938" t="s">
        <v>8976</v>
      </c>
      <c r="AM1938" s="1" t="s">
        <v>9143</v>
      </c>
      <c r="AN1938" s="1">
        <v>45</v>
      </c>
      <c r="AO1938" s="1"/>
      <c r="AP1938" s="69"/>
      <c r="AQ1938" s="176">
        <f t="shared" si="30"/>
        <v>0</v>
      </c>
    </row>
    <row r="1939" spans="38:43">
      <c r="AL1939" t="s">
        <v>8976</v>
      </c>
      <c r="AM1939" s="1" t="s">
        <v>9144</v>
      </c>
      <c r="AN1939" s="1">
        <v>45</v>
      </c>
      <c r="AO1939" s="1"/>
      <c r="AP1939" s="69"/>
      <c r="AQ1939" s="176">
        <f t="shared" si="30"/>
        <v>0</v>
      </c>
    </row>
    <row r="1940" spans="38:43">
      <c r="AL1940" t="s">
        <v>8976</v>
      </c>
      <c r="AM1940" s="1" t="s">
        <v>9145</v>
      </c>
      <c r="AN1940" s="1">
        <v>3</v>
      </c>
      <c r="AO1940" s="1"/>
      <c r="AP1940" s="69"/>
      <c r="AQ1940" s="176">
        <f t="shared" si="30"/>
        <v>0</v>
      </c>
    </row>
    <row r="1941" spans="38:43">
      <c r="AL1941" t="s">
        <v>8976</v>
      </c>
      <c r="AM1941" s="1" t="s">
        <v>9146</v>
      </c>
      <c r="AN1941" s="1">
        <v>4</v>
      </c>
      <c r="AO1941" s="1"/>
      <c r="AP1941" s="69"/>
      <c r="AQ1941" s="176">
        <f t="shared" si="30"/>
        <v>0</v>
      </c>
    </row>
    <row r="1942" spans="38:43">
      <c r="AL1942" t="s">
        <v>8976</v>
      </c>
      <c r="AM1942" s="1" t="s">
        <v>9147</v>
      </c>
      <c r="AN1942" s="1">
        <v>1</v>
      </c>
      <c r="AO1942" s="1"/>
      <c r="AP1942" s="69"/>
      <c r="AQ1942" s="176">
        <f t="shared" si="30"/>
        <v>0</v>
      </c>
    </row>
    <row r="1943" spans="38:43">
      <c r="AL1943" t="s">
        <v>8976</v>
      </c>
      <c r="AM1943" s="1" t="s">
        <v>9148</v>
      </c>
      <c r="AN1943" s="1">
        <v>15</v>
      </c>
      <c r="AO1943" s="1"/>
      <c r="AP1943" s="69"/>
      <c r="AQ1943" s="176">
        <f t="shared" si="30"/>
        <v>0</v>
      </c>
    </row>
    <row r="1944" spans="38:43">
      <c r="AL1944" t="s">
        <v>8976</v>
      </c>
      <c r="AM1944" s="1" t="s">
        <v>9149</v>
      </c>
      <c r="AN1944" s="1">
        <v>2</v>
      </c>
      <c r="AO1944" s="1"/>
      <c r="AP1944" s="69"/>
      <c r="AQ1944" s="176">
        <f t="shared" si="30"/>
        <v>0</v>
      </c>
    </row>
    <row r="1945" spans="38:43">
      <c r="AL1945" t="s">
        <v>8976</v>
      </c>
      <c r="AM1945" s="1" t="s">
        <v>9150</v>
      </c>
      <c r="AN1945" s="1">
        <v>3</v>
      </c>
      <c r="AO1945" s="1"/>
      <c r="AP1945" s="69"/>
      <c r="AQ1945" s="176">
        <f t="shared" si="30"/>
        <v>0</v>
      </c>
    </row>
    <row r="1946" spans="38:43">
      <c r="AL1946" t="s">
        <v>8976</v>
      </c>
      <c r="AM1946" s="1" t="s">
        <v>9151</v>
      </c>
      <c r="AN1946" s="1">
        <v>1.5</v>
      </c>
      <c r="AO1946" s="1"/>
      <c r="AP1946" s="69"/>
      <c r="AQ1946" s="176">
        <f t="shared" si="30"/>
        <v>0</v>
      </c>
    </row>
    <row r="1947" spans="38:43">
      <c r="AL1947" t="s">
        <v>8976</v>
      </c>
      <c r="AM1947" s="1" t="s">
        <v>9152</v>
      </c>
      <c r="AN1947" s="1">
        <v>2</v>
      </c>
      <c r="AO1947" s="1"/>
      <c r="AP1947" s="69"/>
      <c r="AQ1947" s="176">
        <f t="shared" si="30"/>
        <v>0</v>
      </c>
    </row>
    <row r="1948" spans="38:43">
      <c r="AL1948" t="s">
        <v>8976</v>
      </c>
      <c r="AM1948" s="1" t="s">
        <v>9153</v>
      </c>
      <c r="AN1948" s="1">
        <v>5</v>
      </c>
      <c r="AO1948" s="1"/>
      <c r="AP1948" s="69"/>
      <c r="AQ1948" s="176">
        <f t="shared" si="30"/>
        <v>0</v>
      </c>
    </row>
    <row r="1949" spans="38:43">
      <c r="AL1949" t="s">
        <v>8976</v>
      </c>
      <c r="AM1949" s="1" t="s">
        <v>9154</v>
      </c>
      <c r="AN1949" s="1">
        <v>7</v>
      </c>
      <c r="AO1949" s="1"/>
      <c r="AP1949" s="69"/>
      <c r="AQ1949" s="176">
        <f t="shared" si="30"/>
        <v>0</v>
      </c>
    </row>
    <row r="1950" spans="38:43">
      <c r="AL1950" t="s">
        <v>8976</v>
      </c>
      <c r="AM1950" s="1" t="s">
        <v>9155</v>
      </c>
      <c r="AN1950" s="1">
        <v>2</v>
      </c>
      <c r="AO1950" s="1"/>
      <c r="AP1950" s="69"/>
      <c r="AQ1950" s="176">
        <f t="shared" si="30"/>
        <v>0</v>
      </c>
    </row>
    <row r="1951" spans="38:43">
      <c r="AL1951" t="s">
        <v>8976</v>
      </c>
      <c r="AM1951" s="1" t="s">
        <v>9156</v>
      </c>
      <c r="AN1951" s="1">
        <v>1.5</v>
      </c>
      <c r="AO1951" s="1"/>
      <c r="AP1951" s="69"/>
      <c r="AQ1951" s="176">
        <f t="shared" si="30"/>
        <v>0</v>
      </c>
    </row>
    <row r="1952" spans="38:43">
      <c r="AL1952" t="s">
        <v>8976</v>
      </c>
      <c r="AM1952" s="1" t="s">
        <v>9157</v>
      </c>
      <c r="AN1952" s="1">
        <v>1.5</v>
      </c>
      <c r="AO1952" s="1"/>
      <c r="AP1952" s="69"/>
      <c r="AQ1952" s="176">
        <f t="shared" si="30"/>
        <v>0</v>
      </c>
    </row>
    <row r="1953" spans="38:43">
      <c r="AL1953" t="s">
        <v>8976</v>
      </c>
      <c r="AM1953" s="1" t="s">
        <v>9158</v>
      </c>
      <c r="AN1953" s="1">
        <v>35</v>
      </c>
      <c r="AO1953" s="1"/>
      <c r="AP1953" s="69"/>
      <c r="AQ1953" s="176">
        <f t="shared" si="30"/>
        <v>0</v>
      </c>
    </row>
    <row r="1954" spans="38:43">
      <c r="AL1954" t="s">
        <v>8976</v>
      </c>
      <c r="AM1954" s="1" t="s">
        <v>9159</v>
      </c>
      <c r="AN1954" s="1">
        <v>1</v>
      </c>
      <c r="AO1954" s="1"/>
      <c r="AP1954" s="69"/>
      <c r="AQ1954" s="176">
        <f t="shared" si="30"/>
        <v>0</v>
      </c>
    </row>
    <row r="1955" spans="38:43">
      <c r="AL1955" t="s">
        <v>8976</v>
      </c>
      <c r="AM1955" s="1" t="s">
        <v>9160</v>
      </c>
      <c r="AN1955" s="1">
        <v>20</v>
      </c>
      <c r="AO1955" s="1"/>
      <c r="AP1955" s="69"/>
      <c r="AQ1955" s="176">
        <f t="shared" si="30"/>
        <v>0</v>
      </c>
    </row>
    <row r="1956" spans="38:43">
      <c r="AL1956" t="s">
        <v>8976</v>
      </c>
      <c r="AM1956" s="1" t="s">
        <v>9161</v>
      </c>
      <c r="AN1956" s="1">
        <v>100</v>
      </c>
      <c r="AO1956" s="1"/>
      <c r="AP1956" s="69"/>
      <c r="AQ1956" s="176">
        <f t="shared" si="30"/>
        <v>0</v>
      </c>
    </row>
    <row r="1957" spans="38:43">
      <c r="AL1957" t="s">
        <v>8976</v>
      </c>
      <c r="AM1957" s="1" t="s">
        <v>9162</v>
      </c>
      <c r="AN1957" s="1">
        <v>45</v>
      </c>
      <c r="AO1957" s="1"/>
      <c r="AP1957" s="69"/>
      <c r="AQ1957" s="176">
        <f t="shared" si="30"/>
        <v>0</v>
      </c>
    </row>
    <row r="1958" spans="38:43">
      <c r="AL1958" t="s">
        <v>8976</v>
      </c>
      <c r="AM1958" s="1" t="s">
        <v>7434</v>
      </c>
      <c r="AN1958" s="1"/>
      <c r="AO1958" s="1"/>
      <c r="AP1958" s="69"/>
      <c r="AQ1958" s="176">
        <f t="shared" si="30"/>
        <v>0</v>
      </c>
    </row>
    <row r="1959" spans="38:43">
      <c r="AL1959" t="s">
        <v>8976</v>
      </c>
      <c r="AM1959" s="1" t="s">
        <v>9163</v>
      </c>
      <c r="AN1959" s="1"/>
      <c r="AO1959" s="1"/>
      <c r="AP1959" s="69"/>
      <c r="AQ1959" s="176">
        <f t="shared" si="30"/>
        <v>0</v>
      </c>
    </row>
    <row r="1960" spans="38:43">
      <c r="AL1960" t="s">
        <v>8976</v>
      </c>
      <c r="AM1960" s="1" t="s">
        <v>9164</v>
      </c>
      <c r="AN1960" s="1">
        <v>20</v>
      </c>
      <c r="AO1960" s="1" t="s">
        <v>7417</v>
      </c>
      <c r="AP1960" s="69"/>
      <c r="AQ1960" s="176">
        <f t="shared" si="30"/>
        <v>0</v>
      </c>
    </row>
    <row r="1961" spans="38:43">
      <c r="AL1961" t="s">
        <v>8976</v>
      </c>
      <c r="AM1961" s="1" t="s">
        <v>9165</v>
      </c>
      <c r="AN1961" s="1">
        <v>5</v>
      </c>
      <c r="AO1961" s="1"/>
      <c r="AP1961" s="69"/>
      <c r="AQ1961" s="176">
        <f t="shared" si="30"/>
        <v>0</v>
      </c>
    </row>
    <row r="1962" spans="38:43">
      <c r="AL1962" t="s">
        <v>8976</v>
      </c>
      <c r="AM1962" s="1" t="s">
        <v>9166</v>
      </c>
      <c r="AN1962" s="1">
        <v>9</v>
      </c>
      <c r="AO1962" s="1"/>
      <c r="AP1962" s="69"/>
      <c r="AQ1962" s="176">
        <f t="shared" si="30"/>
        <v>0</v>
      </c>
    </row>
    <row r="1963" spans="38:43">
      <c r="AL1963" t="s">
        <v>8976</v>
      </c>
      <c r="AM1963" s="1" t="s">
        <v>9167</v>
      </c>
      <c r="AN1963" s="1">
        <v>5</v>
      </c>
      <c r="AO1963" s="1"/>
      <c r="AP1963" s="69"/>
      <c r="AQ1963" s="176">
        <f t="shared" si="30"/>
        <v>0</v>
      </c>
    </row>
    <row r="1964" spans="38:43">
      <c r="AL1964" t="s">
        <v>8976</v>
      </c>
      <c r="AM1964" s="1" t="s">
        <v>9168</v>
      </c>
      <c r="AN1964" s="1">
        <v>2</v>
      </c>
      <c r="AO1964" s="1"/>
      <c r="AP1964" s="69"/>
      <c r="AQ1964" s="176">
        <f t="shared" si="30"/>
        <v>0</v>
      </c>
    </row>
    <row r="1965" spans="38:43">
      <c r="AL1965" t="s">
        <v>8976</v>
      </c>
      <c r="AM1965" s="1" t="s">
        <v>9169</v>
      </c>
      <c r="AN1965" s="1">
        <v>23</v>
      </c>
      <c r="AO1965" s="1"/>
      <c r="AP1965" s="69"/>
      <c r="AQ1965" s="176">
        <f t="shared" si="30"/>
        <v>0</v>
      </c>
    </row>
    <row r="1966" spans="38:43">
      <c r="AL1966" t="s">
        <v>8976</v>
      </c>
      <c r="AM1966" s="1" t="s">
        <v>9170</v>
      </c>
      <c r="AN1966" s="1">
        <v>35</v>
      </c>
      <c r="AO1966" s="1"/>
      <c r="AP1966" s="69"/>
      <c r="AQ1966" s="176">
        <f t="shared" si="30"/>
        <v>0</v>
      </c>
    </row>
    <row r="1967" spans="38:43">
      <c r="AL1967" t="s">
        <v>8976</v>
      </c>
      <c r="AM1967" s="1" t="s">
        <v>9171</v>
      </c>
      <c r="AN1967" s="1">
        <v>20</v>
      </c>
      <c r="AO1967" s="1"/>
      <c r="AP1967" s="69"/>
      <c r="AQ1967" s="176">
        <f t="shared" si="30"/>
        <v>0</v>
      </c>
    </row>
    <row r="1968" spans="38:43">
      <c r="AL1968" t="s">
        <v>8976</v>
      </c>
      <c r="AM1968" s="1" t="s">
        <v>9172</v>
      </c>
      <c r="AN1968" s="1">
        <v>12</v>
      </c>
      <c r="AO1968" s="1"/>
      <c r="AP1968" s="69"/>
      <c r="AQ1968" s="176">
        <f t="shared" si="30"/>
        <v>0</v>
      </c>
    </row>
    <row r="1969" spans="38:43">
      <c r="AL1969" t="s">
        <v>8976</v>
      </c>
      <c r="AM1969" s="1" t="s">
        <v>9173</v>
      </c>
      <c r="AN1969" s="1">
        <v>33</v>
      </c>
      <c r="AO1969" s="1" t="s">
        <v>9174</v>
      </c>
      <c r="AP1969" s="69"/>
      <c r="AQ1969" s="176">
        <f t="shared" si="30"/>
        <v>0</v>
      </c>
    </row>
    <row r="1970" spans="38:43">
      <c r="AL1970" t="s">
        <v>8976</v>
      </c>
      <c r="AM1970" s="1" t="s">
        <v>9175</v>
      </c>
      <c r="AN1970" s="1">
        <v>60</v>
      </c>
      <c r="AO1970" s="1"/>
      <c r="AP1970" s="69"/>
      <c r="AQ1970" s="176">
        <f t="shared" si="30"/>
        <v>0</v>
      </c>
    </row>
    <row r="1971" spans="38:43">
      <c r="AL1971" t="s">
        <v>8976</v>
      </c>
      <c r="AM1971" s="1" t="s">
        <v>9176</v>
      </c>
      <c r="AN1971" s="1">
        <v>3</v>
      </c>
      <c r="AO1971" s="1"/>
      <c r="AP1971" s="69"/>
      <c r="AQ1971" s="176">
        <f t="shared" si="30"/>
        <v>0</v>
      </c>
    </row>
    <row r="1972" spans="38:43">
      <c r="AL1972" t="s">
        <v>8976</v>
      </c>
      <c r="AM1972" s="1" t="s">
        <v>9177</v>
      </c>
      <c r="AN1972" s="1">
        <v>30</v>
      </c>
      <c r="AO1972" s="1"/>
      <c r="AP1972" s="69"/>
      <c r="AQ1972" s="176">
        <f t="shared" si="30"/>
        <v>0</v>
      </c>
    </row>
    <row r="1973" spans="38:43">
      <c r="AL1973" t="s">
        <v>8976</v>
      </c>
      <c r="AM1973" s="1" t="s">
        <v>9178</v>
      </c>
      <c r="AN1973" s="1">
        <v>15</v>
      </c>
      <c r="AO1973" s="1"/>
      <c r="AP1973" s="69"/>
      <c r="AQ1973" s="176">
        <f t="shared" si="30"/>
        <v>0</v>
      </c>
    </row>
    <row r="1974" spans="38:43">
      <c r="AL1974" t="s">
        <v>8976</v>
      </c>
      <c r="AM1974" s="1" t="s">
        <v>9179</v>
      </c>
      <c r="AN1974" s="1">
        <v>10</v>
      </c>
      <c r="AO1974" s="1" t="s">
        <v>7874</v>
      </c>
      <c r="AP1974" s="69"/>
      <c r="AQ1974" s="176">
        <f t="shared" si="30"/>
        <v>0</v>
      </c>
    </row>
    <row r="1975" spans="38:43">
      <c r="AL1975" t="s">
        <v>8976</v>
      </c>
      <c r="AM1975" s="1" t="s">
        <v>9180</v>
      </c>
      <c r="AN1975" s="1">
        <v>10</v>
      </c>
      <c r="AO1975" s="1" t="s">
        <v>7417</v>
      </c>
      <c r="AP1975" s="69"/>
      <c r="AQ1975" s="176">
        <f t="shared" si="30"/>
        <v>0</v>
      </c>
    </row>
    <row r="1976" spans="38:43">
      <c r="AL1976" t="s">
        <v>8976</v>
      </c>
      <c r="AM1976" s="1" t="s">
        <v>9181</v>
      </c>
      <c r="AN1976" s="1">
        <v>40</v>
      </c>
      <c r="AO1976" s="1" t="s">
        <v>9182</v>
      </c>
      <c r="AP1976" s="69"/>
      <c r="AQ1976" s="176">
        <f t="shared" si="30"/>
        <v>0</v>
      </c>
    </row>
    <row r="1977" spans="38:43">
      <c r="AL1977" t="s">
        <v>8976</v>
      </c>
      <c r="AM1977" s="1" t="s">
        <v>9183</v>
      </c>
      <c r="AN1977" s="1">
        <v>5</v>
      </c>
      <c r="AO1977" s="1"/>
      <c r="AP1977" s="69"/>
      <c r="AQ1977" s="176">
        <f t="shared" si="30"/>
        <v>0</v>
      </c>
    </row>
    <row r="1978" spans="38:43">
      <c r="AL1978" t="s">
        <v>8976</v>
      </c>
      <c r="AM1978" s="1" t="s">
        <v>9184</v>
      </c>
      <c r="AN1978" s="1">
        <v>20</v>
      </c>
      <c r="AO1978" s="1"/>
      <c r="AP1978" s="69"/>
      <c r="AQ1978" s="176">
        <f t="shared" si="30"/>
        <v>0</v>
      </c>
    </row>
    <row r="1979" spans="38:43">
      <c r="AL1979" t="s">
        <v>8976</v>
      </c>
      <c r="AM1979" s="1" t="s">
        <v>9185</v>
      </c>
      <c r="AN1979" s="1">
        <v>40</v>
      </c>
      <c r="AO1979" s="1"/>
      <c r="AP1979" s="69"/>
      <c r="AQ1979" s="176">
        <f t="shared" si="30"/>
        <v>0</v>
      </c>
    </row>
    <row r="1980" spans="38:43">
      <c r="AL1980" t="s">
        <v>8976</v>
      </c>
      <c r="AM1980" s="1" t="s">
        <v>9186</v>
      </c>
      <c r="AN1980" s="1">
        <v>3</v>
      </c>
      <c r="AO1980" s="1"/>
      <c r="AP1980" s="69"/>
      <c r="AQ1980" s="176">
        <f t="shared" si="30"/>
        <v>0</v>
      </c>
    </row>
    <row r="1981" spans="38:43">
      <c r="AL1981" t="s">
        <v>8976</v>
      </c>
      <c r="AM1981" s="1" t="s">
        <v>9187</v>
      </c>
      <c r="AN1981" s="1">
        <v>6</v>
      </c>
      <c r="AO1981" s="1"/>
      <c r="AP1981" s="69"/>
      <c r="AQ1981" s="176">
        <f t="shared" si="30"/>
        <v>0</v>
      </c>
    </row>
    <row r="1982" spans="38:43">
      <c r="AL1982" t="s">
        <v>8976</v>
      </c>
      <c r="AM1982" s="1" t="s">
        <v>9188</v>
      </c>
      <c r="AN1982" s="1">
        <v>35</v>
      </c>
      <c r="AO1982" s="1" t="s">
        <v>8270</v>
      </c>
      <c r="AP1982" s="69"/>
      <c r="AQ1982" s="176">
        <f t="shared" si="30"/>
        <v>0</v>
      </c>
    </row>
    <row r="1983" spans="38:43">
      <c r="AL1983" t="s">
        <v>8976</v>
      </c>
      <c r="AM1983" s="1" t="s">
        <v>9189</v>
      </c>
      <c r="AN1983" s="1">
        <v>45</v>
      </c>
      <c r="AO1983" s="1" t="s">
        <v>9190</v>
      </c>
      <c r="AP1983" s="69"/>
      <c r="AQ1983" s="176">
        <f t="shared" si="30"/>
        <v>0</v>
      </c>
    </row>
    <row r="1984" spans="38:43">
      <c r="AL1984" t="s">
        <v>8976</v>
      </c>
      <c r="AM1984" s="1" t="s">
        <v>9191</v>
      </c>
      <c r="AN1984" s="1">
        <v>40</v>
      </c>
      <c r="AO1984" s="1"/>
      <c r="AP1984" s="69"/>
      <c r="AQ1984" s="176">
        <f t="shared" si="30"/>
        <v>0</v>
      </c>
    </row>
    <row r="1985" spans="38:43">
      <c r="AL1985" t="s">
        <v>8976</v>
      </c>
      <c r="AM1985" s="1" t="s">
        <v>9192</v>
      </c>
      <c r="AN1985" s="1">
        <v>65</v>
      </c>
      <c r="AO1985" s="1"/>
      <c r="AP1985" s="69"/>
      <c r="AQ1985" s="176">
        <f t="shared" si="30"/>
        <v>0</v>
      </c>
    </row>
    <row r="1986" spans="38:43">
      <c r="AL1986" t="s">
        <v>8976</v>
      </c>
      <c r="AM1986" s="1" t="s">
        <v>9193</v>
      </c>
      <c r="AN1986" s="1">
        <v>17</v>
      </c>
      <c r="AO1986" s="1"/>
      <c r="AP1986" s="69"/>
      <c r="AQ1986" s="176">
        <f t="shared" si="30"/>
        <v>0</v>
      </c>
    </row>
    <row r="1987" spans="38:43">
      <c r="AL1987" t="s">
        <v>8976</v>
      </c>
      <c r="AM1987" s="1" t="s">
        <v>9194</v>
      </c>
      <c r="AN1987" s="1">
        <v>2</v>
      </c>
      <c r="AO1987" s="1"/>
      <c r="AP1987" s="69"/>
      <c r="AQ1987" s="176">
        <f t="shared" si="30"/>
        <v>0</v>
      </c>
    </row>
    <row r="1988" spans="38:43">
      <c r="AL1988" t="s">
        <v>8976</v>
      </c>
      <c r="AM1988" s="1" t="s">
        <v>9195</v>
      </c>
      <c r="AN1988" s="1">
        <v>33</v>
      </c>
      <c r="AO1988" s="1"/>
      <c r="AP1988" s="69"/>
      <c r="AQ1988" s="176">
        <f t="shared" ref="AQ1988:AQ2051" si="31">AP1988*AN1988</f>
        <v>0</v>
      </c>
    </row>
    <row r="1989" spans="38:43">
      <c r="AL1989" t="s">
        <v>8976</v>
      </c>
      <c r="AM1989" s="1" t="s">
        <v>9196</v>
      </c>
      <c r="AN1989" s="1">
        <v>85</v>
      </c>
      <c r="AO1989" s="1"/>
      <c r="AP1989" s="69"/>
      <c r="AQ1989" s="176">
        <f t="shared" si="31"/>
        <v>0</v>
      </c>
    </row>
    <row r="1990" spans="38:43">
      <c r="AL1990" t="s">
        <v>8976</v>
      </c>
      <c r="AM1990" s="1" t="s">
        <v>9197</v>
      </c>
      <c r="AN1990" s="1">
        <v>15</v>
      </c>
      <c r="AO1990" s="1"/>
      <c r="AP1990" s="69"/>
      <c r="AQ1990" s="176">
        <f t="shared" si="31"/>
        <v>0</v>
      </c>
    </row>
    <row r="1991" spans="38:43">
      <c r="AL1991" t="s">
        <v>8976</v>
      </c>
      <c r="AM1991" s="1" t="s">
        <v>9198</v>
      </c>
      <c r="AN1991" s="1">
        <v>25</v>
      </c>
      <c r="AO1991" s="1"/>
      <c r="AP1991" s="69"/>
      <c r="AQ1991" s="176">
        <f t="shared" si="31"/>
        <v>0</v>
      </c>
    </row>
    <row r="1992" spans="38:43">
      <c r="AL1992" t="s">
        <v>8976</v>
      </c>
      <c r="AM1992" s="1" t="s">
        <v>9199</v>
      </c>
      <c r="AN1992" s="1">
        <v>1</v>
      </c>
      <c r="AO1992" s="1"/>
      <c r="AP1992" s="69"/>
      <c r="AQ1992" s="176">
        <f t="shared" si="31"/>
        <v>0</v>
      </c>
    </row>
    <row r="1993" spans="38:43">
      <c r="AL1993" t="s">
        <v>8976</v>
      </c>
      <c r="AM1993" s="1" t="s">
        <v>9200</v>
      </c>
      <c r="AN1993" s="1">
        <v>5</v>
      </c>
      <c r="AO1993" s="1"/>
      <c r="AP1993" s="69"/>
      <c r="AQ1993" s="176">
        <f t="shared" si="31"/>
        <v>0</v>
      </c>
    </row>
    <row r="1994" spans="38:43">
      <c r="AL1994" t="s">
        <v>8976</v>
      </c>
      <c r="AM1994" s="1" t="s">
        <v>9201</v>
      </c>
      <c r="AN1994" s="1">
        <v>30</v>
      </c>
      <c r="AO1994" s="1"/>
      <c r="AP1994" s="69"/>
      <c r="AQ1994" s="176">
        <f t="shared" si="31"/>
        <v>0</v>
      </c>
    </row>
    <row r="1995" spans="38:43">
      <c r="AL1995" t="s">
        <v>8976</v>
      </c>
      <c r="AM1995" s="1" t="s">
        <v>9202</v>
      </c>
      <c r="AN1995" s="1">
        <v>95</v>
      </c>
      <c r="AO1995" s="1"/>
      <c r="AP1995" s="69"/>
      <c r="AQ1995" s="176">
        <f t="shared" si="31"/>
        <v>0</v>
      </c>
    </row>
    <row r="1996" spans="38:43">
      <c r="AL1996" t="s">
        <v>8976</v>
      </c>
      <c r="AM1996" s="1" t="s">
        <v>9203</v>
      </c>
      <c r="AN1996" s="1">
        <v>5</v>
      </c>
      <c r="AO1996" s="1" t="s">
        <v>7415</v>
      </c>
      <c r="AP1996" s="69"/>
      <c r="AQ1996" s="176">
        <f t="shared" si="31"/>
        <v>0</v>
      </c>
    </row>
    <row r="1997" spans="38:43">
      <c r="AL1997" t="s">
        <v>8976</v>
      </c>
      <c r="AM1997" s="1" t="s">
        <v>9204</v>
      </c>
      <c r="AN1997" s="1">
        <v>25</v>
      </c>
      <c r="AO1997" s="1" t="s">
        <v>9190</v>
      </c>
      <c r="AP1997" s="69"/>
      <c r="AQ1997" s="176">
        <f t="shared" si="31"/>
        <v>0</v>
      </c>
    </row>
    <row r="1998" spans="38:43">
      <c r="AL1998" t="s">
        <v>8976</v>
      </c>
      <c r="AM1998" s="1" t="s">
        <v>9205</v>
      </c>
      <c r="AN1998" s="1">
        <v>10</v>
      </c>
      <c r="AO1998" s="1"/>
      <c r="AP1998" s="69"/>
      <c r="AQ1998" s="176">
        <f t="shared" si="31"/>
        <v>0</v>
      </c>
    </row>
    <row r="1999" spans="38:43">
      <c r="AL1999" t="s">
        <v>8976</v>
      </c>
      <c r="AM1999" s="1" t="s">
        <v>9206</v>
      </c>
      <c r="AN1999" s="1">
        <v>7</v>
      </c>
      <c r="AO1999" s="1"/>
      <c r="AP1999" s="69"/>
      <c r="AQ1999" s="176">
        <f t="shared" si="31"/>
        <v>0</v>
      </c>
    </row>
    <row r="2000" spans="38:43">
      <c r="AL2000" t="s">
        <v>8976</v>
      </c>
      <c r="AM2000" s="1" t="s">
        <v>9207</v>
      </c>
      <c r="AN2000" s="1">
        <v>60</v>
      </c>
      <c r="AO2000" s="1"/>
      <c r="AP2000" s="69"/>
      <c r="AQ2000" s="176">
        <f t="shared" si="31"/>
        <v>0</v>
      </c>
    </row>
    <row r="2001" spans="38:43">
      <c r="AL2001" t="s">
        <v>8976</v>
      </c>
      <c r="AM2001" s="1" t="s">
        <v>9208</v>
      </c>
      <c r="AN2001" s="1">
        <v>45</v>
      </c>
      <c r="AO2001" s="1"/>
      <c r="AP2001" s="69"/>
      <c r="AQ2001" s="176">
        <f t="shared" si="31"/>
        <v>0</v>
      </c>
    </row>
    <row r="2002" spans="38:43">
      <c r="AL2002" t="s">
        <v>8976</v>
      </c>
      <c r="AM2002" s="1" t="s">
        <v>9209</v>
      </c>
      <c r="AN2002" s="1">
        <v>50</v>
      </c>
      <c r="AO2002" s="1"/>
      <c r="AP2002" s="69"/>
      <c r="AQ2002" s="176">
        <f t="shared" si="31"/>
        <v>0</v>
      </c>
    </row>
    <row r="2003" spans="38:43">
      <c r="AL2003" t="s">
        <v>8976</v>
      </c>
      <c r="AM2003" s="1" t="s">
        <v>9210</v>
      </c>
      <c r="AN2003" s="1">
        <v>75</v>
      </c>
      <c r="AO2003" s="1"/>
      <c r="AP2003" s="69"/>
      <c r="AQ2003" s="176">
        <f t="shared" si="31"/>
        <v>0</v>
      </c>
    </row>
    <row r="2004" spans="38:43">
      <c r="AL2004" t="s">
        <v>8976</v>
      </c>
      <c r="AM2004" s="1" t="s">
        <v>9211</v>
      </c>
      <c r="AN2004" s="1">
        <v>40</v>
      </c>
      <c r="AO2004" s="1"/>
      <c r="AP2004" s="69"/>
      <c r="AQ2004" s="176">
        <f t="shared" si="31"/>
        <v>0</v>
      </c>
    </row>
    <row r="2005" spans="38:43">
      <c r="AL2005" t="s">
        <v>8976</v>
      </c>
      <c r="AM2005" s="1" t="s">
        <v>9212</v>
      </c>
      <c r="AN2005" s="1">
        <v>6</v>
      </c>
      <c r="AO2005" s="1"/>
      <c r="AP2005" s="69"/>
      <c r="AQ2005" s="176">
        <f t="shared" si="31"/>
        <v>0</v>
      </c>
    </row>
    <row r="2006" spans="38:43">
      <c r="AL2006" t="s">
        <v>8976</v>
      </c>
      <c r="AM2006" s="1" t="s">
        <v>7434</v>
      </c>
      <c r="AN2006" s="1"/>
      <c r="AO2006" s="1"/>
      <c r="AP2006" s="69"/>
      <c r="AQ2006" s="176">
        <f t="shared" si="31"/>
        <v>0</v>
      </c>
    </row>
    <row r="2007" spans="38:43">
      <c r="AL2007" t="s">
        <v>130</v>
      </c>
      <c r="AM2007" s="169" t="s">
        <v>130</v>
      </c>
      <c r="AN2007" s="169"/>
      <c r="AO2007" s="169"/>
      <c r="AP2007" s="174"/>
      <c r="AQ2007" s="176">
        <f t="shared" si="31"/>
        <v>0</v>
      </c>
    </row>
    <row r="2008" spans="38:43">
      <c r="AL2008" t="s">
        <v>130</v>
      </c>
      <c r="AM2008" s="1" t="s">
        <v>9213</v>
      </c>
      <c r="AN2008" s="1">
        <v>90</v>
      </c>
      <c r="AO2008" s="1"/>
      <c r="AP2008" s="69"/>
      <c r="AQ2008" s="176">
        <f t="shared" si="31"/>
        <v>0</v>
      </c>
    </row>
    <row r="2009" spans="38:43">
      <c r="AL2009" t="s">
        <v>130</v>
      </c>
      <c r="AM2009" s="1" t="s">
        <v>9214</v>
      </c>
      <c r="AN2009" s="1">
        <v>60</v>
      </c>
      <c r="AO2009" s="1"/>
      <c r="AP2009" s="69"/>
      <c r="AQ2009" s="176">
        <f t="shared" si="31"/>
        <v>0</v>
      </c>
    </row>
    <row r="2010" spans="38:43">
      <c r="AL2010" t="s">
        <v>130</v>
      </c>
      <c r="AM2010" s="1" t="s">
        <v>9215</v>
      </c>
      <c r="AN2010" s="1">
        <v>2.5</v>
      </c>
      <c r="AO2010" s="1" t="s">
        <v>9216</v>
      </c>
      <c r="AP2010" s="69"/>
      <c r="AQ2010" s="176">
        <f t="shared" si="31"/>
        <v>0</v>
      </c>
    </row>
    <row r="2011" spans="38:43">
      <c r="AL2011" t="s">
        <v>130</v>
      </c>
      <c r="AM2011" s="1" t="s">
        <v>9217</v>
      </c>
      <c r="AN2011" s="1">
        <v>50</v>
      </c>
      <c r="AO2011" s="1"/>
      <c r="AP2011" s="69"/>
      <c r="AQ2011" s="176">
        <f t="shared" si="31"/>
        <v>0</v>
      </c>
    </row>
    <row r="2012" spans="38:43">
      <c r="AL2012" t="s">
        <v>130</v>
      </c>
      <c r="AM2012" s="1" t="s">
        <v>9218</v>
      </c>
      <c r="AN2012" s="1">
        <v>25</v>
      </c>
      <c r="AO2012" s="1"/>
      <c r="AP2012" s="69"/>
      <c r="AQ2012" s="176">
        <f t="shared" si="31"/>
        <v>0</v>
      </c>
    </row>
    <row r="2013" spans="38:43">
      <c r="AL2013" t="s">
        <v>130</v>
      </c>
      <c r="AM2013" s="1" t="s">
        <v>9219</v>
      </c>
      <c r="AN2013" s="1">
        <v>40</v>
      </c>
      <c r="AO2013" s="1"/>
      <c r="AP2013" s="69"/>
      <c r="AQ2013" s="176">
        <f t="shared" si="31"/>
        <v>0</v>
      </c>
    </row>
    <row r="2014" spans="38:43">
      <c r="AL2014" t="s">
        <v>130</v>
      </c>
      <c r="AM2014" s="1" t="s">
        <v>9220</v>
      </c>
      <c r="AN2014" s="1">
        <v>25</v>
      </c>
      <c r="AO2014" s="1"/>
      <c r="AP2014" s="69"/>
      <c r="AQ2014" s="176">
        <f t="shared" si="31"/>
        <v>0</v>
      </c>
    </row>
    <row r="2015" spans="38:43">
      <c r="AL2015" t="s">
        <v>130</v>
      </c>
      <c r="AM2015" s="1" t="s">
        <v>9221</v>
      </c>
      <c r="AN2015" s="1">
        <v>25</v>
      </c>
      <c r="AO2015" s="1"/>
      <c r="AP2015" s="69"/>
      <c r="AQ2015" s="176">
        <f t="shared" si="31"/>
        <v>0</v>
      </c>
    </row>
    <row r="2016" spans="38:43">
      <c r="AL2016" t="s">
        <v>130</v>
      </c>
      <c r="AM2016" s="1" t="s">
        <v>9222</v>
      </c>
      <c r="AN2016" s="1">
        <v>25</v>
      </c>
      <c r="AO2016" s="1"/>
      <c r="AP2016" s="69"/>
      <c r="AQ2016" s="176">
        <f t="shared" si="31"/>
        <v>0</v>
      </c>
    </row>
    <row r="2017" spans="38:43">
      <c r="AL2017" t="s">
        <v>130</v>
      </c>
      <c r="AM2017" s="1" t="s">
        <v>9223</v>
      </c>
      <c r="AN2017" s="1">
        <v>25</v>
      </c>
      <c r="AO2017" s="1"/>
      <c r="AP2017" s="69"/>
      <c r="AQ2017" s="176">
        <f t="shared" si="31"/>
        <v>0</v>
      </c>
    </row>
    <row r="2018" spans="38:43">
      <c r="AL2018" t="s">
        <v>130</v>
      </c>
      <c r="AM2018" s="1" t="s">
        <v>9224</v>
      </c>
      <c r="AN2018" s="1">
        <v>45</v>
      </c>
      <c r="AO2018" s="1"/>
      <c r="AP2018" s="69"/>
      <c r="AQ2018" s="176">
        <f t="shared" si="31"/>
        <v>0</v>
      </c>
    </row>
    <row r="2019" spans="38:43">
      <c r="AL2019" t="s">
        <v>130</v>
      </c>
      <c r="AM2019" s="1" t="s">
        <v>9225</v>
      </c>
      <c r="AN2019" s="1">
        <v>45</v>
      </c>
      <c r="AO2019" s="1"/>
      <c r="AP2019" s="69"/>
      <c r="AQ2019" s="176">
        <f t="shared" si="31"/>
        <v>0</v>
      </c>
    </row>
    <row r="2020" spans="38:43">
      <c r="AL2020" t="s">
        <v>130</v>
      </c>
      <c r="AM2020" s="1" t="s">
        <v>9226</v>
      </c>
      <c r="AN2020" s="1">
        <v>45</v>
      </c>
      <c r="AO2020" s="1"/>
      <c r="AP2020" s="69"/>
      <c r="AQ2020" s="176">
        <f t="shared" si="31"/>
        <v>0</v>
      </c>
    </row>
    <row r="2021" spans="38:43">
      <c r="AL2021" t="s">
        <v>130</v>
      </c>
      <c r="AM2021" s="1" t="s">
        <v>9227</v>
      </c>
      <c r="AN2021" s="1">
        <v>35</v>
      </c>
      <c r="AO2021" s="1"/>
      <c r="AP2021" s="69"/>
      <c r="AQ2021" s="176">
        <f t="shared" si="31"/>
        <v>0</v>
      </c>
    </row>
    <row r="2022" spans="38:43">
      <c r="AL2022" t="s">
        <v>130</v>
      </c>
      <c r="AM2022" s="1" t="s">
        <v>9228</v>
      </c>
      <c r="AN2022" s="1">
        <v>35</v>
      </c>
      <c r="AO2022" s="1"/>
      <c r="AP2022" s="69"/>
      <c r="AQ2022" s="176">
        <f t="shared" si="31"/>
        <v>0</v>
      </c>
    </row>
    <row r="2023" spans="38:43">
      <c r="AL2023" t="s">
        <v>130</v>
      </c>
      <c r="AM2023" s="1" t="s">
        <v>9229</v>
      </c>
      <c r="AN2023" s="1">
        <v>25</v>
      </c>
      <c r="AO2023" s="1"/>
      <c r="AP2023" s="69"/>
      <c r="AQ2023" s="176">
        <f t="shared" si="31"/>
        <v>0</v>
      </c>
    </row>
    <row r="2024" spans="38:43">
      <c r="AL2024" t="s">
        <v>130</v>
      </c>
      <c r="AM2024" s="1" t="s">
        <v>9230</v>
      </c>
      <c r="AN2024" s="1">
        <v>50</v>
      </c>
      <c r="AO2024" s="1"/>
      <c r="AP2024" s="69"/>
      <c r="AQ2024" s="176">
        <f t="shared" si="31"/>
        <v>0</v>
      </c>
    </row>
    <row r="2025" spans="38:43">
      <c r="AL2025" t="s">
        <v>130</v>
      </c>
      <c r="AM2025" s="1" t="s">
        <v>9231</v>
      </c>
      <c r="AN2025" s="1" t="e">
        <v>#VALUE!</v>
      </c>
      <c r="AO2025" s="1"/>
      <c r="AP2025" s="69"/>
      <c r="AQ2025" s="176" t="e">
        <f t="shared" si="31"/>
        <v>#VALUE!</v>
      </c>
    </row>
    <row r="2026" spans="38:43">
      <c r="AL2026" t="s">
        <v>130</v>
      </c>
      <c r="AM2026" s="1" t="s">
        <v>9232</v>
      </c>
      <c r="AN2026" s="1">
        <v>45</v>
      </c>
      <c r="AO2026" s="1"/>
      <c r="AP2026" s="69"/>
      <c r="AQ2026" s="176">
        <f t="shared" si="31"/>
        <v>0</v>
      </c>
    </row>
    <row r="2027" spans="38:43">
      <c r="AL2027" t="s">
        <v>130</v>
      </c>
      <c r="AM2027" s="1" t="s">
        <v>9233</v>
      </c>
      <c r="AN2027" s="1">
        <v>25</v>
      </c>
      <c r="AO2027" s="1"/>
      <c r="AP2027" s="69"/>
      <c r="AQ2027" s="176">
        <f t="shared" si="31"/>
        <v>0</v>
      </c>
    </row>
    <row r="2028" spans="38:43">
      <c r="AL2028" t="s">
        <v>130</v>
      </c>
      <c r="AM2028" s="1" t="s">
        <v>9234</v>
      </c>
      <c r="AN2028" s="1">
        <v>45</v>
      </c>
      <c r="AO2028" s="1"/>
      <c r="AP2028" s="69"/>
      <c r="AQ2028" s="176">
        <f t="shared" si="31"/>
        <v>0</v>
      </c>
    </row>
    <row r="2029" spans="38:43">
      <c r="AL2029" t="s">
        <v>130</v>
      </c>
      <c r="AM2029" s="1" t="s">
        <v>9235</v>
      </c>
      <c r="AN2029" s="1">
        <v>35</v>
      </c>
      <c r="AO2029" s="1"/>
      <c r="AP2029" s="69"/>
      <c r="AQ2029" s="176">
        <f t="shared" si="31"/>
        <v>0</v>
      </c>
    </row>
    <row r="2030" spans="38:43">
      <c r="AL2030" t="s">
        <v>130</v>
      </c>
      <c r="AM2030" s="1" t="s">
        <v>9236</v>
      </c>
      <c r="AN2030" s="1">
        <v>40</v>
      </c>
      <c r="AO2030" s="1"/>
      <c r="AP2030" s="69"/>
      <c r="AQ2030" s="176">
        <f t="shared" si="31"/>
        <v>0</v>
      </c>
    </row>
    <row r="2031" spans="38:43">
      <c r="AL2031" t="s">
        <v>130</v>
      </c>
      <c r="AM2031" s="1" t="s">
        <v>9237</v>
      </c>
      <c r="AN2031" s="1">
        <v>40</v>
      </c>
      <c r="AO2031" s="1"/>
      <c r="AP2031" s="69"/>
      <c r="AQ2031" s="176">
        <f t="shared" si="31"/>
        <v>0</v>
      </c>
    </row>
    <row r="2032" spans="38:43">
      <c r="AL2032" t="s">
        <v>130</v>
      </c>
      <c r="AM2032" s="1" t="s">
        <v>9238</v>
      </c>
      <c r="AN2032" s="1">
        <v>25</v>
      </c>
      <c r="AO2032" s="1"/>
      <c r="AP2032" s="69"/>
      <c r="AQ2032" s="176">
        <f t="shared" si="31"/>
        <v>0</v>
      </c>
    </row>
    <row r="2033" spans="38:43">
      <c r="AL2033" t="s">
        <v>130</v>
      </c>
      <c r="AM2033" s="1" t="s">
        <v>9239</v>
      </c>
      <c r="AN2033" s="1">
        <v>35</v>
      </c>
      <c r="AO2033" s="1"/>
      <c r="AP2033" s="69"/>
      <c r="AQ2033" s="176">
        <f t="shared" si="31"/>
        <v>0</v>
      </c>
    </row>
    <row r="2034" spans="38:43">
      <c r="AL2034" t="s">
        <v>130</v>
      </c>
      <c r="AM2034" s="1" t="s">
        <v>9240</v>
      </c>
      <c r="AN2034" s="1">
        <v>10</v>
      </c>
      <c r="AO2034" s="1"/>
      <c r="AP2034" s="69"/>
      <c r="AQ2034" s="176">
        <f t="shared" si="31"/>
        <v>0</v>
      </c>
    </row>
    <row r="2035" spans="38:43">
      <c r="AL2035" t="s">
        <v>130</v>
      </c>
      <c r="AM2035" s="1" t="s">
        <v>9241</v>
      </c>
      <c r="AN2035" s="1">
        <v>20</v>
      </c>
      <c r="AO2035" s="1"/>
      <c r="AP2035" s="69"/>
      <c r="AQ2035" s="176">
        <f t="shared" si="31"/>
        <v>0</v>
      </c>
    </row>
    <row r="2036" spans="38:43">
      <c r="AL2036" t="s">
        <v>130</v>
      </c>
      <c r="AM2036" s="1" t="s">
        <v>9242</v>
      </c>
      <c r="AN2036" s="1">
        <v>45</v>
      </c>
      <c r="AO2036" s="1"/>
      <c r="AP2036" s="69"/>
      <c r="AQ2036" s="176">
        <f t="shared" si="31"/>
        <v>0</v>
      </c>
    </row>
    <row r="2037" spans="38:43">
      <c r="AL2037" t="s">
        <v>130</v>
      </c>
      <c r="AM2037" s="1" t="s">
        <v>9243</v>
      </c>
      <c r="AN2037" s="1">
        <v>50</v>
      </c>
      <c r="AO2037" s="1"/>
      <c r="AP2037" s="69"/>
      <c r="AQ2037" s="176">
        <f t="shared" si="31"/>
        <v>0</v>
      </c>
    </row>
    <row r="2038" spans="38:43">
      <c r="AL2038" t="s">
        <v>130</v>
      </c>
      <c r="AM2038" s="1" t="s">
        <v>7434</v>
      </c>
      <c r="AN2038" s="1"/>
      <c r="AO2038" s="1"/>
      <c r="AP2038" s="69"/>
      <c r="AQ2038" s="176">
        <f t="shared" si="31"/>
        <v>0</v>
      </c>
    </row>
    <row r="2039" spans="38:43">
      <c r="AL2039" t="s">
        <v>9244</v>
      </c>
      <c r="AM2039" s="169" t="s">
        <v>9244</v>
      </c>
      <c r="AN2039" s="169"/>
      <c r="AO2039" s="169"/>
      <c r="AP2039" s="174"/>
      <c r="AQ2039" s="176">
        <f t="shared" si="31"/>
        <v>0</v>
      </c>
    </row>
    <row r="2040" spans="38:43">
      <c r="AL2040" t="s">
        <v>9244</v>
      </c>
      <c r="AM2040" s="1" t="s">
        <v>9245</v>
      </c>
      <c r="AN2040" s="1"/>
      <c r="AO2040" s="1"/>
      <c r="AP2040" s="69"/>
      <c r="AQ2040" s="176">
        <f t="shared" si="31"/>
        <v>0</v>
      </c>
    </row>
    <row r="2041" spans="38:43">
      <c r="AL2041" t="s">
        <v>9244</v>
      </c>
      <c r="AM2041" s="1" t="s">
        <v>9246</v>
      </c>
      <c r="AN2041" s="1">
        <v>25</v>
      </c>
      <c r="AO2041" s="1"/>
      <c r="AP2041" s="69"/>
      <c r="AQ2041" s="176">
        <f t="shared" si="31"/>
        <v>0</v>
      </c>
    </row>
    <row r="2042" spans="38:43">
      <c r="AL2042" t="s">
        <v>9244</v>
      </c>
      <c r="AM2042" s="1" t="s">
        <v>9247</v>
      </c>
      <c r="AN2042" s="1">
        <v>25</v>
      </c>
      <c r="AO2042" s="1"/>
      <c r="AP2042" s="69"/>
      <c r="AQ2042" s="176">
        <f t="shared" si="31"/>
        <v>0</v>
      </c>
    </row>
    <row r="2043" spans="38:43">
      <c r="AL2043" t="s">
        <v>9244</v>
      </c>
      <c r="AM2043" s="1" t="s">
        <v>9248</v>
      </c>
      <c r="AN2043" s="1">
        <v>2</v>
      </c>
      <c r="AO2043" s="1"/>
      <c r="AP2043" s="69"/>
      <c r="AQ2043" s="176">
        <f t="shared" si="31"/>
        <v>0</v>
      </c>
    </row>
    <row r="2044" spans="38:43">
      <c r="AL2044" t="s">
        <v>9244</v>
      </c>
      <c r="AM2044" s="1" t="s">
        <v>9249</v>
      </c>
      <c r="AN2044" s="1">
        <v>2</v>
      </c>
      <c r="AO2044" s="1"/>
      <c r="AP2044" s="69"/>
      <c r="AQ2044" s="176">
        <f t="shared" si="31"/>
        <v>0</v>
      </c>
    </row>
    <row r="2045" spans="38:43">
      <c r="AL2045" t="s">
        <v>9244</v>
      </c>
      <c r="AM2045" s="1" t="s">
        <v>9250</v>
      </c>
      <c r="AN2045" s="1">
        <v>2</v>
      </c>
      <c r="AO2045" s="1"/>
      <c r="AP2045" s="69"/>
      <c r="AQ2045" s="176">
        <f t="shared" si="31"/>
        <v>0</v>
      </c>
    </row>
    <row r="2046" spans="38:43">
      <c r="AL2046" t="s">
        <v>9244</v>
      </c>
      <c r="AM2046" s="1" t="s">
        <v>9251</v>
      </c>
      <c r="AN2046" s="1">
        <v>2</v>
      </c>
      <c r="AO2046" s="1"/>
      <c r="AP2046" s="69"/>
      <c r="AQ2046" s="176">
        <f t="shared" si="31"/>
        <v>0</v>
      </c>
    </row>
    <row r="2047" spans="38:43">
      <c r="AL2047" t="s">
        <v>9244</v>
      </c>
      <c r="AM2047" s="1" t="s">
        <v>9252</v>
      </c>
      <c r="AN2047" s="1">
        <v>2</v>
      </c>
      <c r="AO2047" s="1"/>
      <c r="AP2047" s="69"/>
      <c r="AQ2047" s="176">
        <f t="shared" si="31"/>
        <v>0</v>
      </c>
    </row>
    <row r="2048" spans="38:43">
      <c r="AL2048" t="s">
        <v>9244</v>
      </c>
      <c r="AM2048" s="1" t="s">
        <v>9253</v>
      </c>
      <c r="AN2048" s="1">
        <v>2</v>
      </c>
      <c r="AO2048" s="1"/>
      <c r="AP2048" s="69"/>
      <c r="AQ2048" s="176">
        <f t="shared" si="31"/>
        <v>0</v>
      </c>
    </row>
    <row r="2049" spans="38:43">
      <c r="AL2049" t="s">
        <v>9244</v>
      </c>
      <c r="AM2049" s="1" t="s">
        <v>9254</v>
      </c>
      <c r="AN2049" s="1">
        <v>35</v>
      </c>
      <c r="AO2049" s="1"/>
      <c r="AP2049" s="69"/>
      <c r="AQ2049" s="176">
        <f t="shared" si="31"/>
        <v>0</v>
      </c>
    </row>
    <row r="2050" spans="38:43">
      <c r="AL2050" t="s">
        <v>9244</v>
      </c>
      <c r="AM2050" s="1" t="s">
        <v>9255</v>
      </c>
      <c r="AN2050" s="1">
        <v>20</v>
      </c>
      <c r="AO2050" s="1"/>
      <c r="AP2050" s="69"/>
      <c r="AQ2050" s="176">
        <f t="shared" si="31"/>
        <v>0</v>
      </c>
    </row>
    <row r="2051" spans="38:43">
      <c r="AL2051" t="s">
        <v>9244</v>
      </c>
      <c r="AM2051" s="1" t="s">
        <v>9256</v>
      </c>
      <c r="AN2051" s="1">
        <v>15</v>
      </c>
      <c r="AO2051" s="1"/>
      <c r="AP2051" s="69"/>
      <c r="AQ2051" s="176">
        <f t="shared" si="31"/>
        <v>0</v>
      </c>
    </row>
    <row r="2052" spans="38:43">
      <c r="AL2052" t="s">
        <v>9244</v>
      </c>
      <c r="AM2052" s="1" t="s">
        <v>9257</v>
      </c>
      <c r="AN2052" s="1">
        <v>15</v>
      </c>
      <c r="AO2052" s="1"/>
      <c r="AP2052" s="69"/>
      <c r="AQ2052" s="176">
        <f t="shared" ref="AQ2052:AQ2115" si="32">AP2052*AN2052</f>
        <v>0</v>
      </c>
    </row>
    <row r="2053" spans="38:43">
      <c r="AL2053" t="s">
        <v>9244</v>
      </c>
      <c r="AM2053" s="1" t="s">
        <v>9258</v>
      </c>
      <c r="AN2053" s="1">
        <v>6</v>
      </c>
      <c r="AO2053" s="1"/>
      <c r="AP2053" s="69"/>
      <c r="AQ2053" s="176">
        <f t="shared" si="32"/>
        <v>0</v>
      </c>
    </row>
    <row r="2054" spans="38:43">
      <c r="AL2054" t="s">
        <v>9244</v>
      </c>
      <c r="AM2054" s="1" t="s">
        <v>9259</v>
      </c>
      <c r="AN2054" s="1">
        <v>8</v>
      </c>
      <c r="AO2054" s="1"/>
      <c r="AP2054" s="69"/>
      <c r="AQ2054" s="176">
        <f t="shared" si="32"/>
        <v>0</v>
      </c>
    </row>
    <row r="2055" spans="38:43">
      <c r="AL2055" t="s">
        <v>9244</v>
      </c>
      <c r="AM2055" s="1" t="s">
        <v>9260</v>
      </c>
      <c r="AN2055" s="1">
        <v>5</v>
      </c>
      <c r="AO2055" s="1"/>
      <c r="AP2055" s="69"/>
      <c r="AQ2055" s="176">
        <f t="shared" si="32"/>
        <v>0</v>
      </c>
    </row>
    <row r="2056" spans="38:43">
      <c r="AL2056" t="s">
        <v>9244</v>
      </c>
      <c r="AM2056" s="1" t="s">
        <v>9261</v>
      </c>
      <c r="AN2056" s="1">
        <v>5</v>
      </c>
      <c r="AO2056" s="1"/>
      <c r="AP2056" s="69"/>
      <c r="AQ2056" s="176">
        <f t="shared" si="32"/>
        <v>0</v>
      </c>
    </row>
    <row r="2057" spans="38:43">
      <c r="AL2057" t="s">
        <v>9244</v>
      </c>
      <c r="AM2057" s="1" t="s">
        <v>9262</v>
      </c>
      <c r="AN2057" s="1">
        <v>0.2</v>
      </c>
      <c r="AO2057" s="1">
        <v>12</v>
      </c>
      <c r="AP2057" s="69"/>
      <c r="AQ2057" s="176">
        <f t="shared" si="32"/>
        <v>0</v>
      </c>
    </row>
    <row r="2058" spans="38:43">
      <c r="AL2058" t="s">
        <v>9244</v>
      </c>
      <c r="AM2058" s="1" t="s">
        <v>9263</v>
      </c>
      <c r="AN2058" s="1">
        <v>0.1</v>
      </c>
      <c r="AO2058" s="1">
        <v>12</v>
      </c>
      <c r="AP2058" s="69"/>
      <c r="AQ2058" s="176">
        <f t="shared" si="32"/>
        <v>0</v>
      </c>
    </row>
    <row r="2059" spans="38:43">
      <c r="AL2059" t="s">
        <v>9244</v>
      </c>
      <c r="AM2059" s="1" t="s">
        <v>9264</v>
      </c>
      <c r="AN2059" s="1">
        <v>0.5</v>
      </c>
      <c r="AO2059" s="1"/>
      <c r="AP2059" s="69"/>
      <c r="AQ2059" s="176">
        <f t="shared" si="32"/>
        <v>0</v>
      </c>
    </row>
    <row r="2060" spans="38:43">
      <c r="AL2060" t="s">
        <v>9244</v>
      </c>
      <c r="AM2060" s="1" t="s">
        <v>9265</v>
      </c>
      <c r="AN2060" s="1">
        <v>1</v>
      </c>
      <c r="AO2060" s="1"/>
      <c r="AP2060" s="69"/>
      <c r="AQ2060" s="176">
        <f t="shared" si="32"/>
        <v>0</v>
      </c>
    </row>
    <row r="2061" spans="38:43">
      <c r="AL2061" t="s">
        <v>9244</v>
      </c>
      <c r="AM2061" s="1" t="s">
        <v>9266</v>
      </c>
      <c r="AN2061" s="1">
        <v>10</v>
      </c>
      <c r="AO2061" s="1"/>
      <c r="AP2061" s="69"/>
      <c r="AQ2061" s="176">
        <f t="shared" si="32"/>
        <v>0</v>
      </c>
    </row>
    <row r="2062" spans="38:43">
      <c r="AL2062" t="s">
        <v>9244</v>
      </c>
      <c r="AM2062" s="1" t="s">
        <v>9267</v>
      </c>
      <c r="AN2062" s="1">
        <v>75</v>
      </c>
      <c r="AO2062" s="1"/>
      <c r="AP2062" s="69"/>
      <c r="AQ2062" s="176">
        <f t="shared" si="32"/>
        <v>0</v>
      </c>
    </row>
    <row r="2063" spans="38:43">
      <c r="AL2063" t="s">
        <v>9244</v>
      </c>
      <c r="AM2063" s="1" t="s">
        <v>7434</v>
      </c>
      <c r="AN2063" s="1"/>
      <c r="AO2063" s="1"/>
      <c r="AP2063" s="69"/>
      <c r="AQ2063" s="176">
        <f t="shared" si="32"/>
        <v>0</v>
      </c>
    </row>
    <row r="2064" spans="38:43">
      <c r="AL2064" t="s">
        <v>9268</v>
      </c>
      <c r="AM2064" s="169" t="s">
        <v>9268</v>
      </c>
      <c r="AN2064" s="169"/>
      <c r="AO2064" s="169"/>
      <c r="AP2064" s="174"/>
      <c r="AQ2064" s="176">
        <f t="shared" si="32"/>
        <v>0</v>
      </c>
    </row>
    <row r="2065" spans="38:43">
      <c r="AL2065" t="s">
        <v>9268</v>
      </c>
      <c r="AM2065" s="1" t="s">
        <v>9269</v>
      </c>
      <c r="AN2065" s="1">
        <v>1</v>
      </c>
      <c r="AO2065" s="1"/>
      <c r="AP2065" s="69"/>
      <c r="AQ2065" s="176">
        <f t="shared" si="32"/>
        <v>0</v>
      </c>
    </row>
    <row r="2066" spans="38:43">
      <c r="AL2066" t="s">
        <v>9268</v>
      </c>
      <c r="AM2066" s="1" t="s">
        <v>9270</v>
      </c>
      <c r="AN2066" s="1">
        <v>7</v>
      </c>
      <c r="AO2066" s="1"/>
      <c r="AP2066" s="69"/>
      <c r="AQ2066" s="176">
        <f t="shared" si="32"/>
        <v>0</v>
      </c>
    </row>
    <row r="2067" spans="38:43">
      <c r="AL2067" t="s">
        <v>9268</v>
      </c>
      <c r="AM2067" s="1" t="s">
        <v>9271</v>
      </c>
      <c r="AN2067" s="1">
        <v>3</v>
      </c>
      <c r="AO2067" s="1"/>
      <c r="AP2067" s="69"/>
      <c r="AQ2067" s="176">
        <f t="shared" si="32"/>
        <v>0</v>
      </c>
    </row>
    <row r="2068" spans="38:43">
      <c r="AL2068" t="s">
        <v>9268</v>
      </c>
      <c r="AM2068" s="1" t="s">
        <v>9272</v>
      </c>
      <c r="AN2068" s="1">
        <v>12</v>
      </c>
      <c r="AO2068" s="1"/>
      <c r="AP2068" s="69"/>
      <c r="AQ2068" s="176">
        <f t="shared" si="32"/>
        <v>0</v>
      </c>
    </row>
    <row r="2069" spans="38:43">
      <c r="AL2069" t="s">
        <v>9268</v>
      </c>
      <c r="AM2069" s="1" t="s">
        <v>9273</v>
      </c>
      <c r="AN2069" s="1">
        <v>2</v>
      </c>
      <c r="AO2069" s="1"/>
      <c r="AP2069" s="69"/>
      <c r="AQ2069" s="176">
        <f t="shared" si="32"/>
        <v>0</v>
      </c>
    </row>
    <row r="2070" spans="38:43">
      <c r="AL2070" t="s">
        <v>9268</v>
      </c>
      <c r="AM2070" s="1" t="s">
        <v>9274</v>
      </c>
      <c r="AN2070" s="1">
        <v>1</v>
      </c>
      <c r="AO2070" s="1"/>
      <c r="AP2070" s="69"/>
      <c r="AQ2070" s="176">
        <f t="shared" si="32"/>
        <v>0</v>
      </c>
    </row>
    <row r="2071" spans="38:43">
      <c r="AL2071" t="s">
        <v>9268</v>
      </c>
      <c r="AM2071" s="1" t="s">
        <v>9275</v>
      </c>
      <c r="AN2071" s="1">
        <v>3</v>
      </c>
      <c r="AO2071" s="1"/>
      <c r="AP2071" s="69"/>
      <c r="AQ2071" s="176">
        <f t="shared" si="32"/>
        <v>0</v>
      </c>
    </row>
    <row r="2072" spans="38:43">
      <c r="AL2072" t="s">
        <v>9268</v>
      </c>
      <c r="AM2072" s="1" t="s">
        <v>9276</v>
      </c>
      <c r="AN2072" s="1">
        <v>3</v>
      </c>
      <c r="AO2072" s="1"/>
      <c r="AP2072" s="69"/>
      <c r="AQ2072" s="176">
        <f t="shared" si="32"/>
        <v>0</v>
      </c>
    </row>
    <row r="2073" spans="38:43">
      <c r="AL2073" t="s">
        <v>9268</v>
      </c>
      <c r="AM2073" s="1" t="s">
        <v>9277</v>
      </c>
      <c r="AN2073" s="1">
        <v>3</v>
      </c>
      <c r="AO2073" s="1"/>
      <c r="AP2073" s="69"/>
      <c r="AQ2073" s="176">
        <f t="shared" si="32"/>
        <v>0</v>
      </c>
    </row>
    <row r="2074" spans="38:43">
      <c r="AL2074" t="s">
        <v>9268</v>
      </c>
      <c r="AM2074" s="1" t="s">
        <v>9278</v>
      </c>
      <c r="AN2074" s="1">
        <v>3</v>
      </c>
      <c r="AO2074" s="1"/>
      <c r="AP2074" s="69"/>
      <c r="AQ2074" s="176">
        <f t="shared" si="32"/>
        <v>0</v>
      </c>
    </row>
    <row r="2075" spans="38:43">
      <c r="AL2075" t="s">
        <v>9268</v>
      </c>
      <c r="AM2075" s="1" t="s">
        <v>9279</v>
      </c>
      <c r="AN2075" s="1">
        <v>3</v>
      </c>
      <c r="AO2075" s="1"/>
      <c r="AP2075" s="69"/>
      <c r="AQ2075" s="176">
        <f t="shared" si="32"/>
        <v>0</v>
      </c>
    </row>
    <row r="2076" spans="38:43">
      <c r="AL2076" t="s">
        <v>9268</v>
      </c>
      <c r="AM2076" s="1" t="s">
        <v>9280</v>
      </c>
      <c r="AN2076" s="1">
        <v>0.02</v>
      </c>
      <c r="AO2076" s="1"/>
      <c r="AP2076" s="69"/>
      <c r="AQ2076" s="176">
        <f t="shared" si="32"/>
        <v>0</v>
      </c>
    </row>
    <row r="2077" spans="38:43">
      <c r="AL2077" t="s">
        <v>9268</v>
      </c>
      <c r="AM2077" s="1" t="s">
        <v>9281</v>
      </c>
      <c r="AN2077" s="1">
        <v>0.1</v>
      </c>
      <c r="AO2077" s="1"/>
      <c r="AP2077" s="69"/>
      <c r="AQ2077" s="176">
        <f t="shared" si="32"/>
        <v>0</v>
      </c>
    </row>
    <row r="2078" spans="38:43">
      <c r="AL2078" t="s">
        <v>9268</v>
      </c>
      <c r="AM2078" s="1" t="s">
        <v>9282</v>
      </c>
      <c r="AN2078" s="1">
        <v>0.1</v>
      </c>
      <c r="AO2078" s="1"/>
      <c r="AP2078" s="69"/>
      <c r="AQ2078" s="176">
        <f t="shared" si="32"/>
        <v>0</v>
      </c>
    </row>
    <row r="2079" spans="38:43">
      <c r="AL2079" t="s">
        <v>9268</v>
      </c>
      <c r="AM2079" s="1" t="s">
        <v>9283</v>
      </c>
      <c r="AN2079" s="1">
        <v>0.5</v>
      </c>
      <c r="AO2079" s="1"/>
      <c r="AP2079" s="69"/>
      <c r="AQ2079" s="176">
        <f t="shared" si="32"/>
        <v>0</v>
      </c>
    </row>
    <row r="2080" spans="38:43">
      <c r="AL2080" t="s">
        <v>9268</v>
      </c>
      <c r="AM2080" s="1" t="s">
        <v>9284</v>
      </c>
      <c r="AN2080" s="1">
        <v>1</v>
      </c>
      <c r="AO2080" s="1"/>
      <c r="AP2080" s="69"/>
      <c r="AQ2080" s="176">
        <f t="shared" si="32"/>
        <v>0</v>
      </c>
    </row>
    <row r="2081" spans="38:43">
      <c r="AL2081" t="s">
        <v>9268</v>
      </c>
      <c r="AM2081" s="1" t="s">
        <v>9285</v>
      </c>
      <c r="AN2081" s="1">
        <v>0.2</v>
      </c>
      <c r="AO2081" s="1"/>
      <c r="AP2081" s="69"/>
      <c r="AQ2081" s="176">
        <f t="shared" si="32"/>
        <v>0</v>
      </c>
    </row>
    <row r="2082" spans="38:43">
      <c r="AL2082" t="s">
        <v>9268</v>
      </c>
      <c r="AM2082" s="1" t="s">
        <v>9286</v>
      </c>
      <c r="AN2082" s="1">
        <v>4</v>
      </c>
      <c r="AO2082" s="1"/>
      <c r="AP2082" s="69"/>
      <c r="AQ2082" s="176">
        <f t="shared" si="32"/>
        <v>0</v>
      </c>
    </row>
    <row r="2083" spans="38:43">
      <c r="AL2083" t="s">
        <v>9268</v>
      </c>
      <c r="AM2083" s="1" t="s">
        <v>9287</v>
      </c>
      <c r="AN2083" s="1">
        <v>1</v>
      </c>
      <c r="AO2083" s="1"/>
      <c r="AP2083" s="69"/>
      <c r="AQ2083" s="176">
        <f t="shared" si="32"/>
        <v>0</v>
      </c>
    </row>
    <row r="2084" spans="38:43">
      <c r="AL2084" t="s">
        <v>9268</v>
      </c>
      <c r="AM2084" s="1" t="s">
        <v>9288</v>
      </c>
      <c r="AN2084" s="1">
        <v>1</v>
      </c>
      <c r="AO2084" s="1"/>
      <c r="AP2084" s="69"/>
      <c r="AQ2084" s="176">
        <f t="shared" si="32"/>
        <v>0</v>
      </c>
    </row>
    <row r="2085" spans="38:43">
      <c r="AL2085" t="s">
        <v>9268</v>
      </c>
      <c r="AM2085" s="1" t="s">
        <v>9289</v>
      </c>
      <c r="AN2085" s="1">
        <v>1</v>
      </c>
      <c r="AO2085" s="1"/>
      <c r="AP2085" s="69"/>
      <c r="AQ2085" s="176">
        <f t="shared" si="32"/>
        <v>0</v>
      </c>
    </row>
    <row r="2086" spans="38:43">
      <c r="AL2086" t="s">
        <v>9268</v>
      </c>
      <c r="AM2086" s="1" t="s">
        <v>9290</v>
      </c>
      <c r="AN2086" s="1">
        <v>1</v>
      </c>
      <c r="AO2086" s="1"/>
      <c r="AP2086" s="69"/>
      <c r="AQ2086" s="176">
        <f t="shared" si="32"/>
        <v>0</v>
      </c>
    </row>
    <row r="2087" spans="38:43">
      <c r="AL2087" t="s">
        <v>9268</v>
      </c>
      <c r="AM2087" s="1" t="s">
        <v>9291</v>
      </c>
      <c r="AN2087" s="1">
        <v>3</v>
      </c>
      <c r="AO2087" s="1"/>
      <c r="AP2087" s="69"/>
      <c r="AQ2087" s="176">
        <f t="shared" si="32"/>
        <v>0</v>
      </c>
    </row>
    <row r="2088" spans="38:43">
      <c r="AL2088" t="s">
        <v>9268</v>
      </c>
      <c r="AM2088" s="1" t="s">
        <v>9292</v>
      </c>
      <c r="AN2088" s="1">
        <v>5</v>
      </c>
      <c r="AO2088" s="1"/>
      <c r="AP2088" s="69"/>
      <c r="AQ2088" s="176">
        <f t="shared" si="32"/>
        <v>0</v>
      </c>
    </row>
    <row r="2089" spans="38:43">
      <c r="AL2089" t="s">
        <v>9268</v>
      </c>
      <c r="AM2089" s="1" t="s">
        <v>9293</v>
      </c>
      <c r="AN2089" s="1">
        <v>5</v>
      </c>
      <c r="AO2089" s="1"/>
      <c r="AP2089" s="69"/>
      <c r="AQ2089" s="176">
        <f t="shared" si="32"/>
        <v>0</v>
      </c>
    </row>
    <row r="2090" spans="38:43">
      <c r="AL2090" t="s">
        <v>9268</v>
      </c>
      <c r="AM2090" s="1" t="s">
        <v>9294</v>
      </c>
      <c r="AN2090" s="1">
        <v>0.2</v>
      </c>
      <c r="AO2090" s="1"/>
      <c r="AP2090" s="69"/>
      <c r="AQ2090" s="176">
        <f t="shared" si="32"/>
        <v>0</v>
      </c>
    </row>
    <row r="2091" spans="38:43">
      <c r="AL2091" t="s">
        <v>9268</v>
      </c>
      <c r="AM2091" s="1" t="s">
        <v>9295</v>
      </c>
      <c r="AN2091" s="1">
        <v>0.2</v>
      </c>
      <c r="AO2091" s="1"/>
      <c r="AP2091" s="69"/>
      <c r="AQ2091" s="176">
        <f t="shared" si="32"/>
        <v>0</v>
      </c>
    </row>
    <row r="2092" spans="38:43">
      <c r="AL2092" t="s">
        <v>9268</v>
      </c>
      <c r="AM2092" s="1" t="s">
        <v>9296</v>
      </c>
      <c r="AN2092" s="1">
        <v>2</v>
      </c>
      <c r="AO2092" s="1"/>
      <c r="AP2092" s="69"/>
      <c r="AQ2092" s="176">
        <f t="shared" si="32"/>
        <v>0</v>
      </c>
    </row>
    <row r="2093" spans="38:43">
      <c r="AL2093" t="s">
        <v>9268</v>
      </c>
      <c r="AM2093" s="1" t="s">
        <v>9297</v>
      </c>
      <c r="AN2093" s="1">
        <v>1</v>
      </c>
      <c r="AO2093" s="1"/>
      <c r="AP2093" s="69"/>
      <c r="AQ2093" s="176">
        <f t="shared" si="32"/>
        <v>0</v>
      </c>
    </row>
    <row r="2094" spans="38:43">
      <c r="AL2094" t="s">
        <v>9268</v>
      </c>
      <c r="AM2094" s="1" t="s">
        <v>9298</v>
      </c>
      <c r="AN2094" s="1">
        <v>1</v>
      </c>
      <c r="AO2094" s="1"/>
      <c r="AP2094" s="69"/>
      <c r="AQ2094" s="176">
        <f t="shared" si="32"/>
        <v>0</v>
      </c>
    </row>
    <row r="2095" spans="38:43">
      <c r="AL2095" t="s">
        <v>9268</v>
      </c>
      <c r="AM2095" s="1" t="s">
        <v>9299</v>
      </c>
      <c r="AN2095" s="1">
        <v>1</v>
      </c>
      <c r="AO2095" s="1"/>
      <c r="AP2095" s="69"/>
      <c r="AQ2095" s="176">
        <f t="shared" si="32"/>
        <v>0</v>
      </c>
    </row>
    <row r="2096" spans="38:43">
      <c r="AL2096" t="s">
        <v>9268</v>
      </c>
      <c r="AM2096" s="1" t="s">
        <v>9300</v>
      </c>
      <c r="AN2096" s="1">
        <v>2</v>
      </c>
      <c r="AO2096" s="1"/>
      <c r="AP2096" s="69"/>
      <c r="AQ2096" s="176">
        <f t="shared" si="32"/>
        <v>0</v>
      </c>
    </row>
    <row r="2097" spans="38:43">
      <c r="AL2097" t="s">
        <v>9268</v>
      </c>
      <c r="AM2097" s="1" t="s">
        <v>9301</v>
      </c>
      <c r="AN2097" s="1">
        <v>0.1</v>
      </c>
      <c r="AO2097" s="1"/>
      <c r="AP2097" s="69"/>
      <c r="AQ2097" s="176">
        <f t="shared" si="32"/>
        <v>0</v>
      </c>
    </row>
    <row r="2098" spans="38:43">
      <c r="AL2098" t="s">
        <v>9268</v>
      </c>
      <c r="AM2098" s="1" t="s">
        <v>9302</v>
      </c>
      <c r="AN2098" s="1">
        <v>12</v>
      </c>
      <c r="AO2098" s="1"/>
      <c r="AP2098" s="69"/>
      <c r="AQ2098" s="176">
        <f t="shared" si="32"/>
        <v>0</v>
      </c>
    </row>
    <row r="2099" spans="38:43">
      <c r="AL2099" t="s">
        <v>9268</v>
      </c>
      <c r="AM2099" s="1" t="s">
        <v>9303</v>
      </c>
      <c r="AN2099" s="1">
        <v>0.5</v>
      </c>
      <c r="AO2099" s="1"/>
      <c r="AP2099" s="69"/>
      <c r="AQ2099" s="176">
        <f t="shared" si="32"/>
        <v>0</v>
      </c>
    </row>
    <row r="2100" spans="38:43">
      <c r="AL2100" t="s">
        <v>9268</v>
      </c>
      <c r="AM2100" s="1" t="s">
        <v>9304</v>
      </c>
      <c r="AN2100" s="1">
        <v>0.1</v>
      </c>
      <c r="AO2100" s="1"/>
      <c r="AP2100" s="69"/>
      <c r="AQ2100" s="176">
        <f t="shared" si="32"/>
        <v>0</v>
      </c>
    </row>
    <row r="2101" spans="38:43">
      <c r="AL2101" t="s">
        <v>9268</v>
      </c>
      <c r="AM2101" s="1" t="s">
        <v>9305</v>
      </c>
      <c r="AN2101" s="1">
        <v>3</v>
      </c>
      <c r="AO2101" s="1" t="s">
        <v>9306</v>
      </c>
      <c r="AP2101" s="69"/>
      <c r="AQ2101" s="176">
        <f t="shared" si="32"/>
        <v>0</v>
      </c>
    </row>
    <row r="2102" spans="38:43">
      <c r="AL2102" t="s">
        <v>9268</v>
      </c>
      <c r="AM2102" s="1" t="s">
        <v>9307</v>
      </c>
      <c r="AN2102" s="1">
        <v>5</v>
      </c>
      <c r="AO2102" s="1" t="s">
        <v>9306</v>
      </c>
      <c r="AP2102" s="69"/>
      <c r="AQ2102" s="176">
        <f t="shared" si="32"/>
        <v>0</v>
      </c>
    </row>
    <row r="2103" spans="38:43">
      <c r="AL2103" t="s">
        <v>9268</v>
      </c>
      <c r="AM2103" s="1" t="s">
        <v>9308</v>
      </c>
      <c r="AN2103" s="1">
        <v>5</v>
      </c>
      <c r="AO2103" s="1" t="s">
        <v>9306</v>
      </c>
      <c r="AP2103" s="69"/>
      <c r="AQ2103" s="176">
        <f t="shared" si="32"/>
        <v>0</v>
      </c>
    </row>
    <row r="2104" spans="38:43">
      <c r="AL2104" t="s">
        <v>9268</v>
      </c>
      <c r="AM2104" s="1" t="s">
        <v>9309</v>
      </c>
      <c r="AN2104" s="1">
        <v>5</v>
      </c>
      <c r="AO2104" s="1" t="s">
        <v>9306</v>
      </c>
      <c r="AP2104" s="69"/>
      <c r="AQ2104" s="176">
        <f t="shared" si="32"/>
        <v>0</v>
      </c>
    </row>
    <row r="2105" spans="38:43">
      <c r="AL2105" t="s">
        <v>9268</v>
      </c>
      <c r="AM2105" s="1" t="s">
        <v>9310</v>
      </c>
      <c r="AN2105" s="1">
        <v>1</v>
      </c>
      <c r="AO2105" s="1" t="s">
        <v>9306</v>
      </c>
      <c r="AP2105" s="69"/>
      <c r="AQ2105" s="176">
        <f t="shared" si="32"/>
        <v>0</v>
      </c>
    </row>
    <row r="2106" spans="38:43">
      <c r="AL2106" t="s">
        <v>9268</v>
      </c>
      <c r="AM2106" s="1" t="s">
        <v>9311</v>
      </c>
      <c r="AN2106" s="1">
        <v>1</v>
      </c>
      <c r="AO2106" s="1" t="s">
        <v>9306</v>
      </c>
      <c r="AP2106" s="69"/>
      <c r="AQ2106" s="176">
        <f t="shared" si="32"/>
        <v>0</v>
      </c>
    </row>
    <row r="2107" spans="38:43">
      <c r="AL2107" t="s">
        <v>9268</v>
      </c>
      <c r="AM2107" s="1" t="s">
        <v>9312</v>
      </c>
      <c r="AN2107" s="1">
        <v>1</v>
      </c>
      <c r="AO2107" s="1" t="s">
        <v>9306</v>
      </c>
      <c r="AP2107" s="69"/>
      <c r="AQ2107" s="176">
        <f t="shared" si="32"/>
        <v>0</v>
      </c>
    </row>
    <row r="2108" spans="38:43">
      <c r="AL2108" t="s">
        <v>9268</v>
      </c>
      <c r="AM2108" s="1" t="s">
        <v>9313</v>
      </c>
      <c r="AN2108" s="1">
        <v>10</v>
      </c>
      <c r="AO2108" s="1" t="s">
        <v>9306</v>
      </c>
      <c r="AP2108" s="69"/>
      <c r="AQ2108" s="176">
        <f t="shared" si="32"/>
        <v>0</v>
      </c>
    </row>
    <row r="2109" spans="38:43">
      <c r="AL2109" t="s">
        <v>9268</v>
      </c>
      <c r="AM2109" s="1" t="s">
        <v>9314</v>
      </c>
      <c r="AN2109" s="1">
        <v>3</v>
      </c>
      <c r="AO2109" s="1" t="s">
        <v>9306</v>
      </c>
      <c r="AP2109" s="69"/>
      <c r="AQ2109" s="176">
        <f t="shared" si="32"/>
        <v>0</v>
      </c>
    </row>
    <row r="2110" spans="38:43">
      <c r="AL2110" t="s">
        <v>9268</v>
      </c>
      <c r="AM2110" s="1" t="s">
        <v>9315</v>
      </c>
      <c r="AN2110" s="1">
        <v>3</v>
      </c>
      <c r="AO2110" s="1" t="s">
        <v>9306</v>
      </c>
      <c r="AP2110" s="69"/>
      <c r="AQ2110" s="176">
        <f t="shared" si="32"/>
        <v>0</v>
      </c>
    </row>
    <row r="2111" spans="38:43">
      <c r="AL2111" t="s">
        <v>9268</v>
      </c>
      <c r="AM2111" s="1" t="s">
        <v>9316</v>
      </c>
      <c r="AN2111" s="1">
        <v>1</v>
      </c>
      <c r="AO2111" s="1" t="s">
        <v>9317</v>
      </c>
      <c r="AP2111" s="69"/>
      <c r="AQ2111" s="176">
        <f t="shared" si="32"/>
        <v>0</v>
      </c>
    </row>
    <row r="2112" spans="38:43">
      <c r="AL2112" t="s">
        <v>9268</v>
      </c>
      <c r="AM2112" s="1" t="s">
        <v>7434</v>
      </c>
      <c r="AN2112" s="1"/>
      <c r="AO2112" s="1"/>
      <c r="AP2112" s="69"/>
      <c r="AQ2112" s="176">
        <f t="shared" si="32"/>
        <v>0</v>
      </c>
    </row>
    <row r="2113" spans="38:43">
      <c r="AL2113" t="s">
        <v>9318</v>
      </c>
      <c r="AM2113" s="169" t="s">
        <v>9318</v>
      </c>
      <c r="AN2113" s="169"/>
      <c r="AO2113" s="169"/>
      <c r="AP2113" s="174"/>
      <c r="AQ2113" s="176">
        <f t="shared" si="32"/>
        <v>0</v>
      </c>
    </row>
    <row r="2114" spans="38:43">
      <c r="AL2114" t="s">
        <v>9318</v>
      </c>
      <c r="AM2114" s="1" t="s">
        <v>9319</v>
      </c>
      <c r="AN2114" s="1"/>
      <c r="AO2114" s="1"/>
      <c r="AP2114" s="69"/>
      <c r="AQ2114" s="176">
        <f t="shared" si="32"/>
        <v>0</v>
      </c>
    </row>
    <row r="2115" spans="38:43">
      <c r="AL2115" t="s">
        <v>9318</v>
      </c>
      <c r="AM2115" s="1" t="s">
        <v>9320</v>
      </c>
      <c r="AN2115" s="1">
        <v>0.8</v>
      </c>
      <c r="AO2115" s="1"/>
      <c r="AP2115" s="69"/>
      <c r="AQ2115" s="176">
        <f t="shared" si="32"/>
        <v>0</v>
      </c>
    </row>
    <row r="2116" spans="38:43">
      <c r="AL2116" t="s">
        <v>9318</v>
      </c>
      <c r="AM2116" s="1" t="s">
        <v>9321</v>
      </c>
      <c r="AN2116" s="1">
        <v>0.5</v>
      </c>
      <c r="AO2116" s="1"/>
      <c r="AP2116" s="69"/>
      <c r="AQ2116" s="176">
        <f t="shared" ref="AQ2116:AQ2179" si="33">AP2116*AN2116</f>
        <v>0</v>
      </c>
    </row>
    <row r="2117" spans="38:43">
      <c r="AL2117" t="s">
        <v>9318</v>
      </c>
      <c r="AM2117" s="1" t="s">
        <v>9322</v>
      </c>
      <c r="AN2117" s="1">
        <v>0.1</v>
      </c>
      <c r="AO2117" s="1"/>
      <c r="AP2117" s="69"/>
      <c r="AQ2117" s="176">
        <f t="shared" si="33"/>
        <v>0</v>
      </c>
    </row>
    <row r="2118" spans="38:43">
      <c r="AL2118" t="s">
        <v>9318</v>
      </c>
      <c r="AM2118" s="1" t="s">
        <v>9323</v>
      </c>
      <c r="AN2118" s="1">
        <v>0.9</v>
      </c>
      <c r="AO2118" s="1"/>
      <c r="AP2118" s="69"/>
      <c r="AQ2118" s="176">
        <f t="shared" si="33"/>
        <v>0</v>
      </c>
    </row>
    <row r="2119" spans="38:43">
      <c r="AL2119" t="s">
        <v>9318</v>
      </c>
      <c r="AM2119" s="1" t="s">
        <v>9324</v>
      </c>
      <c r="AN2119" s="1">
        <v>12</v>
      </c>
      <c r="AO2119" s="1"/>
      <c r="AP2119" s="69"/>
      <c r="AQ2119" s="176">
        <f t="shared" si="33"/>
        <v>0</v>
      </c>
    </row>
    <row r="2120" spans="38:43">
      <c r="AL2120" t="s">
        <v>9318</v>
      </c>
      <c r="AM2120" s="1" t="s">
        <v>9325</v>
      </c>
      <c r="AN2120" s="1">
        <v>4</v>
      </c>
      <c r="AO2120" s="1"/>
      <c r="AP2120" s="69"/>
      <c r="AQ2120" s="176">
        <f t="shared" si="33"/>
        <v>0</v>
      </c>
    </row>
    <row r="2121" spans="38:43">
      <c r="AL2121" t="s">
        <v>9318</v>
      </c>
      <c r="AM2121" s="1" t="s">
        <v>9326</v>
      </c>
      <c r="AN2121" s="1">
        <v>1</v>
      </c>
      <c r="AO2121" s="1"/>
      <c r="AP2121" s="69"/>
      <c r="AQ2121" s="176">
        <f t="shared" si="33"/>
        <v>0</v>
      </c>
    </row>
    <row r="2122" spans="38:43">
      <c r="AL2122" t="s">
        <v>9318</v>
      </c>
      <c r="AM2122" s="1" t="s">
        <v>9327</v>
      </c>
      <c r="AN2122" s="1">
        <v>0.9</v>
      </c>
      <c r="AO2122" s="1"/>
      <c r="AP2122" s="69"/>
      <c r="AQ2122" s="176">
        <f t="shared" si="33"/>
        <v>0</v>
      </c>
    </row>
    <row r="2123" spans="38:43">
      <c r="AL2123" t="s">
        <v>9318</v>
      </c>
      <c r="AM2123" s="1" t="s">
        <v>9328</v>
      </c>
      <c r="AN2123" s="1">
        <v>20</v>
      </c>
      <c r="AO2123" s="1"/>
      <c r="AP2123" s="69"/>
      <c r="AQ2123" s="176">
        <f t="shared" si="33"/>
        <v>0</v>
      </c>
    </row>
    <row r="2124" spans="38:43">
      <c r="AL2124" t="s">
        <v>9318</v>
      </c>
      <c r="AM2124" s="1" t="s">
        <v>9329</v>
      </c>
      <c r="AN2124" s="1">
        <v>15</v>
      </c>
      <c r="AO2124" s="1"/>
      <c r="AP2124" s="69"/>
      <c r="AQ2124" s="176">
        <f t="shared" si="33"/>
        <v>0</v>
      </c>
    </row>
    <row r="2125" spans="38:43">
      <c r="AL2125" t="s">
        <v>9318</v>
      </c>
      <c r="AM2125" s="1" t="s">
        <v>9330</v>
      </c>
      <c r="AN2125" s="1">
        <v>50</v>
      </c>
      <c r="AO2125" s="1"/>
      <c r="AP2125" s="69"/>
      <c r="AQ2125" s="176">
        <f t="shared" si="33"/>
        <v>0</v>
      </c>
    </row>
    <row r="2126" spans="38:43">
      <c r="AL2126" t="s">
        <v>9318</v>
      </c>
      <c r="AM2126" s="1" t="s">
        <v>9331</v>
      </c>
      <c r="AN2126" s="1">
        <v>5</v>
      </c>
      <c r="AO2126" s="1"/>
      <c r="AP2126" s="69"/>
      <c r="AQ2126" s="176">
        <f t="shared" si="33"/>
        <v>0</v>
      </c>
    </row>
    <row r="2127" spans="38:43">
      <c r="AL2127" t="s">
        <v>9318</v>
      </c>
      <c r="AM2127" s="1" t="s">
        <v>9332</v>
      </c>
      <c r="AN2127" s="1">
        <v>1</v>
      </c>
      <c r="AO2127" s="1"/>
      <c r="AP2127" s="69"/>
      <c r="AQ2127" s="176">
        <f t="shared" si="33"/>
        <v>0</v>
      </c>
    </row>
    <row r="2128" spans="38:43">
      <c r="AL2128" t="s">
        <v>9318</v>
      </c>
      <c r="AM2128" s="1" t="s">
        <v>9333</v>
      </c>
      <c r="AN2128" s="1"/>
      <c r="AO2128" s="1"/>
      <c r="AP2128" s="69"/>
      <c r="AQ2128" s="176">
        <f t="shared" si="33"/>
        <v>0</v>
      </c>
    </row>
    <row r="2129" spans="38:43">
      <c r="AL2129" t="s">
        <v>9318</v>
      </c>
      <c r="AM2129" s="1" t="s">
        <v>9334</v>
      </c>
      <c r="AN2129" s="1">
        <v>12</v>
      </c>
      <c r="AO2129" s="1"/>
      <c r="AP2129" s="69"/>
      <c r="AQ2129" s="176">
        <f t="shared" si="33"/>
        <v>0</v>
      </c>
    </row>
    <row r="2130" spans="38:43">
      <c r="AL2130" t="s">
        <v>9318</v>
      </c>
      <c r="AM2130" s="1" t="s">
        <v>9335</v>
      </c>
      <c r="AN2130" s="1">
        <v>15</v>
      </c>
      <c r="AO2130" s="1"/>
      <c r="AP2130" s="69"/>
      <c r="AQ2130" s="176">
        <f t="shared" si="33"/>
        <v>0</v>
      </c>
    </row>
    <row r="2131" spans="38:43">
      <c r="AL2131" t="s">
        <v>9318</v>
      </c>
      <c r="AM2131" s="1" t="s">
        <v>9336</v>
      </c>
      <c r="AN2131" s="1">
        <v>7</v>
      </c>
      <c r="AO2131" s="1"/>
      <c r="AP2131" s="69"/>
      <c r="AQ2131" s="176">
        <f t="shared" si="33"/>
        <v>0</v>
      </c>
    </row>
    <row r="2132" spans="38:43">
      <c r="AL2132" t="s">
        <v>9318</v>
      </c>
      <c r="AM2132" s="1" t="s">
        <v>9337</v>
      </c>
      <c r="AN2132" s="1">
        <v>1700</v>
      </c>
      <c r="AO2132" s="1"/>
      <c r="AP2132" s="69"/>
      <c r="AQ2132" s="176">
        <f t="shared" si="33"/>
        <v>0</v>
      </c>
    </row>
    <row r="2133" spans="38:43">
      <c r="AL2133" t="s">
        <v>9318</v>
      </c>
      <c r="AM2133" s="1" t="s">
        <v>9338</v>
      </c>
      <c r="AN2133" s="1">
        <v>0.6</v>
      </c>
      <c r="AO2133" s="1"/>
      <c r="AP2133" s="69"/>
      <c r="AQ2133" s="176">
        <f t="shared" si="33"/>
        <v>0</v>
      </c>
    </row>
    <row r="2134" spans="38:43">
      <c r="AL2134" t="s">
        <v>9318</v>
      </c>
      <c r="AM2134" s="1" t="s">
        <v>9339</v>
      </c>
      <c r="AN2134" s="1">
        <v>20</v>
      </c>
      <c r="AO2134" s="1"/>
      <c r="AP2134" s="69"/>
      <c r="AQ2134" s="176">
        <f t="shared" si="33"/>
        <v>0</v>
      </c>
    </row>
    <row r="2135" spans="38:43">
      <c r="AL2135" t="s">
        <v>9318</v>
      </c>
      <c r="AM2135" s="1" t="s">
        <v>9340</v>
      </c>
      <c r="AN2135" s="1"/>
      <c r="AO2135" s="1"/>
      <c r="AP2135" s="69"/>
      <c r="AQ2135" s="176">
        <f t="shared" si="33"/>
        <v>0</v>
      </c>
    </row>
    <row r="2136" spans="38:43">
      <c r="AL2136" t="s">
        <v>9318</v>
      </c>
      <c r="AM2136" s="1" t="s">
        <v>9341</v>
      </c>
      <c r="AN2136" s="1">
        <v>0.02</v>
      </c>
      <c r="AO2136" s="1" t="s">
        <v>9342</v>
      </c>
      <c r="AP2136" s="69"/>
      <c r="AQ2136" s="176">
        <f t="shared" si="33"/>
        <v>0</v>
      </c>
    </row>
    <row r="2137" spans="38:43">
      <c r="AL2137" t="s">
        <v>9318</v>
      </c>
      <c r="AM2137" s="1" t="s">
        <v>9343</v>
      </c>
      <c r="AN2137" s="1">
        <v>0.4</v>
      </c>
      <c r="AO2137" s="1" t="s">
        <v>9344</v>
      </c>
      <c r="AP2137" s="69"/>
      <c r="AQ2137" s="176">
        <f t="shared" si="33"/>
        <v>0</v>
      </c>
    </row>
    <row r="2138" spans="38:43">
      <c r="AL2138" t="s">
        <v>9318</v>
      </c>
      <c r="AM2138" s="1" t="s">
        <v>9345</v>
      </c>
      <c r="AN2138" s="1">
        <v>0.4</v>
      </c>
      <c r="AO2138" s="1" t="s">
        <v>9344</v>
      </c>
      <c r="AP2138" s="69"/>
      <c r="AQ2138" s="176">
        <f t="shared" si="33"/>
        <v>0</v>
      </c>
    </row>
    <row r="2139" spans="38:43">
      <c r="AL2139" t="s">
        <v>9318</v>
      </c>
      <c r="AM2139" s="1" t="s">
        <v>9346</v>
      </c>
      <c r="AN2139" s="1">
        <v>0.5</v>
      </c>
      <c r="AO2139" s="1"/>
      <c r="AP2139" s="69"/>
      <c r="AQ2139" s="176">
        <f t="shared" si="33"/>
        <v>0</v>
      </c>
    </row>
    <row r="2140" spans="38:43">
      <c r="AL2140" t="s">
        <v>9318</v>
      </c>
      <c r="AM2140" s="1" t="s">
        <v>9347</v>
      </c>
      <c r="AN2140" s="1">
        <v>0.8</v>
      </c>
      <c r="AO2140" s="1"/>
      <c r="AP2140" s="69"/>
      <c r="AQ2140" s="176">
        <f t="shared" si="33"/>
        <v>0</v>
      </c>
    </row>
    <row r="2141" spans="38:43">
      <c r="AL2141" t="s">
        <v>9318</v>
      </c>
      <c r="AM2141" s="1" t="s">
        <v>9348</v>
      </c>
      <c r="AN2141" s="1">
        <v>0.6</v>
      </c>
      <c r="AO2141" s="1"/>
      <c r="AP2141" s="69"/>
      <c r="AQ2141" s="176">
        <f t="shared" si="33"/>
        <v>0</v>
      </c>
    </row>
    <row r="2142" spans="38:43">
      <c r="AL2142" t="s">
        <v>9318</v>
      </c>
      <c r="AM2142" s="1" t="s">
        <v>9349</v>
      </c>
      <c r="AN2142" s="1">
        <v>3</v>
      </c>
      <c r="AO2142" s="1"/>
      <c r="AP2142" s="69"/>
      <c r="AQ2142" s="176">
        <f t="shared" si="33"/>
        <v>0</v>
      </c>
    </row>
    <row r="2143" spans="38:43">
      <c r="AL2143" t="s">
        <v>9318</v>
      </c>
      <c r="AM2143" s="1" t="s">
        <v>9350</v>
      </c>
      <c r="AN2143" s="1">
        <v>0.3</v>
      </c>
      <c r="AO2143" s="1"/>
      <c r="AP2143" s="69"/>
      <c r="AQ2143" s="176">
        <f t="shared" si="33"/>
        <v>0</v>
      </c>
    </row>
    <row r="2144" spans="38:43">
      <c r="AL2144" t="s">
        <v>9318</v>
      </c>
      <c r="AM2144" s="1" t="s">
        <v>9351</v>
      </c>
      <c r="AN2144" s="1">
        <v>0.5</v>
      </c>
      <c r="AO2144" s="1"/>
      <c r="AP2144" s="69"/>
      <c r="AQ2144" s="176">
        <f t="shared" si="33"/>
        <v>0</v>
      </c>
    </row>
    <row r="2145" spans="38:43">
      <c r="AL2145" t="s">
        <v>9318</v>
      </c>
      <c r="AM2145" s="1" t="s">
        <v>9352</v>
      </c>
      <c r="AN2145" s="1">
        <v>0.4</v>
      </c>
      <c r="AO2145" s="1" t="s">
        <v>9344</v>
      </c>
      <c r="AP2145" s="69"/>
      <c r="AQ2145" s="176">
        <f t="shared" si="33"/>
        <v>0</v>
      </c>
    </row>
    <row r="2146" spans="38:43">
      <c r="AL2146" t="s">
        <v>9318</v>
      </c>
      <c r="AM2146" s="1" t="s">
        <v>9353</v>
      </c>
      <c r="AN2146" s="1">
        <v>0.4</v>
      </c>
      <c r="AO2146" s="1" t="s">
        <v>9344</v>
      </c>
      <c r="AP2146" s="69"/>
      <c r="AQ2146" s="176">
        <f t="shared" si="33"/>
        <v>0</v>
      </c>
    </row>
    <row r="2147" spans="38:43">
      <c r="AL2147" t="s">
        <v>9318</v>
      </c>
      <c r="AM2147" s="1" t="s">
        <v>9354</v>
      </c>
      <c r="AN2147" s="1">
        <v>0.02</v>
      </c>
      <c r="AO2147" s="1" t="s">
        <v>9355</v>
      </c>
      <c r="AP2147" s="69"/>
      <c r="AQ2147" s="176">
        <f t="shared" si="33"/>
        <v>0</v>
      </c>
    </row>
    <row r="2148" spans="38:43">
      <c r="AL2148" t="s">
        <v>9318</v>
      </c>
      <c r="AM2148" s="1" t="s">
        <v>5204</v>
      </c>
      <c r="AN2148" s="1">
        <v>0.02</v>
      </c>
      <c r="AO2148" s="1" t="s">
        <v>9356</v>
      </c>
      <c r="AP2148" s="69"/>
      <c r="AQ2148" s="176">
        <f t="shared" si="33"/>
        <v>0</v>
      </c>
    </row>
    <row r="2149" spans="38:43">
      <c r="AL2149" t="s">
        <v>9318</v>
      </c>
      <c r="AM2149" s="1" t="s">
        <v>9357</v>
      </c>
      <c r="AN2149" s="1">
        <v>1.5</v>
      </c>
      <c r="AO2149" s="1"/>
      <c r="AP2149" s="69"/>
      <c r="AQ2149" s="176">
        <f t="shared" si="33"/>
        <v>0</v>
      </c>
    </row>
    <row r="2150" spans="38:43">
      <c r="AL2150" t="s">
        <v>9318</v>
      </c>
      <c r="AM2150" s="1" t="s">
        <v>9358</v>
      </c>
      <c r="AN2150" s="1">
        <v>0.4</v>
      </c>
      <c r="AO2150" s="1" t="s">
        <v>9344</v>
      </c>
      <c r="AP2150" s="69"/>
      <c r="AQ2150" s="176">
        <f t="shared" si="33"/>
        <v>0</v>
      </c>
    </row>
    <row r="2151" spans="38:43">
      <c r="AL2151" t="s">
        <v>9318</v>
      </c>
      <c r="AM2151" s="1" t="s">
        <v>9359</v>
      </c>
      <c r="AN2151" s="1">
        <v>0.4</v>
      </c>
      <c r="AO2151" s="1" t="s">
        <v>9344</v>
      </c>
      <c r="AP2151" s="69"/>
      <c r="AQ2151" s="176">
        <f t="shared" si="33"/>
        <v>0</v>
      </c>
    </row>
    <row r="2152" spans="38:43">
      <c r="AL2152" t="s">
        <v>9318</v>
      </c>
      <c r="AM2152" s="1" t="s">
        <v>9360</v>
      </c>
      <c r="AN2152" s="1">
        <v>0.4</v>
      </c>
      <c r="AO2152" s="1" t="s">
        <v>9344</v>
      </c>
      <c r="AP2152" s="69"/>
      <c r="AQ2152" s="176">
        <f t="shared" si="33"/>
        <v>0</v>
      </c>
    </row>
    <row r="2153" spans="38:43">
      <c r="AL2153" t="s">
        <v>9318</v>
      </c>
      <c r="AM2153" s="1" t="s">
        <v>9361</v>
      </c>
      <c r="AN2153" s="1">
        <v>0.4</v>
      </c>
      <c r="AO2153" s="1" t="s">
        <v>9344</v>
      </c>
      <c r="AP2153" s="69"/>
      <c r="AQ2153" s="176">
        <f t="shared" si="33"/>
        <v>0</v>
      </c>
    </row>
    <row r="2154" spans="38:43">
      <c r="AL2154" t="s">
        <v>9318</v>
      </c>
      <c r="AM2154" s="1" t="s">
        <v>9362</v>
      </c>
      <c r="AN2154" s="1">
        <v>0.4</v>
      </c>
      <c r="AO2154" s="1" t="s">
        <v>9344</v>
      </c>
      <c r="AP2154" s="69"/>
      <c r="AQ2154" s="176">
        <f t="shared" si="33"/>
        <v>0</v>
      </c>
    </row>
    <row r="2155" spans="38:43">
      <c r="AL2155" t="s">
        <v>9318</v>
      </c>
      <c r="AM2155" s="1" t="s">
        <v>9363</v>
      </c>
      <c r="AN2155" s="1">
        <v>1</v>
      </c>
      <c r="AO2155" s="1"/>
      <c r="AP2155" s="69"/>
      <c r="AQ2155" s="176">
        <f t="shared" si="33"/>
        <v>0</v>
      </c>
    </row>
    <row r="2156" spans="38:43">
      <c r="AL2156" t="s">
        <v>9318</v>
      </c>
      <c r="AM2156" s="1" t="s">
        <v>9364</v>
      </c>
      <c r="AN2156" s="1">
        <v>1</v>
      </c>
      <c r="AO2156" s="1"/>
      <c r="AP2156" s="69"/>
      <c r="AQ2156" s="176">
        <f t="shared" si="33"/>
        <v>0</v>
      </c>
    </row>
    <row r="2157" spans="38:43">
      <c r="AL2157" t="s">
        <v>9318</v>
      </c>
      <c r="AM2157" s="1" t="s">
        <v>9365</v>
      </c>
      <c r="AN2157" s="1">
        <v>1</v>
      </c>
      <c r="AO2157" s="1"/>
      <c r="AP2157" s="69"/>
      <c r="AQ2157" s="176">
        <f t="shared" si="33"/>
        <v>0</v>
      </c>
    </row>
    <row r="2158" spans="38:43">
      <c r="AL2158" t="s">
        <v>9318</v>
      </c>
      <c r="AM2158" s="1" t="s">
        <v>9366</v>
      </c>
      <c r="AN2158" s="1">
        <v>1.4</v>
      </c>
      <c r="AO2158" s="1" t="s">
        <v>7874</v>
      </c>
      <c r="AP2158" s="69"/>
      <c r="AQ2158" s="176">
        <f t="shared" si="33"/>
        <v>0</v>
      </c>
    </row>
    <row r="2159" spans="38:43">
      <c r="AL2159" t="s">
        <v>9318</v>
      </c>
      <c r="AM2159" s="1" t="s">
        <v>9367</v>
      </c>
      <c r="AN2159" s="1">
        <v>1.4</v>
      </c>
      <c r="AO2159" s="1" t="s">
        <v>7874</v>
      </c>
      <c r="AP2159" s="69"/>
      <c r="AQ2159" s="176">
        <f t="shared" si="33"/>
        <v>0</v>
      </c>
    </row>
    <row r="2160" spans="38:43">
      <c r="AL2160" t="s">
        <v>9318</v>
      </c>
      <c r="AM2160" s="1" t="s">
        <v>9368</v>
      </c>
      <c r="AN2160" s="1">
        <v>1.4</v>
      </c>
      <c r="AO2160" s="1" t="s">
        <v>7874</v>
      </c>
      <c r="AP2160" s="69"/>
      <c r="AQ2160" s="176">
        <f t="shared" si="33"/>
        <v>0</v>
      </c>
    </row>
    <row r="2161" spans="38:43">
      <c r="AL2161" t="s">
        <v>9318</v>
      </c>
      <c r="AM2161" s="1" t="s">
        <v>9369</v>
      </c>
      <c r="AN2161" s="1">
        <v>1.4</v>
      </c>
      <c r="AO2161" s="1" t="s">
        <v>7874</v>
      </c>
      <c r="AP2161" s="69"/>
      <c r="AQ2161" s="176">
        <f t="shared" si="33"/>
        <v>0</v>
      </c>
    </row>
    <row r="2162" spans="38:43">
      <c r="AL2162" t="s">
        <v>9318</v>
      </c>
      <c r="AM2162" s="1" t="s">
        <v>9370</v>
      </c>
      <c r="AN2162" s="1">
        <v>1.4</v>
      </c>
      <c r="AO2162" s="1" t="s">
        <v>7874</v>
      </c>
      <c r="AP2162" s="69"/>
      <c r="AQ2162" s="176">
        <f t="shared" si="33"/>
        <v>0</v>
      </c>
    </row>
    <row r="2163" spans="38:43">
      <c r="AL2163" t="s">
        <v>9318</v>
      </c>
      <c r="AM2163" s="1" t="s">
        <v>9371</v>
      </c>
      <c r="AN2163" s="1">
        <v>1.4</v>
      </c>
      <c r="AO2163" s="1" t="s">
        <v>7874</v>
      </c>
      <c r="AP2163" s="69"/>
      <c r="AQ2163" s="176">
        <f t="shared" si="33"/>
        <v>0</v>
      </c>
    </row>
    <row r="2164" spans="38:43">
      <c r="AL2164" t="s">
        <v>9318</v>
      </c>
      <c r="AM2164" s="1" t="s">
        <v>9372</v>
      </c>
      <c r="AN2164" s="1">
        <v>1.4</v>
      </c>
      <c r="AO2164" s="1" t="s">
        <v>7874</v>
      </c>
      <c r="AP2164" s="69"/>
      <c r="AQ2164" s="176">
        <f t="shared" si="33"/>
        <v>0</v>
      </c>
    </row>
    <row r="2165" spans="38:43">
      <c r="AL2165" t="s">
        <v>9318</v>
      </c>
      <c r="AM2165" s="1" t="s">
        <v>9373</v>
      </c>
      <c r="AN2165" s="1">
        <v>1</v>
      </c>
      <c r="AO2165" s="1" t="s">
        <v>7874</v>
      </c>
      <c r="AP2165" s="69"/>
      <c r="AQ2165" s="176">
        <f t="shared" si="33"/>
        <v>0</v>
      </c>
    </row>
    <row r="2166" spans="38:43">
      <c r="AL2166" t="s">
        <v>9318</v>
      </c>
      <c r="AM2166" s="1" t="s">
        <v>9374</v>
      </c>
      <c r="AN2166" s="1">
        <v>1.4</v>
      </c>
      <c r="AO2166" s="1" t="s">
        <v>7874</v>
      </c>
      <c r="AP2166" s="69"/>
      <c r="AQ2166" s="176">
        <f t="shared" si="33"/>
        <v>0</v>
      </c>
    </row>
    <row r="2167" spans="38:43">
      <c r="AL2167" t="s">
        <v>9318</v>
      </c>
      <c r="AM2167" s="1" t="s">
        <v>9375</v>
      </c>
      <c r="AN2167" s="1">
        <v>1.4</v>
      </c>
      <c r="AO2167" s="1" t="s">
        <v>7874</v>
      </c>
      <c r="AP2167" s="69"/>
      <c r="AQ2167" s="176">
        <f t="shared" si="33"/>
        <v>0</v>
      </c>
    </row>
    <row r="2168" spans="38:43">
      <c r="AL2168" t="s">
        <v>9318</v>
      </c>
      <c r="AM2168" s="1" t="s">
        <v>9376</v>
      </c>
      <c r="AN2168" s="1">
        <v>0.02</v>
      </c>
      <c r="AO2168" s="1" t="s">
        <v>8107</v>
      </c>
      <c r="AP2168" s="69"/>
      <c r="AQ2168" s="176">
        <f t="shared" si="33"/>
        <v>0</v>
      </c>
    </row>
    <row r="2169" spans="38:43">
      <c r="AL2169" t="s">
        <v>9318</v>
      </c>
      <c r="AM2169" s="1" t="s">
        <v>9377</v>
      </c>
      <c r="AN2169" s="1">
        <v>0.06</v>
      </c>
      <c r="AO2169" s="1" t="s">
        <v>8107</v>
      </c>
      <c r="AP2169" s="69"/>
      <c r="AQ2169" s="176">
        <f t="shared" si="33"/>
        <v>0</v>
      </c>
    </row>
    <row r="2170" spans="38:43">
      <c r="AL2170" t="s">
        <v>9318</v>
      </c>
      <c r="AM2170" s="1" t="s">
        <v>9378</v>
      </c>
      <c r="AN2170" s="1">
        <v>1.2</v>
      </c>
      <c r="AO2170" s="1"/>
      <c r="AP2170" s="69"/>
      <c r="AQ2170" s="176">
        <f t="shared" si="33"/>
        <v>0</v>
      </c>
    </row>
    <row r="2171" spans="38:43">
      <c r="AL2171" t="s">
        <v>9318</v>
      </c>
      <c r="AM2171" s="1" t="s">
        <v>2883</v>
      </c>
      <c r="AN2171" s="1">
        <v>5</v>
      </c>
      <c r="AO2171" s="1"/>
      <c r="AP2171" s="69"/>
      <c r="AQ2171" s="176">
        <f t="shared" si="33"/>
        <v>0</v>
      </c>
    </row>
    <row r="2172" spans="38:43">
      <c r="AL2172" t="s">
        <v>9318</v>
      </c>
      <c r="AM2172" s="1" t="s">
        <v>9379</v>
      </c>
      <c r="AN2172" s="1">
        <v>1.4</v>
      </c>
      <c r="AO2172" s="1" t="s">
        <v>7874</v>
      </c>
      <c r="AP2172" s="69"/>
      <c r="AQ2172" s="176">
        <f t="shared" si="33"/>
        <v>0</v>
      </c>
    </row>
    <row r="2173" spans="38:43">
      <c r="AL2173" t="s">
        <v>9318</v>
      </c>
      <c r="AM2173" s="1" t="s">
        <v>9380</v>
      </c>
      <c r="AN2173" s="1">
        <v>1.4</v>
      </c>
      <c r="AO2173" s="1" t="s">
        <v>7874</v>
      </c>
      <c r="AP2173" s="69"/>
      <c r="AQ2173" s="176">
        <f t="shared" si="33"/>
        <v>0</v>
      </c>
    </row>
    <row r="2174" spans="38:43">
      <c r="AL2174" t="s">
        <v>9318</v>
      </c>
      <c r="AM2174" s="1" t="s">
        <v>9381</v>
      </c>
      <c r="AN2174" s="1">
        <v>1.4</v>
      </c>
      <c r="AO2174" s="1" t="s">
        <v>7874</v>
      </c>
      <c r="AP2174" s="69"/>
      <c r="AQ2174" s="176">
        <f t="shared" si="33"/>
        <v>0</v>
      </c>
    </row>
    <row r="2175" spans="38:43">
      <c r="AL2175" t="s">
        <v>9318</v>
      </c>
      <c r="AM2175" s="1" t="s">
        <v>9382</v>
      </c>
      <c r="AN2175" s="1">
        <v>1.4</v>
      </c>
      <c r="AO2175" s="1" t="s">
        <v>7874</v>
      </c>
      <c r="AP2175" s="69"/>
      <c r="AQ2175" s="176">
        <f t="shared" si="33"/>
        <v>0</v>
      </c>
    </row>
    <row r="2176" spans="38:43">
      <c r="AL2176" t="s">
        <v>9318</v>
      </c>
      <c r="AM2176" s="1" t="s">
        <v>9383</v>
      </c>
      <c r="AN2176" s="1">
        <v>1.1000000000000001</v>
      </c>
      <c r="AO2176" s="1" t="s">
        <v>7874</v>
      </c>
      <c r="AP2176" s="69"/>
      <c r="AQ2176" s="176">
        <f t="shared" si="33"/>
        <v>0</v>
      </c>
    </row>
    <row r="2177" spans="38:43">
      <c r="AL2177" t="s">
        <v>9318</v>
      </c>
      <c r="AM2177" s="1" t="s">
        <v>7434</v>
      </c>
      <c r="AN2177" s="1"/>
      <c r="AO2177" s="1"/>
      <c r="AP2177" s="69"/>
      <c r="AQ2177" s="176">
        <f t="shared" si="33"/>
        <v>0</v>
      </c>
    </row>
    <row r="2178" spans="38:43">
      <c r="AL2178" t="s">
        <v>9384</v>
      </c>
      <c r="AM2178" s="169" t="s">
        <v>9384</v>
      </c>
      <c r="AN2178" s="169"/>
      <c r="AO2178" s="169"/>
      <c r="AP2178" s="174"/>
      <c r="AQ2178" s="176">
        <f t="shared" si="33"/>
        <v>0</v>
      </c>
    </row>
    <row r="2179" spans="38:43">
      <c r="AL2179" t="s">
        <v>9384</v>
      </c>
      <c r="AM2179" s="1" t="s">
        <v>9385</v>
      </c>
      <c r="AN2179" s="1"/>
      <c r="AO2179" s="1"/>
      <c r="AP2179" s="69"/>
      <c r="AQ2179" s="176">
        <f t="shared" si="33"/>
        <v>0</v>
      </c>
    </row>
    <row r="2180" spans="38:43">
      <c r="AL2180" t="s">
        <v>9384</v>
      </c>
      <c r="AM2180" s="1" t="s">
        <v>9386</v>
      </c>
      <c r="AN2180" s="1">
        <v>2</v>
      </c>
      <c r="AO2180" s="1"/>
      <c r="AP2180" s="69"/>
      <c r="AQ2180" s="176">
        <f t="shared" ref="AQ2180:AQ2243" si="34">AP2180*AN2180</f>
        <v>0</v>
      </c>
    </row>
    <row r="2181" spans="38:43">
      <c r="AL2181" t="s">
        <v>9384</v>
      </c>
      <c r="AM2181" s="1" t="s">
        <v>9387</v>
      </c>
      <c r="AN2181" s="1">
        <v>2</v>
      </c>
      <c r="AO2181" s="1"/>
      <c r="AP2181" s="69"/>
      <c r="AQ2181" s="176">
        <f t="shared" si="34"/>
        <v>0</v>
      </c>
    </row>
    <row r="2182" spans="38:43">
      <c r="AL2182" t="s">
        <v>9384</v>
      </c>
      <c r="AM2182" s="1" t="s">
        <v>9388</v>
      </c>
      <c r="AN2182" s="1">
        <v>2</v>
      </c>
      <c r="AO2182" s="1"/>
      <c r="AP2182" s="69"/>
      <c r="AQ2182" s="176">
        <f t="shared" si="34"/>
        <v>0</v>
      </c>
    </row>
    <row r="2183" spans="38:43">
      <c r="AL2183" t="s">
        <v>9384</v>
      </c>
      <c r="AM2183" s="1" t="s">
        <v>9389</v>
      </c>
      <c r="AN2183" s="1">
        <v>5</v>
      </c>
      <c r="AO2183" s="1"/>
      <c r="AP2183" s="69"/>
      <c r="AQ2183" s="176">
        <f t="shared" si="34"/>
        <v>0</v>
      </c>
    </row>
    <row r="2184" spans="38:43">
      <c r="AL2184" t="s">
        <v>9384</v>
      </c>
      <c r="AM2184" s="1" t="s">
        <v>9390</v>
      </c>
      <c r="AN2184" s="1">
        <v>2</v>
      </c>
      <c r="AO2184" s="1"/>
      <c r="AP2184" s="69"/>
      <c r="AQ2184" s="176">
        <f t="shared" si="34"/>
        <v>0</v>
      </c>
    </row>
    <row r="2185" spans="38:43">
      <c r="AL2185" t="s">
        <v>9384</v>
      </c>
      <c r="AM2185" s="1" t="s">
        <v>9391</v>
      </c>
      <c r="AN2185" s="1">
        <v>2</v>
      </c>
      <c r="AO2185" s="1"/>
      <c r="AP2185" s="69"/>
      <c r="AQ2185" s="176">
        <f t="shared" si="34"/>
        <v>0</v>
      </c>
    </row>
    <row r="2186" spans="38:43">
      <c r="AL2186" t="s">
        <v>9384</v>
      </c>
      <c r="AM2186" s="1" t="s">
        <v>9392</v>
      </c>
      <c r="AN2186" s="1">
        <v>2</v>
      </c>
      <c r="AO2186" s="1"/>
      <c r="AP2186" s="69"/>
      <c r="AQ2186" s="176">
        <f t="shared" si="34"/>
        <v>0</v>
      </c>
    </row>
    <row r="2187" spans="38:43">
      <c r="AL2187" t="s">
        <v>9384</v>
      </c>
      <c r="AM2187" s="1" t="s">
        <v>9393</v>
      </c>
      <c r="AN2187" s="1">
        <v>2</v>
      </c>
      <c r="AO2187" s="1"/>
      <c r="AP2187" s="69"/>
      <c r="AQ2187" s="176">
        <f t="shared" si="34"/>
        <v>0</v>
      </c>
    </row>
    <row r="2188" spans="38:43">
      <c r="AL2188" t="s">
        <v>9384</v>
      </c>
      <c r="AM2188" s="1" t="s">
        <v>9394</v>
      </c>
      <c r="AN2188" s="1">
        <v>2</v>
      </c>
      <c r="AO2188" s="1"/>
      <c r="AP2188" s="69"/>
      <c r="AQ2188" s="176">
        <f t="shared" si="34"/>
        <v>0</v>
      </c>
    </row>
    <row r="2189" spans="38:43">
      <c r="AL2189" t="s">
        <v>9384</v>
      </c>
      <c r="AM2189" s="1" t="s">
        <v>9395</v>
      </c>
      <c r="AN2189" s="1">
        <v>2</v>
      </c>
      <c r="AO2189" s="1" t="s">
        <v>9396</v>
      </c>
      <c r="AP2189" s="69"/>
      <c r="AQ2189" s="176">
        <f t="shared" si="34"/>
        <v>0</v>
      </c>
    </row>
    <row r="2190" spans="38:43">
      <c r="AL2190" t="s">
        <v>9384</v>
      </c>
      <c r="AM2190" s="1" t="s">
        <v>9397</v>
      </c>
      <c r="AN2190" s="1">
        <v>0.2</v>
      </c>
      <c r="AO2190" s="1"/>
      <c r="AP2190" s="69"/>
      <c r="AQ2190" s="176">
        <f t="shared" si="34"/>
        <v>0</v>
      </c>
    </row>
    <row r="2191" spans="38:43">
      <c r="AL2191" t="s">
        <v>9384</v>
      </c>
      <c r="AM2191" s="1" t="s">
        <v>9398</v>
      </c>
      <c r="AN2191" s="1">
        <v>2</v>
      </c>
      <c r="AO2191" s="1"/>
      <c r="AP2191" s="69"/>
      <c r="AQ2191" s="176">
        <f t="shared" si="34"/>
        <v>0</v>
      </c>
    </row>
    <row r="2192" spans="38:43">
      <c r="AL2192" t="s">
        <v>9384</v>
      </c>
      <c r="AM2192" s="1" t="s">
        <v>9399</v>
      </c>
      <c r="AN2192" s="1">
        <v>2</v>
      </c>
      <c r="AO2192" s="1"/>
      <c r="AP2192" s="69"/>
      <c r="AQ2192" s="176">
        <f t="shared" si="34"/>
        <v>0</v>
      </c>
    </row>
    <row r="2193" spans="38:43">
      <c r="AL2193" t="s">
        <v>9384</v>
      </c>
      <c r="AM2193" s="1" t="s">
        <v>9400</v>
      </c>
      <c r="AN2193" s="1">
        <v>2</v>
      </c>
      <c r="AO2193" s="1"/>
      <c r="AP2193" s="69"/>
      <c r="AQ2193" s="176">
        <f t="shared" si="34"/>
        <v>0</v>
      </c>
    </row>
    <row r="2194" spans="38:43">
      <c r="AL2194" t="s">
        <v>9384</v>
      </c>
      <c r="AM2194" s="1" t="s">
        <v>9401</v>
      </c>
      <c r="AN2194" s="1">
        <v>0.5</v>
      </c>
      <c r="AO2194" s="1"/>
      <c r="AP2194" s="69"/>
      <c r="AQ2194" s="176">
        <f t="shared" si="34"/>
        <v>0</v>
      </c>
    </row>
    <row r="2195" spans="38:43">
      <c r="AL2195" t="s">
        <v>9384</v>
      </c>
      <c r="AM2195" s="1" t="s">
        <v>9402</v>
      </c>
      <c r="AN2195" s="1">
        <v>0.5</v>
      </c>
      <c r="AO2195" s="1"/>
      <c r="AP2195" s="69"/>
      <c r="AQ2195" s="176">
        <f t="shared" si="34"/>
        <v>0</v>
      </c>
    </row>
    <row r="2196" spans="38:43">
      <c r="AL2196" t="s">
        <v>9384</v>
      </c>
      <c r="AM2196" s="1" t="s">
        <v>9403</v>
      </c>
      <c r="AN2196" s="1">
        <v>4</v>
      </c>
      <c r="AO2196" s="1"/>
      <c r="AP2196" s="69"/>
      <c r="AQ2196" s="176">
        <f t="shared" si="34"/>
        <v>0</v>
      </c>
    </row>
    <row r="2197" spans="38:43">
      <c r="AL2197" t="s">
        <v>9384</v>
      </c>
      <c r="AM2197" s="1" t="s">
        <v>9404</v>
      </c>
      <c r="AN2197" s="1">
        <v>4</v>
      </c>
      <c r="AO2197" s="1"/>
      <c r="AP2197" s="69"/>
      <c r="AQ2197" s="176">
        <f t="shared" si="34"/>
        <v>0</v>
      </c>
    </row>
    <row r="2198" spans="38:43">
      <c r="AL2198" t="s">
        <v>9384</v>
      </c>
      <c r="AM2198" s="1" t="s">
        <v>9405</v>
      </c>
      <c r="AN2198" s="1">
        <v>4</v>
      </c>
      <c r="AO2198" s="1"/>
      <c r="AP2198" s="69"/>
      <c r="AQ2198" s="176">
        <f t="shared" si="34"/>
        <v>0</v>
      </c>
    </row>
    <row r="2199" spans="38:43">
      <c r="AL2199" t="s">
        <v>9384</v>
      </c>
      <c r="AM2199" s="1" t="s">
        <v>9406</v>
      </c>
      <c r="AN2199" s="1">
        <v>4</v>
      </c>
      <c r="AO2199" s="1"/>
      <c r="AP2199" s="69"/>
      <c r="AQ2199" s="176">
        <f t="shared" si="34"/>
        <v>0</v>
      </c>
    </row>
    <row r="2200" spans="38:43">
      <c r="AL2200" t="s">
        <v>9384</v>
      </c>
      <c r="AM2200" s="1" t="s">
        <v>9407</v>
      </c>
      <c r="AN2200" s="1">
        <v>4</v>
      </c>
      <c r="AO2200" s="1"/>
      <c r="AP2200" s="69"/>
      <c r="AQ2200" s="176">
        <f t="shared" si="34"/>
        <v>0</v>
      </c>
    </row>
    <row r="2201" spans="38:43">
      <c r="AL2201" t="s">
        <v>9384</v>
      </c>
      <c r="AM2201" s="1" t="s">
        <v>9408</v>
      </c>
      <c r="AN2201" s="1">
        <v>2</v>
      </c>
      <c r="AO2201" s="1"/>
      <c r="AP2201" s="69"/>
      <c r="AQ2201" s="176">
        <f t="shared" si="34"/>
        <v>0</v>
      </c>
    </row>
    <row r="2202" spans="38:43">
      <c r="AL2202" t="s">
        <v>9384</v>
      </c>
      <c r="AM2202" s="1" t="s">
        <v>9409</v>
      </c>
      <c r="AN2202" s="1">
        <v>2</v>
      </c>
      <c r="AO2202" s="1"/>
      <c r="AP2202" s="69"/>
      <c r="AQ2202" s="176">
        <f t="shared" si="34"/>
        <v>0</v>
      </c>
    </row>
    <row r="2203" spans="38:43">
      <c r="AL2203" t="s">
        <v>9384</v>
      </c>
      <c r="AM2203" s="1" t="s">
        <v>9410</v>
      </c>
      <c r="AN2203" s="1">
        <v>2</v>
      </c>
      <c r="AO2203" s="1"/>
      <c r="AP2203" s="69"/>
      <c r="AQ2203" s="176">
        <f t="shared" si="34"/>
        <v>0</v>
      </c>
    </row>
    <row r="2204" spans="38:43">
      <c r="AL2204" t="s">
        <v>9384</v>
      </c>
      <c r="AM2204" s="1" t="s">
        <v>9411</v>
      </c>
      <c r="AN2204" s="1">
        <v>0.1</v>
      </c>
      <c r="AO2204" s="1"/>
      <c r="AP2204" s="69"/>
      <c r="AQ2204" s="176">
        <f t="shared" si="34"/>
        <v>0</v>
      </c>
    </row>
    <row r="2205" spans="38:43">
      <c r="AL2205" t="s">
        <v>9384</v>
      </c>
      <c r="AM2205" s="1" t="s">
        <v>9412</v>
      </c>
      <c r="AN2205" s="1">
        <v>50</v>
      </c>
      <c r="AO2205" s="1"/>
      <c r="AP2205" s="69"/>
      <c r="AQ2205" s="176">
        <f t="shared" si="34"/>
        <v>0</v>
      </c>
    </row>
    <row r="2206" spans="38:43">
      <c r="AL2206" t="s">
        <v>9384</v>
      </c>
      <c r="AM2206" s="1" t="s">
        <v>9413</v>
      </c>
      <c r="AN2206" s="1">
        <v>2</v>
      </c>
      <c r="AO2206" s="1" t="s">
        <v>9356</v>
      </c>
      <c r="AP2206" s="69"/>
      <c r="AQ2206" s="176">
        <f t="shared" si="34"/>
        <v>0</v>
      </c>
    </row>
    <row r="2207" spans="38:43">
      <c r="AL2207" t="s">
        <v>9384</v>
      </c>
      <c r="AM2207" s="1" t="s">
        <v>9414</v>
      </c>
      <c r="AN2207" s="1">
        <v>2</v>
      </c>
      <c r="AO2207" s="1"/>
      <c r="AP2207" s="69"/>
      <c r="AQ2207" s="176">
        <f t="shared" si="34"/>
        <v>0</v>
      </c>
    </row>
    <row r="2208" spans="38:43">
      <c r="AL2208" t="s">
        <v>9384</v>
      </c>
      <c r="AM2208" s="1" t="s">
        <v>9415</v>
      </c>
      <c r="AN2208" s="1">
        <v>15</v>
      </c>
      <c r="AO2208" s="1"/>
      <c r="AP2208" s="69"/>
      <c r="AQ2208" s="176">
        <f t="shared" si="34"/>
        <v>0</v>
      </c>
    </row>
    <row r="2209" spans="38:43">
      <c r="AL2209" t="s">
        <v>9384</v>
      </c>
      <c r="AM2209" s="1" t="s">
        <v>9416</v>
      </c>
      <c r="AN2209" s="1">
        <v>2</v>
      </c>
      <c r="AO2209" s="1" t="s">
        <v>9356</v>
      </c>
      <c r="AP2209" s="69"/>
      <c r="AQ2209" s="176">
        <f t="shared" si="34"/>
        <v>0</v>
      </c>
    </row>
    <row r="2210" spans="38:43">
      <c r="AL2210" t="s">
        <v>9384</v>
      </c>
      <c r="AM2210" s="1" t="s">
        <v>9417</v>
      </c>
      <c r="AN2210" s="1">
        <v>2</v>
      </c>
      <c r="AO2210" s="1"/>
      <c r="AP2210" s="69"/>
      <c r="AQ2210" s="176">
        <f t="shared" si="34"/>
        <v>0</v>
      </c>
    </row>
    <row r="2211" spans="38:43">
      <c r="AL2211" t="s">
        <v>9384</v>
      </c>
      <c r="AM2211" s="1" t="s">
        <v>9418</v>
      </c>
      <c r="AN2211" s="1">
        <v>1</v>
      </c>
      <c r="AO2211" s="1" t="s">
        <v>9419</v>
      </c>
      <c r="AP2211" s="69"/>
      <c r="AQ2211" s="176">
        <f t="shared" si="34"/>
        <v>0</v>
      </c>
    </row>
    <row r="2212" spans="38:43">
      <c r="AL2212" t="s">
        <v>9384</v>
      </c>
      <c r="AM2212" s="1" t="s">
        <v>9420</v>
      </c>
      <c r="AN2212" s="1">
        <v>1</v>
      </c>
      <c r="AO2212" s="1" t="s">
        <v>9419</v>
      </c>
      <c r="AP2212" s="69"/>
      <c r="AQ2212" s="176">
        <f t="shared" si="34"/>
        <v>0</v>
      </c>
    </row>
    <row r="2213" spans="38:43">
      <c r="AL2213" t="s">
        <v>9384</v>
      </c>
      <c r="AM2213" s="1" t="s">
        <v>9421</v>
      </c>
      <c r="AN2213" s="1">
        <v>1</v>
      </c>
      <c r="AO2213" s="1" t="s">
        <v>9419</v>
      </c>
      <c r="AP2213" s="69"/>
      <c r="AQ2213" s="176">
        <f t="shared" si="34"/>
        <v>0</v>
      </c>
    </row>
    <row r="2214" spans="38:43">
      <c r="AL2214" t="s">
        <v>9384</v>
      </c>
      <c r="AM2214" s="1" t="s">
        <v>9422</v>
      </c>
      <c r="AN2214" s="1">
        <v>1</v>
      </c>
      <c r="AO2214" s="1" t="s">
        <v>9419</v>
      </c>
      <c r="AP2214" s="69"/>
      <c r="AQ2214" s="176">
        <f t="shared" si="34"/>
        <v>0</v>
      </c>
    </row>
    <row r="2215" spans="38:43">
      <c r="AL2215" t="s">
        <v>9384</v>
      </c>
      <c r="AM2215" s="1" t="s">
        <v>9423</v>
      </c>
      <c r="AN2215" s="1">
        <v>1</v>
      </c>
      <c r="AO2215" s="1" t="s">
        <v>9419</v>
      </c>
      <c r="AP2215" s="69"/>
      <c r="AQ2215" s="176">
        <f t="shared" si="34"/>
        <v>0</v>
      </c>
    </row>
    <row r="2216" spans="38:43">
      <c r="AL2216" t="s">
        <v>9384</v>
      </c>
      <c r="AM2216" s="1" t="s">
        <v>9424</v>
      </c>
      <c r="AN2216" s="1">
        <v>1</v>
      </c>
      <c r="AO2216" s="1" t="s">
        <v>9419</v>
      </c>
      <c r="AP2216" s="69"/>
      <c r="AQ2216" s="176">
        <f t="shared" si="34"/>
        <v>0</v>
      </c>
    </row>
    <row r="2217" spans="38:43">
      <c r="AL2217" t="s">
        <v>9384</v>
      </c>
      <c r="AM2217" s="1" t="s">
        <v>9425</v>
      </c>
      <c r="AN2217" s="1">
        <v>1</v>
      </c>
      <c r="AO2217" s="1" t="s">
        <v>9419</v>
      </c>
      <c r="AP2217" s="69"/>
      <c r="AQ2217" s="176">
        <f t="shared" si="34"/>
        <v>0</v>
      </c>
    </row>
    <row r="2218" spans="38:43">
      <c r="AL2218" t="s">
        <v>9384</v>
      </c>
      <c r="AM2218" s="1" t="s">
        <v>9426</v>
      </c>
      <c r="AN2218" s="1">
        <v>0.3</v>
      </c>
      <c r="AO2218" s="1"/>
      <c r="AP2218" s="69"/>
      <c r="AQ2218" s="176">
        <f t="shared" si="34"/>
        <v>0</v>
      </c>
    </row>
    <row r="2219" spans="38:43">
      <c r="AL2219" t="s">
        <v>9384</v>
      </c>
      <c r="AM2219" s="1" t="s">
        <v>9427</v>
      </c>
      <c r="AN2219" s="1">
        <v>0.3</v>
      </c>
      <c r="AO2219" s="1"/>
      <c r="AP2219" s="69"/>
      <c r="AQ2219" s="176">
        <f t="shared" si="34"/>
        <v>0</v>
      </c>
    </row>
    <row r="2220" spans="38:43">
      <c r="AL2220" t="s">
        <v>9384</v>
      </c>
      <c r="AM2220" s="1" t="s">
        <v>9428</v>
      </c>
      <c r="AN2220" s="1">
        <v>0.3</v>
      </c>
      <c r="AO2220" s="1"/>
      <c r="AP2220" s="69"/>
      <c r="AQ2220" s="176">
        <f t="shared" si="34"/>
        <v>0</v>
      </c>
    </row>
    <row r="2221" spans="38:43">
      <c r="AL2221" t="s">
        <v>9384</v>
      </c>
      <c r="AM2221" s="1" t="s">
        <v>9429</v>
      </c>
      <c r="AN2221" s="1">
        <v>0.3</v>
      </c>
      <c r="AO2221" s="1"/>
      <c r="AP2221" s="69"/>
      <c r="AQ2221" s="176">
        <f t="shared" si="34"/>
        <v>0</v>
      </c>
    </row>
    <row r="2222" spans="38:43">
      <c r="AL2222" t="s">
        <v>9384</v>
      </c>
      <c r="AM2222" s="1" t="s">
        <v>9430</v>
      </c>
      <c r="AN2222" s="1">
        <v>0.3</v>
      </c>
      <c r="AO2222" s="1"/>
      <c r="AP2222" s="69"/>
      <c r="AQ2222" s="176">
        <f t="shared" si="34"/>
        <v>0</v>
      </c>
    </row>
    <row r="2223" spans="38:43">
      <c r="AL2223" t="s">
        <v>9384</v>
      </c>
      <c r="AM2223" s="1" t="s">
        <v>9431</v>
      </c>
      <c r="AN2223" s="1">
        <v>0.3</v>
      </c>
      <c r="AO2223" s="1"/>
      <c r="AP2223" s="69"/>
      <c r="AQ2223" s="176">
        <f t="shared" si="34"/>
        <v>0</v>
      </c>
    </row>
    <row r="2224" spans="38:43">
      <c r="AL2224" t="s">
        <v>9384</v>
      </c>
      <c r="AM2224" s="1" t="s">
        <v>9432</v>
      </c>
      <c r="AN2224" s="1">
        <v>0.3</v>
      </c>
      <c r="AO2224" s="1"/>
      <c r="AP2224" s="69"/>
      <c r="AQ2224" s="176">
        <f t="shared" si="34"/>
        <v>0</v>
      </c>
    </row>
    <row r="2225" spans="38:43">
      <c r="AL2225" t="s">
        <v>9384</v>
      </c>
      <c r="AM2225" s="1" t="s">
        <v>9433</v>
      </c>
      <c r="AN2225" s="1">
        <v>0.3</v>
      </c>
      <c r="AO2225" s="1"/>
      <c r="AP2225" s="69"/>
      <c r="AQ2225" s="176">
        <f t="shared" si="34"/>
        <v>0</v>
      </c>
    </row>
    <row r="2226" spans="38:43">
      <c r="AL2226" t="s">
        <v>9384</v>
      </c>
      <c r="AM2226" s="1" t="s">
        <v>9434</v>
      </c>
      <c r="AN2226" s="1">
        <v>0.3</v>
      </c>
      <c r="AO2226" s="1"/>
      <c r="AP2226" s="69"/>
      <c r="AQ2226" s="176">
        <f t="shared" si="34"/>
        <v>0</v>
      </c>
    </row>
    <row r="2227" spans="38:43">
      <c r="AL2227" t="s">
        <v>9384</v>
      </c>
      <c r="AM2227" s="1" t="s">
        <v>9435</v>
      </c>
      <c r="AN2227" s="1">
        <v>0.3</v>
      </c>
      <c r="AO2227" s="1"/>
      <c r="AP2227" s="69"/>
      <c r="AQ2227" s="176">
        <f t="shared" si="34"/>
        <v>0</v>
      </c>
    </row>
    <row r="2228" spans="38:43">
      <c r="AL2228" t="s">
        <v>9384</v>
      </c>
      <c r="AM2228" s="1" t="s">
        <v>9436</v>
      </c>
      <c r="AN2228" s="1">
        <v>0.3</v>
      </c>
      <c r="AO2228" s="1"/>
      <c r="AP2228" s="69"/>
      <c r="AQ2228" s="176">
        <f t="shared" si="34"/>
        <v>0</v>
      </c>
    </row>
    <row r="2229" spans="38:43">
      <c r="AL2229" t="s">
        <v>9384</v>
      </c>
      <c r="AM2229" s="1" t="s">
        <v>9436</v>
      </c>
      <c r="AN2229" s="1">
        <v>0.3</v>
      </c>
      <c r="AO2229" s="1"/>
      <c r="AP2229" s="69"/>
      <c r="AQ2229" s="176">
        <f t="shared" si="34"/>
        <v>0</v>
      </c>
    </row>
    <row r="2230" spans="38:43">
      <c r="AL2230" t="s">
        <v>9384</v>
      </c>
      <c r="AM2230" s="1" t="s">
        <v>9437</v>
      </c>
      <c r="AN2230" s="1">
        <v>0.3</v>
      </c>
      <c r="AO2230" s="1"/>
      <c r="AP2230" s="69"/>
      <c r="AQ2230" s="176">
        <f t="shared" si="34"/>
        <v>0</v>
      </c>
    </row>
    <row r="2231" spans="38:43">
      <c r="AL2231" t="s">
        <v>9384</v>
      </c>
      <c r="AM2231" s="1" t="s">
        <v>9438</v>
      </c>
      <c r="AN2231" s="1"/>
      <c r="AO2231" s="1"/>
      <c r="AP2231" s="69"/>
      <c r="AQ2231" s="176">
        <f t="shared" si="34"/>
        <v>0</v>
      </c>
    </row>
    <row r="2232" spans="38:43">
      <c r="AL2232" t="s">
        <v>9384</v>
      </c>
      <c r="AM2232" s="1" t="s">
        <v>9439</v>
      </c>
      <c r="AN2232" s="1">
        <v>15</v>
      </c>
      <c r="AO2232" s="1"/>
      <c r="AP2232" s="69"/>
      <c r="AQ2232" s="176">
        <f t="shared" si="34"/>
        <v>0</v>
      </c>
    </row>
    <row r="2233" spans="38:43">
      <c r="AL2233" t="s">
        <v>9384</v>
      </c>
      <c r="AM2233" s="1" t="s">
        <v>9440</v>
      </c>
      <c r="AN2233" s="1">
        <v>5</v>
      </c>
      <c r="AO2233" s="1"/>
      <c r="AP2233" s="69"/>
      <c r="AQ2233" s="176">
        <f t="shared" si="34"/>
        <v>0</v>
      </c>
    </row>
    <row r="2234" spans="38:43">
      <c r="AL2234" t="s">
        <v>9384</v>
      </c>
      <c r="AM2234" s="1" t="s">
        <v>9441</v>
      </c>
      <c r="AN2234" s="1">
        <v>0.2</v>
      </c>
      <c r="AO2234" s="1"/>
      <c r="AP2234" s="69"/>
      <c r="AQ2234" s="176">
        <f t="shared" si="34"/>
        <v>0</v>
      </c>
    </row>
    <row r="2235" spans="38:43">
      <c r="AL2235" t="s">
        <v>9384</v>
      </c>
      <c r="AM2235" s="1" t="s">
        <v>9442</v>
      </c>
      <c r="AN2235" s="1">
        <v>4</v>
      </c>
      <c r="AO2235" s="1"/>
      <c r="AP2235" s="69"/>
      <c r="AQ2235" s="176">
        <f t="shared" si="34"/>
        <v>0</v>
      </c>
    </row>
    <row r="2236" spans="38:43">
      <c r="AL2236" t="s">
        <v>9384</v>
      </c>
      <c r="AM2236" s="1" t="s">
        <v>9443</v>
      </c>
      <c r="AN2236" s="1">
        <v>7</v>
      </c>
      <c r="AO2236" s="1"/>
      <c r="AP2236" s="69"/>
      <c r="AQ2236" s="176">
        <f t="shared" si="34"/>
        <v>0</v>
      </c>
    </row>
    <row r="2237" spans="38:43">
      <c r="AL2237" t="s">
        <v>9384</v>
      </c>
      <c r="AM2237" s="1" t="s">
        <v>9444</v>
      </c>
      <c r="AN2237" s="1">
        <v>5</v>
      </c>
      <c r="AO2237" s="1"/>
      <c r="AP2237" s="69"/>
      <c r="AQ2237" s="176">
        <f t="shared" si="34"/>
        <v>0</v>
      </c>
    </row>
    <row r="2238" spans="38:43">
      <c r="AL2238" t="s">
        <v>9384</v>
      </c>
      <c r="AM2238" s="1" t="s">
        <v>9445</v>
      </c>
      <c r="AN2238" s="1">
        <v>0.4</v>
      </c>
      <c r="AO2238" s="1"/>
      <c r="AP2238" s="69"/>
      <c r="AQ2238" s="176">
        <f t="shared" si="34"/>
        <v>0</v>
      </c>
    </row>
    <row r="2239" spans="38:43">
      <c r="AL2239" t="s">
        <v>9384</v>
      </c>
      <c r="AM2239" s="1" t="s">
        <v>9446</v>
      </c>
      <c r="AN2239" s="1">
        <v>0.3</v>
      </c>
      <c r="AO2239" s="1"/>
      <c r="AP2239" s="69"/>
      <c r="AQ2239" s="176">
        <f t="shared" si="34"/>
        <v>0</v>
      </c>
    </row>
    <row r="2240" spans="38:43">
      <c r="AL2240" t="s">
        <v>9384</v>
      </c>
      <c r="AM2240" s="1" t="s">
        <v>9447</v>
      </c>
      <c r="AN2240" s="1">
        <v>20</v>
      </c>
      <c r="AO2240" s="1"/>
      <c r="AP2240" s="69"/>
      <c r="AQ2240" s="176">
        <f t="shared" si="34"/>
        <v>0</v>
      </c>
    </row>
    <row r="2241" spans="38:43">
      <c r="AL2241" t="s">
        <v>9384</v>
      </c>
      <c r="AM2241" s="1" t="s">
        <v>9448</v>
      </c>
      <c r="AN2241" s="1">
        <v>25</v>
      </c>
      <c r="AO2241" s="1"/>
      <c r="AP2241" s="69"/>
      <c r="AQ2241" s="176">
        <f t="shared" si="34"/>
        <v>0</v>
      </c>
    </row>
    <row r="2242" spans="38:43">
      <c r="AL2242" t="s">
        <v>9384</v>
      </c>
      <c r="AM2242" s="1" t="s">
        <v>9449</v>
      </c>
      <c r="AN2242" s="1">
        <v>0.3</v>
      </c>
      <c r="AO2242" s="1"/>
      <c r="AP2242" s="69"/>
      <c r="AQ2242" s="176">
        <f t="shared" si="34"/>
        <v>0</v>
      </c>
    </row>
    <row r="2243" spans="38:43">
      <c r="AL2243" t="s">
        <v>9384</v>
      </c>
      <c r="AM2243" s="1" t="s">
        <v>7434</v>
      </c>
      <c r="AN2243" s="1"/>
      <c r="AO2243" s="1"/>
      <c r="AP2243" s="69"/>
      <c r="AQ2243" s="176">
        <f t="shared" si="34"/>
        <v>0</v>
      </c>
    </row>
    <row r="2244" spans="38:43">
      <c r="AL2244" t="s">
        <v>9384</v>
      </c>
      <c r="AM2244" s="1" t="s">
        <v>9450</v>
      </c>
      <c r="AN2244" s="1"/>
      <c r="AO2244" s="1"/>
      <c r="AP2244" s="69"/>
      <c r="AQ2244" s="176">
        <f t="shared" ref="AQ2244:AQ2307" si="35">AP2244*AN2244</f>
        <v>0</v>
      </c>
    </row>
    <row r="2245" spans="38:43">
      <c r="AL2245" t="s">
        <v>9384</v>
      </c>
      <c r="AM2245" s="1" t="s">
        <v>9451</v>
      </c>
      <c r="AN2245" s="1"/>
      <c r="AO2245" s="1"/>
      <c r="AP2245" s="69"/>
      <c r="AQ2245" s="176">
        <f t="shared" si="35"/>
        <v>0</v>
      </c>
    </row>
    <row r="2246" spans="38:43">
      <c r="AL2246" t="s">
        <v>9384</v>
      </c>
      <c r="AM2246" s="1" t="s">
        <v>9452</v>
      </c>
      <c r="AN2246" s="1">
        <v>0.06</v>
      </c>
      <c r="AO2246" s="1" t="s">
        <v>9453</v>
      </c>
      <c r="AP2246" s="69"/>
      <c r="AQ2246" s="176">
        <f t="shared" si="35"/>
        <v>0</v>
      </c>
    </row>
    <row r="2247" spans="38:43">
      <c r="AL2247" t="s">
        <v>9384</v>
      </c>
      <c r="AM2247" s="1" t="s">
        <v>9454</v>
      </c>
      <c r="AN2247" s="1">
        <v>0.04</v>
      </c>
      <c r="AO2247" s="1" t="s">
        <v>9453</v>
      </c>
      <c r="AP2247" s="69"/>
      <c r="AQ2247" s="176">
        <f t="shared" si="35"/>
        <v>0</v>
      </c>
    </row>
    <row r="2248" spans="38:43">
      <c r="AL2248" t="s">
        <v>9384</v>
      </c>
      <c r="AM2248" s="1" t="s">
        <v>7900</v>
      </c>
      <c r="AN2248" s="1">
        <v>0.1</v>
      </c>
      <c r="AO2248" s="1" t="s">
        <v>9453</v>
      </c>
      <c r="AP2248" s="69"/>
      <c r="AQ2248" s="176">
        <f t="shared" si="35"/>
        <v>0</v>
      </c>
    </row>
    <row r="2249" spans="38:43">
      <c r="AL2249" t="s">
        <v>9384</v>
      </c>
      <c r="AM2249" s="1" t="s">
        <v>9455</v>
      </c>
      <c r="AN2249" s="1">
        <v>0.04</v>
      </c>
      <c r="AO2249" s="1" t="s">
        <v>9453</v>
      </c>
      <c r="AP2249" s="69"/>
      <c r="AQ2249" s="176">
        <f t="shared" si="35"/>
        <v>0</v>
      </c>
    </row>
    <row r="2250" spans="38:43">
      <c r="AL2250" t="s">
        <v>9384</v>
      </c>
      <c r="AM2250" s="1" t="s">
        <v>9456</v>
      </c>
      <c r="AN2250" s="1">
        <v>0.03</v>
      </c>
      <c r="AO2250" s="1" t="s">
        <v>9453</v>
      </c>
      <c r="AP2250" s="69"/>
      <c r="AQ2250" s="176">
        <f t="shared" si="35"/>
        <v>0</v>
      </c>
    </row>
    <row r="2251" spans="38:43">
      <c r="AL2251" t="s">
        <v>9384</v>
      </c>
      <c r="AM2251" s="1" t="s">
        <v>9457</v>
      </c>
      <c r="AN2251" s="1">
        <v>0.06</v>
      </c>
      <c r="AO2251" s="1" t="s">
        <v>9453</v>
      </c>
      <c r="AP2251" s="69"/>
      <c r="AQ2251" s="176">
        <f t="shared" si="35"/>
        <v>0</v>
      </c>
    </row>
    <row r="2252" spans="38:43">
      <c r="AL2252" t="s">
        <v>9384</v>
      </c>
      <c r="AM2252" s="1" t="s">
        <v>9458</v>
      </c>
      <c r="AN2252" s="1">
        <v>0.03</v>
      </c>
      <c r="AO2252" s="1" t="s">
        <v>9453</v>
      </c>
      <c r="AP2252" s="69"/>
      <c r="AQ2252" s="176">
        <f t="shared" si="35"/>
        <v>0</v>
      </c>
    </row>
    <row r="2253" spans="38:43">
      <c r="AL2253" t="s">
        <v>9384</v>
      </c>
      <c r="AM2253" s="1" t="s">
        <v>9459</v>
      </c>
      <c r="AN2253" s="1">
        <v>0.06</v>
      </c>
      <c r="AO2253" s="1" t="s">
        <v>9453</v>
      </c>
      <c r="AP2253" s="69"/>
      <c r="AQ2253" s="176">
        <f t="shared" si="35"/>
        <v>0</v>
      </c>
    </row>
    <row r="2254" spans="38:43">
      <c r="AL2254" t="s">
        <v>9384</v>
      </c>
      <c r="AM2254" s="1" t="s">
        <v>9460</v>
      </c>
      <c r="AN2254" s="1">
        <v>0.03</v>
      </c>
      <c r="AO2254" s="1" t="s">
        <v>9453</v>
      </c>
      <c r="AP2254" s="69"/>
      <c r="AQ2254" s="176">
        <f t="shared" si="35"/>
        <v>0</v>
      </c>
    </row>
    <row r="2255" spans="38:43">
      <c r="AL2255" t="s">
        <v>9384</v>
      </c>
      <c r="AM2255" s="1" t="s">
        <v>9461</v>
      </c>
      <c r="AN2255" s="1">
        <v>0.09</v>
      </c>
      <c r="AO2255" s="1" t="s">
        <v>9453</v>
      </c>
      <c r="AP2255" s="69"/>
      <c r="AQ2255" s="176">
        <f t="shared" si="35"/>
        <v>0</v>
      </c>
    </row>
    <row r="2256" spans="38:43">
      <c r="AL2256" t="s">
        <v>9384</v>
      </c>
      <c r="AM2256" s="1" t="s">
        <v>9462</v>
      </c>
      <c r="AN2256" s="1">
        <v>0.1</v>
      </c>
      <c r="AO2256" s="1" t="s">
        <v>9453</v>
      </c>
      <c r="AP2256" s="69"/>
      <c r="AQ2256" s="176">
        <f t="shared" si="35"/>
        <v>0</v>
      </c>
    </row>
    <row r="2257" spans="38:43">
      <c r="AL2257" t="s">
        <v>9384</v>
      </c>
      <c r="AM2257" s="1" t="s">
        <v>9463</v>
      </c>
      <c r="AN2257" s="1">
        <v>0.04</v>
      </c>
      <c r="AO2257" s="1" t="s">
        <v>9453</v>
      </c>
      <c r="AP2257" s="69"/>
      <c r="AQ2257" s="176">
        <f t="shared" si="35"/>
        <v>0</v>
      </c>
    </row>
    <row r="2258" spans="38:43">
      <c r="AL2258" t="s">
        <v>9384</v>
      </c>
      <c r="AM2258" s="1" t="s">
        <v>9464</v>
      </c>
      <c r="AN2258" s="1">
        <v>0.2</v>
      </c>
      <c r="AO2258" s="1" t="s">
        <v>9453</v>
      </c>
      <c r="AP2258" s="69"/>
      <c r="AQ2258" s="176">
        <f t="shared" si="35"/>
        <v>0</v>
      </c>
    </row>
    <row r="2259" spans="38:43">
      <c r="AL2259" t="s">
        <v>9384</v>
      </c>
      <c r="AM2259" s="1" t="s">
        <v>9465</v>
      </c>
      <c r="AN2259" s="1">
        <v>0.04</v>
      </c>
      <c r="AO2259" s="1" t="s">
        <v>9453</v>
      </c>
      <c r="AP2259" s="69"/>
      <c r="AQ2259" s="176">
        <f t="shared" si="35"/>
        <v>0</v>
      </c>
    </row>
    <row r="2260" spans="38:43">
      <c r="AL2260" t="s">
        <v>9384</v>
      </c>
      <c r="AM2260" s="1" t="s">
        <v>9466</v>
      </c>
      <c r="AN2260" s="1">
        <v>0.1</v>
      </c>
      <c r="AO2260" s="1" t="s">
        <v>9453</v>
      </c>
      <c r="AP2260" s="69"/>
      <c r="AQ2260" s="176">
        <f t="shared" si="35"/>
        <v>0</v>
      </c>
    </row>
    <row r="2261" spans="38:43">
      <c r="AL2261" t="s">
        <v>9384</v>
      </c>
      <c r="AM2261" s="1" t="s">
        <v>9467</v>
      </c>
      <c r="AN2261" s="1">
        <v>0.1</v>
      </c>
      <c r="AO2261" s="1" t="s">
        <v>9453</v>
      </c>
      <c r="AP2261" s="69"/>
      <c r="AQ2261" s="176">
        <f t="shared" si="35"/>
        <v>0</v>
      </c>
    </row>
    <row r="2262" spans="38:43">
      <c r="AL2262" t="s">
        <v>9384</v>
      </c>
      <c r="AM2262" s="1" t="s">
        <v>9468</v>
      </c>
      <c r="AN2262" s="1">
        <v>0.3</v>
      </c>
      <c r="AO2262" s="1" t="s">
        <v>9453</v>
      </c>
      <c r="AP2262" s="69"/>
      <c r="AQ2262" s="176">
        <f t="shared" si="35"/>
        <v>0</v>
      </c>
    </row>
    <row r="2263" spans="38:43">
      <c r="AL2263" t="s">
        <v>9384</v>
      </c>
      <c r="AM2263" s="1" t="s">
        <v>9469</v>
      </c>
      <c r="AN2263" s="1">
        <v>0.02</v>
      </c>
      <c r="AO2263" s="1" t="s">
        <v>9453</v>
      </c>
      <c r="AP2263" s="69"/>
      <c r="AQ2263" s="176">
        <f t="shared" si="35"/>
        <v>0</v>
      </c>
    </row>
    <row r="2264" spans="38:43">
      <c r="AL2264" t="s">
        <v>9384</v>
      </c>
      <c r="AM2264" s="1" t="s">
        <v>9470</v>
      </c>
      <c r="AN2264" s="1">
        <v>0.05</v>
      </c>
      <c r="AO2264" s="1" t="s">
        <v>9453</v>
      </c>
      <c r="AP2264" s="69"/>
      <c r="AQ2264" s="176">
        <f t="shared" si="35"/>
        <v>0</v>
      </c>
    </row>
    <row r="2265" spans="38:43">
      <c r="AL2265" t="s">
        <v>9384</v>
      </c>
      <c r="AM2265" s="1" t="s">
        <v>9471</v>
      </c>
      <c r="AN2265" s="1">
        <v>0.02</v>
      </c>
      <c r="AO2265" s="1" t="s">
        <v>9453</v>
      </c>
      <c r="AP2265" s="69"/>
      <c r="AQ2265" s="176">
        <f t="shared" si="35"/>
        <v>0</v>
      </c>
    </row>
    <row r="2266" spans="38:43">
      <c r="AL2266" t="s">
        <v>9384</v>
      </c>
      <c r="AM2266" s="1" t="s">
        <v>9472</v>
      </c>
      <c r="AN2266" s="1">
        <v>0.06</v>
      </c>
      <c r="AO2266" s="1" t="s">
        <v>9453</v>
      </c>
      <c r="AP2266" s="69"/>
      <c r="AQ2266" s="176">
        <f t="shared" si="35"/>
        <v>0</v>
      </c>
    </row>
    <row r="2267" spans="38:43">
      <c r="AL2267" t="s">
        <v>9384</v>
      </c>
      <c r="AM2267" s="1" t="s">
        <v>9473</v>
      </c>
      <c r="AN2267" s="1">
        <v>0.3</v>
      </c>
      <c r="AO2267" s="1" t="s">
        <v>9453</v>
      </c>
      <c r="AP2267" s="69"/>
      <c r="AQ2267" s="176">
        <f t="shared" si="35"/>
        <v>0</v>
      </c>
    </row>
    <row r="2268" spans="38:43">
      <c r="AL2268" t="s">
        <v>9384</v>
      </c>
      <c r="AM2268" s="1" t="s">
        <v>9474</v>
      </c>
      <c r="AN2268" s="1">
        <v>4</v>
      </c>
      <c r="AO2268" s="1" t="s">
        <v>9453</v>
      </c>
      <c r="AP2268" s="69"/>
      <c r="AQ2268" s="176">
        <f t="shared" si="35"/>
        <v>0</v>
      </c>
    </row>
    <row r="2269" spans="38:43">
      <c r="AL2269" t="s">
        <v>9384</v>
      </c>
      <c r="AM2269" s="1" t="s">
        <v>9475</v>
      </c>
      <c r="AN2269" s="1">
        <v>0.2</v>
      </c>
      <c r="AO2269" s="1" t="s">
        <v>9453</v>
      </c>
      <c r="AP2269" s="69"/>
      <c r="AQ2269" s="176">
        <f t="shared" si="35"/>
        <v>0</v>
      </c>
    </row>
    <row r="2270" spans="38:43">
      <c r="AL2270" t="s">
        <v>9384</v>
      </c>
      <c r="AM2270" s="1" t="s">
        <v>9476</v>
      </c>
      <c r="AN2270" s="1">
        <v>0.4</v>
      </c>
      <c r="AO2270" s="1" t="s">
        <v>9453</v>
      </c>
      <c r="AP2270" s="69"/>
      <c r="AQ2270" s="176">
        <f t="shared" si="35"/>
        <v>0</v>
      </c>
    </row>
    <row r="2271" spans="38:43">
      <c r="AL2271" t="s">
        <v>9384</v>
      </c>
      <c r="AM2271" s="1" t="s">
        <v>9477</v>
      </c>
      <c r="AN2271" s="1">
        <v>0.1</v>
      </c>
      <c r="AO2271" s="1" t="s">
        <v>9453</v>
      </c>
      <c r="AP2271" s="69"/>
      <c r="AQ2271" s="176">
        <f t="shared" si="35"/>
        <v>0</v>
      </c>
    </row>
    <row r="2272" spans="38:43">
      <c r="AL2272" t="s">
        <v>9384</v>
      </c>
      <c r="AM2272" s="1" t="s">
        <v>9478</v>
      </c>
      <c r="AN2272" s="1">
        <v>0.06</v>
      </c>
      <c r="AO2272" s="1" t="s">
        <v>9453</v>
      </c>
      <c r="AP2272" s="69"/>
      <c r="AQ2272" s="176">
        <f t="shared" si="35"/>
        <v>0</v>
      </c>
    </row>
    <row r="2273" spans="38:43">
      <c r="AL2273" t="s">
        <v>9384</v>
      </c>
      <c r="AM2273" s="1" t="s">
        <v>9479</v>
      </c>
      <c r="AN2273" s="1">
        <v>0.06</v>
      </c>
      <c r="AO2273" s="1" t="s">
        <v>9453</v>
      </c>
      <c r="AP2273" s="69"/>
      <c r="AQ2273" s="176">
        <f t="shared" si="35"/>
        <v>0</v>
      </c>
    </row>
    <row r="2274" spans="38:43">
      <c r="AL2274" t="s">
        <v>9384</v>
      </c>
      <c r="AM2274" s="1" t="s">
        <v>9480</v>
      </c>
      <c r="AN2274" s="1">
        <v>0.04</v>
      </c>
      <c r="AO2274" s="1" t="s">
        <v>9453</v>
      </c>
      <c r="AP2274" s="69"/>
      <c r="AQ2274" s="176">
        <f t="shared" si="35"/>
        <v>0</v>
      </c>
    </row>
    <row r="2275" spans="38:43">
      <c r="AL2275" t="s">
        <v>9384</v>
      </c>
      <c r="AM2275" s="1" t="s">
        <v>9481</v>
      </c>
      <c r="AN2275" s="1">
        <v>0.06</v>
      </c>
      <c r="AO2275" s="1" t="s">
        <v>9453</v>
      </c>
      <c r="AP2275" s="69"/>
      <c r="AQ2275" s="176">
        <f t="shared" si="35"/>
        <v>0</v>
      </c>
    </row>
    <row r="2276" spans="38:43">
      <c r="AL2276" t="s">
        <v>9384</v>
      </c>
      <c r="AM2276" s="1" t="s">
        <v>9482</v>
      </c>
      <c r="AN2276" s="1">
        <v>0.2</v>
      </c>
      <c r="AO2276" s="1" t="s">
        <v>9453</v>
      </c>
      <c r="AP2276" s="69"/>
      <c r="AQ2276" s="176">
        <f t="shared" si="35"/>
        <v>0</v>
      </c>
    </row>
    <row r="2277" spans="38:43">
      <c r="AL2277" t="s">
        <v>9384</v>
      </c>
      <c r="AM2277" s="1" t="s">
        <v>9483</v>
      </c>
      <c r="AN2277" s="1">
        <v>0.05</v>
      </c>
      <c r="AO2277" s="1" t="s">
        <v>9453</v>
      </c>
      <c r="AP2277" s="69"/>
      <c r="AQ2277" s="176">
        <f t="shared" si="35"/>
        <v>0</v>
      </c>
    </row>
    <row r="2278" spans="38:43">
      <c r="AL2278" t="s">
        <v>9384</v>
      </c>
      <c r="AM2278" s="1" t="s">
        <v>9484</v>
      </c>
      <c r="AN2278" s="1">
        <v>8</v>
      </c>
      <c r="AO2278" s="1" t="s">
        <v>9453</v>
      </c>
      <c r="AP2278" s="69"/>
      <c r="AQ2278" s="176">
        <f t="shared" si="35"/>
        <v>0</v>
      </c>
    </row>
    <row r="2279" spans="38:43">
      <c r="AL2279" t="s">
        <v>9384</v>
      </c>
      <c r="AM2279" s="1" t="s">
        <v>9485</v>
      </c>
      <c r="AN2279" s="1">
        <v>5</v>
      </c>
      <c r="AO2279" s="1" t="s">
        <v>9453</v>
      </c>
      <c r="AP2279" s="69"/>
      <c r="AQ2279" s="176">
        <f t="shared" si="35"/>
        <v>0</v>
      </c>
    </row>
    <row r="2280" spans="38:43">
      <c r="AL2280" t="s">
        <v>9384</v>
      </c>
      <c r="AM2280" s="1" t="s">
        <v>9486</v>
      </c>
      <c r="AN2280" s="1">
        <v>0.5</v>
      </c>
      <c r="AO2280" s="1" t="s">
        <v>9453</v>
      </c>
      <c r="AP2280" s="69"/>
      <c r="AQ2280" s="176">
        <f t="shared" si="35"/>
        <v>0</v>
      </c>
    </row>
    <row r="2281" spans="38:43">
      <c r="AL2281" t="s">
        <v>9384</v>
      </c>
      <c r="AM2281" s="1" t="s">
        <v>2944</v>
      </c>
      <c r="AN2281" s="1">
        <v>0.1</v>
      </c>
      <c r="AO2281" s="1" t="s">
        <v>9453</v>
      </c>
      <c r="AP2281" s="69"/>
      <c r="AQ2281" s="176">
        <f t="shared" si="35"/>
        <v>0</v>
      </c>
    </row>
    <row r="2282" spans="38:43">
      <c r="AL2282" t="s">
        <v>9384</v>
      </c>
      <c r="AM2282" s="1" t="s">
        <v>9487</v>
      </c>
      <c r="AN2282" s="1">
        <v>0.02</v>
      </c>
      <c r="AO2282" s="1" t="s">
        <v>9453</v>
      </c>
      <c r="AP2282" s="69"/>
      <c r="AQ2282" s="176">
        <f t="shared" si="35"/>
        <v>0</v>
      </c>
    </row>
    <row r="2283" spans="38:43">
      <c r="AL2283" t="s">
        <v>9384</v>
      </c>
      <c r="AM2283" s="1" t="s">
        <v>9488</v>
      </c>
      <c r="AN2283" s="1">
        <v>0.05</v>
      </c>
      <c r="AO2283" s="1" t="s">
        <v>9453</v>
      </c>
      <c r="AP2283" s="69"/>
      <c r="AQ2283" s="176">
        <f t="shared" si="35"/>
        <v>0</v>
      </c>
    </row>
    <row r="2284" spans="38:43">
      <c r="AL2284" t="s">
        <v>9384</v>
      </c>
      <c r="AM2284" s="1" t="s">
        <v>9489</v>
      </c>
      <c r="AN2284" s="1">
        <v>0.04</v>
      </c>
      <c r="AO2284" s="1" t="s">
        <v>9453</v>
      </c>
      <c r="AP2284" s="69"/>
      <c r="AQ2284" s="176">
        <f t="shared" si="35"/>
        <v>0</v>
      </c>
    </row>
    <row r="2285" spans="38:43">
      <c r="AL2285" t="s">
        <v>9384</v>
      </c>
      <c r="AM2285" s="1" t="s">
        <v>9490</v>
      </c>
      <c r="AN2285" s="1">
        <v>0.1</v>
      </c>
      <c r="AO2285" s="1" t="s">
        <v>9453</v>
      </c>
      <c r="AP2285" s="69"/>
      <c r="AQ2285" s="176">
        <f t="shared" si="35"/>
        <v>0</v>
      </c>
    </row>
    <row r="2286" spans="38:43">
      <c r="AL2286" t="s">
        <v>9384</v>
      </c>
      <c r="AM2286" s="1" t="s">
        <v>9491</v>
      </c>
      <c r="AN2286" s="1">
        <v>1</v>
      </c>
      <c r="AO2286" s="1" t="s">
        <v>9453</v>
      </c>
      <c r="AP2286" s="69"/>
      <c r="AQ2286" s="176">
        <f t="shared" si="35"/>
        <v>0</v>
      </c>
    </row>
    <row r="2287" spans="38:43">
      <c r="AL2287" t="s">
        <v>9384</v>
      </c>
      <c r="AM2287" s="1" t="s">
        <v>9492</v>
      </c>
      <c r="AN2287" s="1">
        <v>0.1</v>
      </c>
      <c r="AO2287" s="1" t="s">
        <v>9453</v>
      </c>
      <c r="AP2287" s="69"/>
      <c r="AQ2287" s="176">
        <f t="shared" si="35"/>
        <v>0</v>
      </c>
    </row>
    <row r="2288" spans="38:43">
      <c r="AL2288" t="s">
        <v>9384</v>
      </c>
      <c r="AM2288" s="1" t="s">
        <v>9493</v>
      </c>
      <c r="AN2288" s="1">
        <v>0.1</v>
      </c>
      <c r="AO2288" s="1" t="s">
        <v>9453</v>
      </c>
      <c r="AP2288" s="69"/>
      <c r="AQ2288" s="176">
        <f t="shared" si="35"/>
        <v>0</v>
      </c>
    </row>
    <row r="2289" spans="38:43">
      <c r="AL2289" t="s">
        <v>9384</v>
      </c>
      <c r="AM2289" s="1" t="s">
        <v>9494</v>
      </c>
      <c r="AN2289" s="1"/>
      <c r="AO2289" s="1"/>
      <c r="AP2289" s="69"/>
      <c r="AQ2289" s="176">
        <f t="shared" si="35"/>
        <v>0</v>
      </c>
    </row>
    <row r="2290" spans="38:43">
      <c r="AL2290" t="s">
        <v>9384</v>
      </c>
      <c r="AM2290" s="1" t="s">
        <v>9495</v>
      </c>
      <c r="AN2290" s="1">
        <v>1</v>
      </c>
      <c r="AO2290" s="1" t="s">
        <v>9496</v>
      </c>
      <c r="AP2290" s="69"/>
      <c r="AQ2290" s="176">
        <f t="shared" si="35"/>
        <v>0</v>
      </c>
    </row>
    <row r="2291" spans="38:43">
      <c r="AL2291" t="s">
        <v>9384</v>
      </c>
      <c r="AM2291" s="1" t="s">
        <v>9497</v>
      </c>
      <c r="AN2291" s="1">
        <v>0.5</v>
      </c>
      <c r="AO2291" s="1" t="s">
        <v>9496</v>
      </c>
      <c r="AP2291" s="69"/>
      <c r="AQ2291" s="176">
        <f t="shared" si="35"/>
        <v>0</v>
      </c>
    </row>
    <row r="2292" spans="38:43">
      <c r="AL2292" t="s">
        <v>9384</v>
      </c>
      <c r="AM2292" s="1" t="s">
        <v>9498</v>
      </c>
      <c r="AN2292" s="1">
        <v>3</v>
      </c>
      <c r="AO2292" s="1" t="s">
        <v>9496</v>
      </c>
      <c r="AP2292" s="69"/>
      <c r="AQ2292" s="176">
        <f t="shared" si="35"/>
        <v>0</v>
      </c>
    </row>
    <row r="2293" spans="38:43">
      <c r="AL2293" t="s">
        <v>9384</v>
      </c>
      <c r="AM2293" s="1" t="s">
        <v>9499</v>
      </c>
      <c r="AN2293" s="1">
        <v>2</v>
      </c>
      <c r="AO2293" s="1" t="s">
        <v>9496</v>
      </c>
      <c r="AP2293" s="69"/>
      <c r="AQ2293" s="176">
        <f t="shared" si="35"/>
        <v>0</v>
      </c>
    </row>
    <row r="2294" spans="38:43">
      <c r="AL2294" t="s">
        <v>9384</v>
      </c>
      <c r="AM2294" s="1" t="s">
        <v>9500</v>
      </c>
      <c r="AN2294" s="1">
        <v>0.7</v>
      </c>
      <c r="AO2294" s="1" t="s">
        <v>9496</v>
      </c>
      <c r="AP2294" s="69"/>
      <c r="AQ2294" s="176">
        <f t="shared" si="35"/>
        <v>0</v>
      </c>
    </row>
    <row r="2295" spans="38:43">
      <c r="AL2295" t="s">
        <v>9384</v>
      </c>
      <c r="AM2295" s="1" t="s">
        <v>9501</v>
      </c>
      <c r="AN2295" s="1">
        <v>0.7</v>
      </c>
      <c r="AO2295" s="1" t="s">
        <v>9496</v>
      </c>
      <c r="AP2295" s="69"/>
      <c r="AQ2295" s="176">
        <f t="shared" si="35"/>
        <v>0</v>
      </c>
    </row>
    <row r="2296" spans="38:43">
      <c r="AL2296" t="s">
        <v>9384</v>
      </c>
      <c r="AM2296" s="1" t="s">
        <v>9502</v>
      </c>
      <c r="AN2296" s="1">
        <v>5</v>
      </c>
      <c r="AO2296" s="1" t="s">
        <v>9496</v>
      </c>
      <c r="AP2296" s="69"/>
      <c r="AQ2296" s="176">
        <f t="shared" si="35"/>
        <v>0</v>
      </c>
    </row>
    <row r="2297" spans="38:43">
      <c r="AL2297" t="s">
        <v>9384</v>
      </c>
      <c r="AM2297" s="1" t="s">
        <v>9503</v>
      </c>
      <c r="AN2297" s="1">
        <v>0.7</v>
      </c>
      <c r="AO2297" s="1" t="s">
        <v>9496</v>
      </c>
      <c r="AP2297" s="69"/>
      <c r="AQ2297" s="176">
        <f t="shared" si="35"/>
        <v>0</v>
      </c>
    </row>
    <row r="2298" spans="38:43">
      <c r="AL2298" t="s">
        <v>9384</v>
      </c>
      <c r="AM2298" s="1" t="s">
        <v>9504</v>
      </c>
      <c r="AN2298" s="1">
        <v>2</v>
      </c>
      <c r="AO2298" s="1" t="s">
        <v>9496</v>
      </c>
      <c r="AP2298" s="69"/>
      <c r="AQ2298" s="176">
        <f t="shared" si="35"/>
        <v>0</v>
      </c>
    </row>
    <row r="2299" spans="38:43">
      <c r="AL2299" t="s">
        <v>9384</v>
      </c>
      <c r="AM2299" s="1" t="s">
        <v>8256</v>
      </c>
      <c r="AN2299" s="1">
        <v>20</v>
      </c>
      <c r="AO2299" s="1" t="s">
        <v>9453</v>
      </c>
      <c r="AP2299" s="69"/>
      <c r="AQ2299" s="176">
        <f t="shared" si="35"/>
        <v>0</v>
      </c>
    </row>
    <row r="2300" spans="38:43">
      <c r="AL2300" t="s">
        <v>9384</v>
      </c>
      <c r="AM2300" s="1" t="s">
        <v>9505</v>
      </c>
      <c r="AN2300" s="1"/>
      <c r="AO2300" s="1"/>
      <c r="AP2300" s="69"/>
      <c r="AQ2300" s="176">
        <f t="shared" si="35"/>
        <v>0</v>
      </c>
    </row>
    <row r="2301" spans="38:43">
      <c r="AL2301" t="s">
        <v>9384</v>
      </c>
      <c r="AM2301" s="1" t="s">
        <v>9495</v>
      </c>
      <c r="AN2301" s="1">
        <v>2</v>
      </c>
      <c r="AO2301" s="1" t="s">
        <v>9496</v>
      </c>
      <c r="AP2301" s="69"/>
      <c r="AQ2301" s="176">
        <f t="shared" si="35"/>
        <v>0</v>
      </c>
    </row>
    <row r="2302" spans="38:43">
      <c r="AL2302" t="s">
        <v>9384</v>
      </c>
      <c r="AM2302" s="1" t="s">
        <v>9497</v>
      </c>
      <c r="AN2302" s="1">
        <v>1</v>
      </c>
      <c r="AO2302" s="1" t="s">
        <v>9496</v>
      </c>
      <c r="AP2302" s="69"/>
      <c r="AQ2302" s="176">
        <f t="shared" si="35"/>
        <v>0</v>
      </c>
    </row>
    <row r="2303" spans="38:43">
      <c r="AL2303" t="s">
        <v>9384</v>
      </c>
      <c r="AM2303" s="1" t="s">
        <v>9503</v>
      </c>
      <c r="AN2303" s="1">
        <v>1.5</v>
      </c>
      <c r="AO2303" s="1" t="s">
        <v>9496</v>
      </c>
      <c r="AP2303" s="69"/>
      <c r="AQ2303" s="176">
        <f t="shared" si="35"/>
        <v>0</v>
      </c>
    </row>
    <row r="2304" spans="38:43">
      <c r="AL2304" t="s">
        <v>9384</v>
      </c>
      <c r="AM2304" s="1" t="s">
        <v>9506</v>
      </c>
      <c r="AN2304" s="1">
        <v>3</v>
      </c>
      <c r="AO2304" s="1" t="s">
        <v>9496</v>
      </c>
      <c r="AP2304" s="69"/>
      <c r="AQ2304" s="176">
        <f t="shared" si="35"/>
        <v>0</v>
      </c>
    </row>
    <row r="2305" spans="38:43">
      <c r="AL2305" t="s">
        <v>9384</v>
      </c>
      <c r="AM2305" s="1" t="s">
        <v>9507</v>
      </c>
      <c r="AN2305" s="1"/>
      <c r="AO2305" s="1"/>
      <c r="AP2305" s="69"/>
      <c r="AQ2305" s="176">
        <f t="shared" si="35"/>
        <v>0</v>
      </c>
    </row>
    <row r="2306" spans="38:43">
      <c r="AL2306" t="s">
        <v>9384</v>
      </c>
      <c r="AM2306" s="1" t="s">
        <v>9508</v>
      </c>
      <c r="AN2306" s="1">
        <v>1</v>
      </c>
      <c r="AO2306" s="1" t="s">
        <v>9496</v>
      </c>
      <c r="AP2306" s="69"/>
      <c r="AQ2306" s="176">
        <f t="shared" si="35"/>
        <v>0</v>
      </c>
    </row>
    <row r="2307" spans="38:43">
      <c r="AL2307" t="s">
        <v>9384</v>
      </c>
      <c r="AM2307" s="1" t="s">
        <v>9509</v>
      </c>
      <c r="AN2307" s="1">
        <v>15</v>
      </c>
      <c r="AO2307" s="1" t="s">
        <v>9496</v>
      </c>
      <c r="AP2307" s="69"/>
      <c r="AQ2307" s="176">
        <f t="shared" si="35"/>
        <v>0</v>
      </c>
    </row>
    <row r="2308" spans="38:43">
      <c r="AL2308" t="s">
        <v>9384</v>
      </c>
      <c r="AM2308" s="1" t="s">
        <v>9510</v>
      </c>
      <c r="AN2308" s="1">
        <v>2</v>
      </c>
      <c r="AO2308" s="1" t="s">
        <v>9496</v>
      </c>
      <c r="AP2308" s="69"/>
      <c r="AQ2308" s="176">
        <f t="shared" ref="AQ2308:AQ2371" si="36">AP2308*AN2308</f>
        <v>0</v>
      </c>
    </row>
    <row r="2309" spans="38:43">
      <c r="AL2309" t="s">
        <v>9384</v>
      </c>
      <c r="AM2309" s="1" t="s">
        <v>9511</v>
      </c>
      <c r="AN2309" s="1">
        <v>1</v>
      </c>
      <c r="AO2309" s="1" t="s">
        <v>9453</v>
      </c>
      <c r="AP2309" s="69"/>
      <c r="AQ2309" s="176">
        <f t="shared" si="36"/>
        <v>0</v>
      </c>
    </row>
    <row r="2310" spans="38:43">
      <c r="AL2310" t="s">
        <v>9384</v>
      </c>
      <c r="AM2310" s="1" t="s">
        <v>9512</v>
      </c>
      <c r="AN2310" s="1">
        <v>0.5</v>
      </c>
      <c r="AO2310" s="1" t="s">
        <v>9453</v>
      </c>
      <c r="AP2310" s="69"/>
      <c r="AQ2310" s="176">
        <f t="shared" si="36"/>
        <v>0</v>
      </c>
    </row>
    <row r="2311" spans="38:43">
      <c r="AL2311" t="s">
        <v>9384</v>
      </c>
      <c r="AM2311" s="1" t="s">
        <v>9513</v>
      </c>
      <c r="AN2311" s="1">
        <v>0.1</v>
      </c>
      <c r="AO2311" s="1" t="s">
        <v>9453</v>
      </c>
      <c r="AP2311" s="69"/>
      <c r="AQ2311" s="176">
        <f t="shared" si="36"/>
        <v>0</v>
      </c>
    </row>
    <row r="2312" spans="38:43">
      <c r="AL2312" t="s">
        <v>9384</v>
      </c>
      <c r="AM2312" s="1" t="s">
        <v>9514</v>
      </c>
      <c r="AN2312" s="1">
        <v>20</v>
      </c>
      <c r="AO2312" s="1" t="s">
        <v>9453</v>
      </c>
      <c r="AP2312" s="69"/>
      <c r="AQ2312" s="176">
        <f t="shared" si="36"/>
        <v>0</v>
      </c>
    </row>
    <row r="2313" spans="38:43">
      <c r="AL2313" t="s">
        <v>9384</v>
      </c>
      <c r="AM2313" s="1" t="s">
        <v>9515</v>
      </c>
      <c r="AN2313" s="1">
        <v>5</v>
      </c>
      <c r="AO2313" s="1" t="s">
        <v>9453</v>
      </c>
      <c r="AP2313" s="69"/>
      <c r="AQ2313" s="176">
        <f t="shared" si="36"/>
        <v>0</v>
      </c>
    </row>
    <row r="2314" spans="38:43">
      <c r="AL2314" t="s">
        <v>9384</v>
      </c>
      <c r="AM2314" s="1" t="s">
        <v>9516</v>
      </c>
      <c r="AN2314" s="1">
        <v>0.1</v>
      </c>
      <c r="AO2314" s="1" t="s">
        <v>9453</v>
      </c>
      <c r="AP2314" s="69"/>
      <c r="AQ2314" s="176">
        <f t="shared" si="36"/>
        <v>0</v>
      </c>
    </row>
    <row r="2315" spans="38:43">
      <c r="AL2315" t="s">
        <v>9384</v>
      </c>
      <c r="AM2315" s="1" t="s">
        <v>9517</v>
      </c>
      <c r="AN2315" s="1">
        <v>25</v>
      </c>
      <c r="AO2315" s="1" t="s">
        <v>9453</v>
      </c>
      <c r="AP2315" s="69"/>
      <c r="AQ2315" s="176">
        <f t="shared" si="36"/>
        <v>0</v>
      </c>
    </row>
    <row r="2316" spans="38:43">
      <c r="AL2316" t="s">
        <v>9384</v>
      </c>
      <c r="AM2316" s="1" t="s">
        <v>9518</v>
      </c>
      <c r="AN2316" s="1">
        <v>7</v>
      </c>
      <c r="AO2316" s="1" t="s">
        <v>9453</v>
      </c>
      <c r="AP2316" s="69"/>
      <c r="AQ2316" s="176">
        <f t="shared" si="36"/>
        <v>0</v>
      </c>
    </row>
    <row r="2317" spans="38:43">
      <c r="AL2317" t="s">
        <v>9384</v>
      </c>
      <c r="AM2317" s="1" t="s">
        <v>9519</v>
      </c>
      <c r="AN2317" s="1">
        <v>0.2</v>
      </c>
      <c r="AO2317" s="1" t="s">
        <v>9453</v>
      </c>
      <c r="AP2317" s="69"/>
      <c r="AQ2317" s="176">
        <f t="shared" si="36"/>
        <v>0</v>
      </c>
    </row>
    <row r="2318" spans="38:43">
      <c r="AL2318" t="s">
        <v>9384</v>
      </c>
      <c r="AM2318" s="1" t="s">
        <v>9520</v>
      </c>
      <c r="AN2318" s="1">
        <v>2</v>
      </c>
      <c r="AO2318" s="1" t="s">
        <v>9496</v>
      </c>
      <c r="AP2318" s="69"/>
      <c r="AQ2318" s="176">
        <f t="shared" si="36"/>
        <v>0</v>
      </c>
    </row>
    <row r="2319" spans="38:43">
      <c r="AL2319" t="s">
        <v>9384</v>
      </c>
      <c r="AM2319" s="1" t="s">
        <v>9521</v>
      </c>
      <c r="AN2319" s="1">
        <v>5</v>
      </c>
      <c r="AO2319" s="1" t="s">
        <v>9453</v>
      </c>
      <c r="AP2319" s="69"/>
      <c r="AQ2319" s="176">
        <f t="shared" si="36"/>
        <v>0</v>
      </c>
    </row>
    <row r="2320" spans="38:43">
      <c r="AL2320" t="s">
        <v>9384</v>
      </c>
      <c r="AM2320" s="1" t="s">
        <v>9522</v>
      </c>
      <c r="AN2320" s="1">
        <v>0.5</v>
      </c>
      <c r="AO2320" s="1" t="s">
        <v>9453</v>
      </c>
      <c r="AP2320" s="69"/>
      <c r="AQ2320" s="176">
        <f t="shared" si="36"/>
        <v>0</v>
      </c>
    </row>
    <row r="2321" spans="38:43">
      <c r="AL2321" t="s">
        <v>9384</v>
      </c>
      <c r="AM2321" s="1" t="s">
        <v>9523</v>
      </c>
      <c r="AN2321" s="1">
        <v>30</v>
      </c>
      <c r="AO2321" s="1" t="s">
        <v>9453</v>
      </c>
      <c r="AP2321" s="69"/>
      <c r="AQ2321" s="176">
        <f t="shared" si="36"/>
        <v>0</v>
      </c>
    </row>
    <row r="2322" spans="38:43">
      <c r="AL2322" t="s">
        <v>9384</v>
      </c>
      <c r="AM2322" s="1" t="s">
        <v>9524</v>
      </c>
      <c r="AN2322" s="1">
        <v>15</v>
      </c>
      <c r="AO2322" s="1" t="s">
        <v>9496</v>
      </c>
      <c r="AP2322" s="69"/>
      <c r="AQ2322" s="176">
        <f t="shared" si="36"/>
        <v>0</v>
      </c>
    </row>
    <row r="2323" spans="38:43">
      <c r="AL2323" t="s">
        <v>9384</v>
      </c>
      <c r="AM2323" s="1" t="s">
        <v>9525</v>
      </c>
      <c r="AN2323" s="1">
        <v>5</v>
      </c>
      <c r="AO2323" s="1" t="s">
        <v>9496</v>
      </c>
      <c r="AP2323" s="69"/>
      <c r="AQ2323" s="176">
        <f t="shared" si="36"/>
        <v>0</v>
      </c>
    </row>
    <row r="2324" spans="38:43">
      <c r="AL2324" t="s">
        <v>9384</v>
      </c>
      <c r="AM2324" s="1" t="s">
        <v>9526</v>
      </c>
      <c r="AN2324" s="1">
        <v>3</v>
      </c>
      <c r="AO2324" s="1" t="s">
        <v>9496</v>
      </c>
      <c r="AP2324" s="69"/>
      <c r="AQ2324" s="176">
        <f t="shared" si="36"/>
        <v>0</v>
      </c>
    </row>
    <row r="2325" spans="38:43">
      <c r="AL2325" t="s">
        <v>9384</v>
      </c>
      <c r="AM2325" s="1" t="s">
        <v>9527</v>
      </c>
      <c r="AN2325" s="1">
        <v>0.5</v>
      </c>
      <c r="AO2325" s="1" t="s">
        <v>9496</v>
      </c>
      <c r="AP2325" s="69"/>
      <c r="AQ2325" s="176">
        <f t="shared" si="36"/>
        <v>0</v>
      </c>
    </row>
    <row r="2326" spans="38:43">
      <c r="AL2326" t="s">
        <v>9384</v>
      </c>
      <c r="AM2326" s="1" t="s">
        <v>9528</v>
      </c>
      <c r="AN2326" s="1">
        <v>5</v>
      </c>
      <c r="AO2326" s="1" t="s">
        <v>9496</v>
      </c>
      <c r="AP2326" s="69"/>
      <c r="AQ2326" s="176">
        <f t="shared" si="36"/>
        <v>0</v>
      </c>
    </row>
    <row r="2327" spans="38:43">
      <c r="AL2327" t="s">
        <v>9384</v>
      </c>
      <c r="AM2327" s="1" t="s">
        <v>9529</v>
      </c>
      <c r="AN2327" s="1">
        <v>1</v>
      </c>
      <c r="AO2327" s="1" t="s">
        <v>9496</v>
      </c>
      <c r="AP2327" s="69"/>
      <c r="AQ2327" s="176">
        <f t="shared" si="36"/>
        <v>0</v>
      </c>
    </row>
    <row r="2328" spans="38:43">
      <c r="AL2328" t="s">
        <v>9384</v>
      </c>
      <c r="AM2328" s="1" t="s">
        <v>9530</v>
      </c>
      <c r="AN2328" s="1"/>
      <c r="AO2328" s="1"/>
      <c r="AP2328" s="69"/>
      <c r="AQ2328" s="176">
        <f t="shared" si="36"/>
        <v>0</v>
      </c>
    </row>
    <row r="2329" spans="38:43">
      <c r="AL2329" t="s">
        <v>9384</v>
      </c>
      <c r="AM2329" s="1" t="s">
        <v>9531</v>
      </c>
      <c r="AN2329" s="1">
        <v>0.5</v>
      </c>
      <c r="AO2329" s="1" t="s">
        <v>9532</v>
      </c>
      <c r="AP2329" s="69"/>
      <c r="AQ2329" s="176">
        <f t="shared" si="36"/>
        <v>0</v>
      </c>
    </row>
    <row r="2330" spans="38:43">
      <c r="AL2330" t="s">
        <v>9384</v>
      </c>
      <c r="AM2330" s="1" t="s">
        <v>9533</v>
      </c>
      <c r="AN2330" s="1">
        <v>5</v>
      </c>
      <c r="AO2330" s="1" t="s">
        <v>9532</v>
      </c>
      <c r="AP2330" s="69"/>
      <c r="AQ2330" s="176">
        <f t="shared" si="36"/>
        <v>0</v>
      </c>
    </row>
    <row r="2331" spans="38:43">
      <c r="AL2331" t="s">
        <v>9384</v>
      </c>
      <c r="AM2331" s="1" t="s">
        <v>9534</v>
      </c>
      <c r="AN2331" s="1">
        <v>1</v>
      </c>
      <c r="AO2331" s="1" t="s">
        <v>9532</v>
      </c>
      <c r="AP2331" s="69"/>
      <c r="AQ2331" s="176">
        <f t="shared" si="36"/>
        <v>0</v>
      </c>
    </row>
    <row r="2332" spans="38:43">
      <c r="AL2332" t="s">
        <v>9384</v>
      </c>
      <c r="AM2332" s="1" t="s">
        <v>9535</v>
      </c>
      <c r="AN2332" s="1">
        <v>3</v>
      </c>
      <c r="AO2332" s="1" t="s">
        <v>9532</v>
      </c>
      <c r="AP2332" s="69"/>
      <c r="AQ2332" s="176">
        <f t="shared" si="36"/>
        <v>0</v>
      </c>
    </row>
    <row r="2333" spans="38:43">
      <c r="AL2333" t="s">
        <v>9384</v>
      </c>
      <c r="AM2333" s="1" t="s">
        <v>9536</v>
      </c>
      <c r="AN2333" s="1">
        <v>4</v>
      </c>
      <c r="AO2333" s="1" t="s">
        <v>9532</v>
      </c>
      <c r="AP2333" s="69"/>
      <c r="AQ2333" s="176">
        <f t="shared" si="36"/>
        <v>0</v>
      </c>
    </row>
    <row r="2334" spans="38:43">
      <c r="AL2334" t="s">
        <v>9384</v>
      </c>
      <c r="AM2334" s="1" t="s">
        <v>9537</v>
      </c>
      <c r="AN2334" s="1">
        <v>3</v>
      </c>
      <c r="AO2334" s="1" t="s">
        <v>9532</v>
      </c>
      <c r="AP2334" s="69"/>
      <c r="AQ2334" s="176">
        <f t="shared" si="36"/>
        <v>0</v>
      </c>
    </row>
    <row r="2335" spans="38:43">
      <c r="AL2335" t="s">
        <v>9384</v>
      </c>
      <c r="AM2335" s="1" t="s">
        <v>9538</v>
      </c>
      <c r="AN2335" s="1">
        <v>2</v>
      </c>
      <c r="AO2335" s="1" t="s">
        <v>9532</v>
      </c>
      <c r="AP2335" s="69"/>
      <c r="AQ2335" s="176">
        <f t="shared" si="36"/>
        <v>0</v>
      </c>
    </row>
    <row r="2336" spans="38:43">
      <c r="AL2336" t="s">
        <v>9384</v>
      </c>
      <c r="AM2336" s="1" t="s">
        <v>9539</v>
      </c>
      <c r="AN2336" s="1">
        <v>2</v>
      </c>
      <c r="AO2336" s="1" t="s">
        <v>9532</v>
      </c>
      <c r="AP2336" s="69"/>
      <c r="AQ2336" s="176">
        <f t="shared" si="36"/>
        <v>0</v>
      </c>
    </row>
    <row r="2337" spans="38:43">
      <c r="AL2337" t="s">
        <v>9384</v>
      </c>
      <c r="AM2337" s="1" t="s">
        <v>9540</v>
      </c>
      <c r="AN2337" s="1">
        <v>1</v>
      </c>
      <c r="AO2337" s="1" t="s">
        <v>9453</v>
      </c>
      <c r="AP2337" s="69"/>
      <c r="AQ2337" s="176">
        <f t="shared" si="36"/>
        <v>0</v>
      </c>
    </row>
    <row r="2338" spans="38:43">
      <c r="AL2338" t="s">
        <v>9384</v>
      </c>
      <c r="AM2338" s="1" t="s">
        <v>9541</v>
      </c>
      <c r="AN2338" s="1">
        <v>5</v>
      </c>
      <c r="AO2338" s="1" t="s">
        <v>9453</v>
      </c>
      <c r="AP2338" s="69"/>
      <c r="AQ2338" s="176">
        <f t="shared" si="36"/>
        <v>0</v>
      </c>
    </row>
    <row r="2339" spans="38:43">
      <c r="AL2339" t="s">
        <v>9384</v>
      </c>
      <c r="AM2339" s="1" t="s">
        <v>9542</v>
      </c>
      <c r="AN2339" s="1">
        <v>0.5</v>
      </c>
      <c r="AO2339" s="1" t="s">
        <v>9453</v>
      </c>
      <c r="AP2339" s="69"/>
      <c r="AQ2339" s="176">
        <f t="shared" si="36"/>
        <v>0</v>
      </c>
    </row>
    <row r="2340" spans="38:43">
      <c r="AL2340" t="s">
        <v>9384</v>
      </c>
      <c r="AM2340" s="1" t="s">
        <v>9543</v>
      </c>
      <c r="AN2340" s="1">
        <v>0.5</v>
      </c>
      <c r="AO2340" s="1" t="s">
        <v>9453</v>
      </c>
      <c r="AP2340" s="69"/>
      <c r="AQ2340" s="176">
        <f t="shared" si="36"/>
        <v>0</v>
      </c>
    </row>
    <row r="2341" spans="38:43">
      <c r="AL2341" t="s">
        <v>9384</v>
      </c>
      <c r="AM2341" s="1" t="s">
        <v>9544</v>
      </c>
      <c r="AN2341" s="1">
        <v>10</v>
      </c>
      <c r="AO2341" s="1" t="s">
        <v>9453</v>
      </c>
      <c r="AP2341" s="69"/>
      <c r="AQ2341" s="176">
        <f t="shared" si="36"/>
        <v>0</v>
      </c>
    </row>
    <row r="2342" spans="38:43">
      <c r="AL2342" t="s">
        <v>9384</v>
      </c>
      <c r="AM2342" s="1" t="s">
        <v>9545</v>
      </c>
      <c r="AN2342" s="1">
        <v>8</v>
      </c>
      <c r="AO2342" s="1" t="s">
        <v>9453</v>
      </c>
      <c r="AP2342" s="69"/>
      <c r="AQ2342" s="176">
        <f t="shared" si="36"/>
        <v>0</v>
      </c>
    </row>
    <row r="2343" spans="38:43">
      <c r="AL2343" t="s">
        <v>9384</v>
      </c>
      <c r="AM2343" s="1" t="s">
        <v>9546</v>
      </c>
      <c r="AN2343" s="1">
        <v>50</v>
      </c>
      <c r="AO2343" s="1" t="s">
        <v>9453</v>
      </c>
      <c r="AP2343" s="69"/>
      <c r="AQ2343" s="176">
        <f t="shared" si="36"/>
        <v>0</v>
      </c>
    </row>
    <row r="2344" spans="38:43">
      <c r="AL2344" t="s">
        <v>9384</v>
      </c>
      <c r="AM2344" s="1" t="s">
        <v>9547</v>
      </c>
      <c r="AN2344" s="1">
        <v>0.7</v>
      </c>
      <c r="AO2344" s="1" t="s">
        <v>9453</v>
      </c>
      <c r="AP2344" s="69"/>
      <c r="AQ2344" s="176">
        <f t="shared" si="36"/>
        <v>0</v>
      </c>
    </row>
    <row r="2345" spans="38:43">
      <c r="AL2345" t="s">
        <v>9384</v>
      </c>
      <c r="AM2345" s="1" t="s">
        <v>9548</v>
      </c>
      <c r="AN2345" s="1">
        <v>5</v>
      </c>
      <c r="AO2345" s="1" t="s">
        <v>9453</v>
      </c>
      <c r="AP2345" s="69"/>
      <c r="AQ2345" s="176">
        <f t="shared" si="36"/>
        <v>0</v>
      </c>
    </row>
    <row r="2346" spans="38:43">
      <c r="AL2346" t="s">
        <v>9384</v>
      </c>
      <c r="AM2346" s="1" t="s">
        <v>9549</v>
      </c>
      <c r="AN2346" s="1">
        <v>10</v>
      </c>
      <c r="AO2346" s="1" t="s">
        <v>9453</v>
      </c>
      <c r="AP2346" s="69"/>
      <c r="AQ2346" s="176">
        <f t="shared" si="36"/>
        <v>0</v>
      </c>
    </row>
    <row r="2347" spans="38:43">
      <c r="AL2347" t="s">
        <v>9384</v>
      </c>
      <c r="AM2347" s="1" t="s">
        <v>9550</v>
      </c>
      <c r="AN2347" s="1">
        <v>5</v>
      </c>
      <c r="AO2347" s="1" t="s">
        <v>9453</v>
      </c>
      <c r="AP2347" s="69"/>
      <c r="AQ2347" s="176">
        <f t="shared" si="36"/>
        <v>0</v>
      </c>
    </row>
    <row r="2348" spans="38:43">
      <c r="AL2348" t="s">
        <v>9384</v>
      </c>
      <c r="AM2348" s="1" t="s">
        <v>9551</v>
      </c>
      <c r="AN2348" s="1">
        <v>20</v>
      </c>
      <c r="AO2348" s="1" t="s">
        <v>9453</v>
      </c>
      <c r="AP2348" s="69"/>
      <c r="AQ2348" s="176">
        <f t="shared" si="36"/>
        <v>0</v>
      </c>
    </row>
    <row r="2349" spans="38:43">
      <c r="AL2349" t="s">
        <v>9384</v>
      </c>
      <c r="AM2349" s="1" t="s">
        <v>9552</v>
      </c>
      <c r="AN2349" s="1">
        <v>10</v>
      </c>
      <c r="AO2349" s="1" t="s">
        <v>9453</v>
      </c>
      <c r="AP2349" s="69"/>
      <c r="AQ2349" s="176">
        <f t="shared" si="36"/>
        <v>0</v>
      </c>
    </row>
    <row r="2350" spans="38:43">
      <c r="AL2350" t="s">
        <v>9384</v>
      </c>
      <c r="AM2350" s="1" t="s">
        <v>9553</v>
      </c>
      <c r="AN2350" s="1">
        <v>15</v>
      </c>
      <c r="AO2350" s="1" t="s">
        <v>9453</v>
      </c>
      <c r="AP2350" s="69"/>
      <c r="AQ2350" s="176">
        <f t="shared" si="36"/>
        <v>0</v>
      </c>
    </row>
    <row r="2351" spans="38:43">
      <c r="AL2351" t="s">
        <v>9384</v>
      </c>
      <c r="AM2351" s="1" t="s">
        <v>9554</v>
      </c>
      <c r="AN2351" s="1">
        <v>5</v>
      </c>
      <c r="AO2351" s="1" t="s">
        <v>9453</v>
      </c>
      <c r="AP2351" s="69"/>
      <c r="AQ2351" s="176">
        <f t="shared" si="36"/>
        <v>0</v>
      </c>
    </row>
    <row r="2352" spans="38:43">
      <c r="AL2352" t="s">
        <v>9384</v>
      </c>
      <c r="AM2352" s="1" t="s">
        <v>9555</v>
      </c>
      <c r="AN2352" s="1">
        <v>0.5</v>
      </c>
      <c r="AO2352" s="1" t="s">
        <v>9453</v>
      </c>
      <c r="AP2352" s="69"/>
      <c r="AQ2352" s="176">
        <f t="shared" si="36"/>
        <v>0</v>
      </c>
    </row>
    <row r="2353" spans="38:43">
      <c r="AL2353" t="s">
        <v>9384</v>
      </c>
      <c r="AM2353" s="1" t="s">
        <v>9556</v>
      </c>
      <c r="AN2353" s="1">
        <v>3</v>
      </c>
      <c r="AO2353" s="1" t="s">
        <v>9496</v>
      </c>
      <c r="AP2353" s="69"/>
      <c r="AQ2353" s="176">
        <f t="shared" si="36"/>
        <v>0</v>
      </c>
    </row>
    <row r="2354" spans="38:43">
      <c r="AL2354" t="s">
        <v>9384</v>
      </c>
      <c r="AM2354" s="1" t="s">
        <v>9557</v>
      </c>
      <c r="AN2354" s="1">
        <v>10</v>
      </c>
      <c r="AO2354" s="1" t="s">
        <v>9496</v>
      </c>
      <c r="AP2354" s="69"/>
      <c r="AQ2354" s="176">
        <f t="shared" si="36"/>
        <v>0</v>
      </c>
    </row>
    <row r="2355" spans="38:43">
      <c r="AL2355" t="s">
        <v>9384</v>
      </c>
      <c r="AM2355" s="1" t="s">
        <v>9558</v>
      </c>
      <c r="AN2355" s="1">
        <v>0.4</v>
      </c>
      <c r="AO2355" s="1" t="s">
        <v>9559</v>
      </c>
      <c r="AP2355" s="69"/>
      <c r="AQ2355" s="176">
        <f t="shared" si="36"/>
        <v>0</v>
      </c>
    </row>
    <row r="2356" spans="38:43">
      <c r="AL2356" t="s">
        <v>9384</v>
      </c>
      <c r="AM2356" s="1" t="s">
        <v>9560</v>
      </c>
      <c r="AN2356" s="1">
        <v>50</v>
      </c>
      <c r="AO2356" s="1" t="s">
        <v>9559</v>
      </c>
      <c r="AP2356" s="69"/>
      <c r="AQ2356" s="176">
        <f t="shared" si="36"/>
        <v>0</v>
      </c>
    </row>
    <row r="2357" spans="38:43">
      <c r="AL2357" t="s">
        <v>9384</v>
      </c>
      <c r="AM2357" s="1" t="s">
        <v>9561</v>
      </c>
      <c r="AN2357" s="1">
        <v>1</v>
      </c>
      <c r="AO2357" s="1" t="s">
        <v>9559</v>
      </c>
      <c r="AP2357" s="69"/>
      <c r="AQ2357" s="176">
        <f t="shared" si="36"/>
        <v>0</v>
      </c>
    </row>
    <row r="2358" spans="38:43">
      <c r="AL2358" t="s">
        <v>9384</v>
      </c>
      <c r="AM2358" s="1" t="s">
        <v>9562</v>
      </c>
      <c r="AN2358" s="1">
        <v>0.7</v>
      </c>
      <c r="AO2358" s="1" t="s">
        <v>9559</v>
      </c>
      <c r="AP2358" s="69"/>
      <c r="AQ2358" s="176">
        <f t="shared" si="36"/>
        <v>0</v>
      </c>
    </row>
    <row r="2359" spans="38:43">
      <c r="AL2359" t="s">
        <v>9384</v>
      </c>
      <c r="AM2359" s="1" t="s">
        <v>9563</v>
      </c>
      <c r="AN2359" s="1">
        <v>1</v>
      </c>
      <c r="AO2359" s="1" t="s">
        <v>9559</v>
      </c>
      <c r="AP2359" s="69"/>
      <c r="AQ2359" s="176">
        <f t="shared" si="36"/>
        <v>0</v>
      </c>
    </row>
    <row r="2360" spans="38:43">
      <c r="AL2360" t="s">
        <v>9384</v>
      </c>
      <c r="AM2360" s="1" t="s">
        <v>9564</v>
      </c>
      <c r="AN2360" s="1">
        <v>0.5</v>
      </c>
      <c r="AO2360" s="1" t="s">
        <v>9559</v>
      </c>
      <c r="AP2360" s="69"/>
      <c r="AQ2360" s="176">
        <f t="shared" si="36"/>
        <v>0</v>
      </c>
    </row>
    <row r="2361" spans="38:43">
      <c r="AL2361" t="s">
        <v>9384</v>
      </c>
      <c r="AM2361" s="1" t="s">
        <v>9565</v>
      </c>
      <c r="AN2361" s="1">
        <v>0.6</v>
      </c>
      <c r="AO2361" s="1" t="s">
        <v>9559</v>
      </c>
      <c r="AP2361" s="69"/>
      <c r="AQ2361" s="176">
        <f t="shared" si="36"/>
        <v>0</v>
      </c>
    </row>
    <row r="2362" spans="38:43">
      <c r="AL2362" t="s">
        <v>9384</v>
      </c>
      <c r="AM2362" s="1" t="s">
        <v>9566</v>
      </c>
      <c r="AN2362" s="1">
        <v>0.3</v>
      </c>
      <c r="AO2362" s="1" t="s">
        <v>9559</v>
      </c>
      <c r="AP2362" s="69"/>
      <c r="AQ2362" s="176">
        <f t="shared" si="36"/>
        <v>0</v>
      </c>
    </row>
    <row r="2363" spans="38:43">
      <c r="AL2363" t="s">
        <v>9384</v>
      </c>
      <c r="AM2363" s="1" t="s">
        <v>9567</v>
      </c>
      <c r="AN2363" s="1">
        <v>0.5</v>
      </c>
      <c r="AO2363" s="1" t="s">
        <v>9559</v>
      </c>
      <c r="AP2363" s="69"/>
      <c r="AQ2363" s="176">
        <f t="shared" si="36"/>
        <v>0</v>
      </c>
    </row>
    <row r="2364" spans="38:43">
      <c r="AL2364" t="s">
        <v>9384</v>
      </c>
      <c r="AM2364" s="1" t="s">
        <v>9568</v>
      </c>
      <c r="AN2364" s="1">
        <v>30</v>
      </c>
      <c r="AO2364" s="1" t="s">
        <v>9559</v>
      </c>
      <c r="AP2364" s="69"/>
      <c r="AQ2364" s="176">
        <f t="shared" si="36"/>
        <v>0</v>
      </c>
    </row>
    <row r="2365" spans="38:43">
      <c r="AL2365" t="s">
        <v>9384</v>
      </c>
      <c r="AM2365" s="1" t="s">
        <v>9569</v>
      </c>
      <c r="AN2365" s="1">
        <v>1</v>
      </c>
      <c r="AO2365" s="1" t="s">
        <v>9559</v>
      </c>
      <c r="AP2365" s="69"/>
      <c r="AQ2365" s="176">
        <f t="shared" si="36"/>
        <v>0</v>
      </c>
    </row>
    <row r="2366" spans="38:43">
      <c r="AL2366" t="s">
        <v>9384</v>
      </c>
      <c r="AM2366" s="1" t="s">
        <v>9570</v>
      </c>
      <c r="AN2366" s="1">
        <v>5</v>
      </c>
      <c r="AO2366" s="1" t="s">
        <v>9559</v>
      </c>
      <c r="AP2366" s="69"/>
      <c r="AQ2366" s="176">
        <f t="shared" si="36"/>
        <v>0</v>
      </c>
    </row>
    <row r="2367" spans="38:43">
      <c r="AL2367" t="s">
        <v>9384</v>
      </c>
      <c r="AM2367" s="1" t="s">
        <v>9571</v>
      </c>
      <c r="AN2367" s="1">
        <v>1</v>
      </c>
      <c r="AO2367" s="1" t="s">
        <v>9559</v>
      </c>
      <c r="AP2367" s="69"/>
      <c r="AQ2367" s="176">
        <f t="shared" si="36"/>
        <v>0</v>
      </c>
    </row>
    <row r="2368" spans="38:43">
      <c r="AL2368" t="s">
        <v>9384</v>
      </c>
      <c r="AM2368" s="1" t="s">
        <v>9572</v>
      </c>
      <c r="AN2368" s="1">
        <v>20</v>
      </c>
      <c r="AO2368" s="1" t="s">
        <v>9559</v>
      </c>
      <c r="AP2368" s="69"/>
      <c r="AQ2368" s="176">
        <f t="shared" si="36"/>
        <v>0</v>
      </c>
    </row>
    <row r="2369" spans="38:43">
      <c r="AL2369" t="s">
        <v>9384</v>
      </c>
      <c r="AM2369" s="1" t="s">
        <v>9573</v>
      </c>
      <c r="AN2369" s="1">
        <v>0.5</v>
      </c>
      <c r="AO2369" s="1" t="s">
        <v>9496</v>
      </c>
      <c r="AP2369" s="69"/>
      <c r="AQ2369" s="176">
        <f t="shared" si="36"/>
        <v>0</v>
      </c>
    </row>
    <row r="2370" spans="38:43">
      <c r="AL2370" t="s">
        <v>9384</v>
      </c>
      <c r="AM2370" s="1" t="s">
        <v>9574</v>
      </c>
      <c r="AN2370" s="1">
        <v>3.5</v>
      </c>
      <c r="AO2370" s="1" t="s">
        <v>9453</v>
      </c>
      <c r="AP2370" s="69"/>
      <c r="AQ2370" s="176">
        <f t="shared" si="36"/>
        <v>0</v>
      </c>
    </row>
    <row r="2371" spans="38:43">
      <c r="AL2371" t="s">
        <v>9384</v>
      </c>
      <c r="AM2371" s="1" t="s">
        <v>9575</v>
      </c>
      <c r="AN2371" s="1">
        <v>2</v>
      </c>
      <c r="AO2371" s="1" t="s">
        <v>9453</v>
      </c>
      <c r="AP2371" s="69"/>
      <c r="AQ2371" s="176">
        <f t="shared" si="36"/>
        <v>0</v>
      </c>
    </row>
    <row r="2372" spans="38:43">
      <c r="AL2372" t="s">
        <v>9384</v>
      </c>
      <c r="AM2372" s="1" t="s">
        <v>9576</v>
      </c>
      <c r="AN2372" s="1">
        <v>3</v>
      </c>
      <c r="AO2372" s="1" t="s">
        <v>9453</v>
      </c>
      <c r="AP2372" s="69"/>
      <c r="AQ2372" s="176">
        <f t="shared" ref="AQ2372:AQ2435" si="37">AP2372*AN2372</f>
        <v>0</v>
      </c>
    </row>
    <row r="2373" spans="38:43">
      <c r="AL2373" t="s">
        <v>9384</v>
      </c>
      <c r="AM2373" s="1" t="s">
        <v>9577</v>
      </c>
      <c r="AN2373" s="1">
        <v>1.5</v>
      </c>
      <c r="AO2373" s="1" t="s">
        <v>9453</v>
      </c>
      <c r="AP2373" s="69"/>
      <c r="AQ2373" s="176">
        <f t="shared" si="37"/>
        <v>0</v>
      </c>
    </row>
    <row r="2374" spans="38:43">
      <c r="AL2374" t="s">
        <v>9384</v>
      </c>
      <c r="AM2374" s="1" t="s">
        <v>9578</v>
      </c>
      <c r="AN2374" s="1">
        <v>1</v>
      </c>
      <c r="AO2374" s="1" t="s">
        <v>9559</v>
      </c>
      <c r="AP2374" s="69"/>
      <c r="AQ2374" s="176">
        <f t="shared" si="37"/>
        <v>0</v>
      </c>
    </row>
    <row r="2375" spans="38:43">
      <c r="AL2375" t="s">
        <v>9384</v>
      </c>
      <c r="AM2375" s="1" t="s">
        <v>9579</v>
      </c>
      <c r="AN2375" s="1">
        <v>0.5</v>
      </c>
      <c r="AO2375" s="1" t="s">
        <v>9559</v>
      </c>
      <c r="AP2375" s="69"/>
      <c r="AQ2375" s="176">
        <f t="shared" si="37"/>
        <v>0</v>
      </c>
    </row>
    <row r="2376" spans="38:43">
      <c r="AL2376" t="s">
        <v>9384</v>
      </c>
      <c r="AM2376" s="1" t="s">
        <v>9580</v>
      </c>
      <c r="AN2376" s="1">
        <v>0.1</v>
      </c>
      <c r="AO2376" s="1" t="s">
        <v>9559</v>
      </c>
      <c r="AP2376" s="69"/>
      <c r="AQ2376" s="176">
        <f t="shared" si="37"/>
        <v>0</v>
      </c>
    </row>
    <row r="2377" spans="38:43">
      <c r="AL2377" t="s">
        <v>9384</v>
      </c>
      <c r="AM2377" s="1" t="s">
        <v>9581</v>
      </c>
      <c r="AN2377" s="1">
        <v>0.3</v>
      </c>
      <c r="AO2377" s="1" t="s">
        <v>9559</v>
      </c>
      <c r="AP2377" s="69"/>
      <c r="AQ2377" s="176">
        <f t="shared" si="37"/>
        <v>0</v>
      </c>
    </row>
    <row r="2378" spans="38:43">
      <c r="AL2378" t="s">
        <v>9384</v>
      </c>
      <c r="AM2378" s="1" t="s">
        <v>9582</v>
      </c>
      <c r="AN2378" s="1">
        <v>3</v>
      </c>
      <c r="AO2378" s="1" t="s">
        <v>9559</v>
      </c>
      <c r="AP2378" s="69"/>
      <c r="AQ2378" s="176">
        <f t="shared" si="37"/>
        <v>0</v>
      </c>
    </row>
    <row r="2379" spans="38:43">
      <c r="AL2379" t="s">
        <v>9384</v>
      </c>
      <c r="AM2379" s="1" t="s">
        <v>9583</v>
      </c>
      <c r="AN2379" s="1">
        <v>0.5</v>
      </c>
      <c r="AO2379" s="1" t="s">
        <v>9559</v>
      </c>
      <c r="AP2379" s="69"/>
      <c r="AQ2379" s="176">
        <f t="shared" si="37"/>
        <v>0</v>
      </c>
    </row>
    <row r="2380" spans="38:43">
      <c r="AL2380" t="s">
        <v>9384</v>
      </c>
      <c r="AM2380" s="1" t="s">
        <v>9584</v>
      </c>
      <c r="AN2380" s="1"/>
      <c r="AO2380" s="1"/>
      <c r="AP2380" s="69"/>
      <c r="AQ2380" s="176">
        <f t="shared" si="37"/>
        <v>0</v>
      </c>
    </row>
    <row r="2381" spans="38:43">
      <c r="AL2381" t="s">
        <v>9384</v>
      </c>
      <c r="AM2381" s="1" t="s">
        <v>9585</v>
      </c>
      <c r="AN2381" s="1">
        <v>3</v>
      </c>
      <c r="AO2381" s="1" t="s">
        <v>9496</v>
      </c>
      <c r="AP2381" s="69"/>
      <c r="AQ2381" s="176">
        <f t="shared" si="37"/>
        <v>0</v>
      </c>
    </row>
    <row r="2382" spans="38:43">
      <c r="AL2382" t="s">
        <v>9384</v>
      </c>
      <c r="AM2382" s="1" t="s">
        <v>9586</v>
      </c>
      <c r="AN2382" s="1">
        <v>20</v>
      </c>
      <c r="AO2382" s="1" t="s">
        <v>9496</v>
      </c>
      <c r="AP2382" s="69"/>
      <c r="AQ2382" s="176">
        <f t="shared" si="37"/>
        <v>0</v>
      </c>
    </row>
    <row r="2383" spans="38:43">
      <c r="AL2383" t="s">
        <v>9384</v>
      </c>
      <c r="AM2383" s="1" t="s">
        <v>9587</v>
      </c>
      <c r="AN2383" s="1">
        <v>1</v>
      </c>
      <c r="AO2383" s="1" t="s">
        <v>9496</v>
      </c>
      <c r="AP2383" s="69"/>
      <c r="AQ2383" s="176">
        <f t="shared" si="37"/>
        <v>0</v>
      </c>
    </row>
    <row r="2384" spans="38:43">
      <c r="AL2384" t="s">
        <v>9384</v>
      </c>
      <c r="AM2384" s="1" t="s">
        <v>9588</v>
      </c>
      <c r="AN2384" s="1">
        <v>0.5</v>
      </c>
      <c r="AO2384" s="1" t="s">
        <v>9496</v>
      </c>
      <c r="AP2384" s="69"/>
      <c r="AQ2384" s="176">
        <f t="shared" si="37"/>
        <v>0</v>
      </c>
    </row>
    <row r="2385" spans="38:43">
      <c r="AL2385" t="s">
        <v>9384</v>
      </c>
      <c r="AM2385" s="1" t="s">
        <v>9589</v>
      </c>
      <c r="AN2385" s="1">
        <v>10</v>
      </c>
      <c r="AO2385" s="1" t="s">
        <v>9496</v>
      </c>
      <c r="AP2385" s="69"/>
      <c r="AQ2385" s="176">
        <f t="shared" si="37"/>
        <v>0</v>
      </c>
    </row>
    <row r="2386" spans="38:43">
      <c r="AL2386" t="s">
        <v>9384</v>
      </c>
      <c r="AM2386" s="1" t="s">
        <v>9590</v>
      </c>
      <c r="AN2386" s="1">
        <v>15</v>
      </c>
      <c r="AO2386" s="1" t="s">
        <v>9496</v>
      </c>
      <c r="AP2386" s="69"/>
      <c r="AQ2386" s="176">
        <f t="shared" si="37"/>
        <v>0</v>
      </c>
    </row>
    <row r="2387" spans="38:43">
      <c r="AL2387" t="s">
        <v>9384</v>
      </c>
      <c r="AM2387" s="1" t="s">
        <v>9591</v>
      </c>
      <c r="AN2387" s="1">
        <v>0.3</v>
      </c>
      <c r="AO2387" s="1" t="s">
        <v>9496</v>
      </c>
      <c r="AP2387" s="69"/>
      <c r="AQ2387" s="176">
        <f t="shared" si="37"/>
        <v>0</v>
      </c>
    </row>
    <row r="2388" spans="38:43">
      <c r="AL2388" t="s">
        <v>9384</v>
      </c>
      <c r="AM2388" s="1" t="s">
        <v>9592</v>
      </c>
      <c r="AN2388" s="1"/>
      <c r="AO2388" s="1"/>
      <c r="AP2388" s="69"/>
      <c r="AQ2388" s="176">
        <f t="shared" si="37"/>
        <v>0</v>
      </c>
    </row>
    <row r="2389" spans="38:43">
      <c r="AL2389" t="s">
        <v>9384</v>
      </c>
      <c r="AM2389" s="1" t="s">
        <v>9593</v>
      </c>
      <c r="AN2389" s="1">
        <v>5</v>
      </c>
      <c r="AO2389" s="1" t="s">
        <v>9453</v>
      </c>
      <c r="AP2389" s="69"/>
      <c r="AQ2389" s="176">
        <f t="shared" si="37"/>
        <v>0</v>
      </c>
    </row>
    <row r="2390" spans="38:43">
      <c r="AL2390" t="s">
        <v>9384</v>
      </c>
      <c r="AM2390" s="1" t="s">
        <v>9594</v>
      </c>
      <c r="AN2390" s="1">
        <v>1</v>
      </c>
      <c r="AO2390" s="1" t="s">
        <v>9453</v>
      </c>
      <c r="AP2390" s="69"/>
      <c r="AQ2390" s="176">
        <f t="shared" si="37"/>
        <v>0</v>
      </c>
    </row>
    <row r="2391" spans="38:43">
      <c r="AL2391" t="s">
        <v>9384</v>
      </c>
      <c r="AM2391" s="1" t="s">
        <v>9595</v>
      </c>
      <c r="AN2391" s="1">
        <v>20</v>
      </c>
      <c r="AO2391" s="1" t="s">
        <v>9453</v>
      </c>
      <c r="AP2391" s="69"/>
      <c r="AQ2391" s="176">
        <f t="shared" si="37"/>
        <v>0</v>
      </c>
    </row>
    <row r="2392" spans="38:43">
      <c r="AL2392" t="s">
        <v>9384</v>
      </c>
      <c r="AM2392" s="1" t="s">
        <v>9596</v>
      </c>
      <c r="AN2392" s="1">
        <v>35</v>
      </c>
      <c r="AO2392" s="1" t="s">
        <v>9453</v>
      </c>
      <c r="AP2392" s="69"/>
      <c r="AQ2392" s="176">
        <f t="shared" si="37"/>
        <v>0</v>
      </c>
    </row>
    <row r="2393" spans="38:43">
      <c r="AL2393" t="s">
        <v>9384</v>
      </c>
      <c r="AM2393" s="1" t="s">
        <v>9597</v>
      </c>
      <c r="AN2393" s="1">
        <v>15</v>
      </c>
      <c r="AO2393" s="1" t="s">
        <v>9453</v>
      </c>
      <c r="AP2393" s="69"/>
      <c r="AQ2393" s="176">
        <f t="shared" si="37"/>
        <v>0</v>
      </c>
    </row>
    <row r="2394" spans="38:43">
      <c r="AL2394" t="s">
        <v>9384</v>
      </c>
      <c r="AM2394" s="1" t="s">
        <v>9598</v>
      </c>
      <c r="AN2394" s="1">
        <v>5</v>
      </c>
      <c r="AO2394" s="1" t="s">
        <v>9453</v>
      </c>
      <c r="AP2394" s="69"/>
      <c r="AQ2394" s="176">
        <f t="shared" si="37"/>
        <v>0</v>
      </c>
    </row>
    <row r="2395" spans="38:43">
      <c r="AL2395" t="s">
        <v>9384</v>
      </c>
      <c r="AM2395" s="1" t="s">
        <v>9599</v>
      </c>
      <c r="AN2395" s="1">
        <v>10</v>
      </c>
      <c r="AO2395" s="1" t="s">
        <v>9453</v>
      </c>
      <c r="AP2395" s="69"/>
      <c r="AQ2395" s="176">
        <f t="shared" si="37"/>
        <v>0</v>
      </c>
    </row>
    <row r="2396" spans="38:43">
      <c r="AL2396" t="s">
        <v>9384</v>
      </c>
      <c r="AM2396" s="1" t="s">
        <v>9600</v>
      </c>
      <c r="AN2396" s="1">
        <v>6</v>
      </c>
      <c r="AO2396" s="1" t="s">
        <v>9453</v>
      </c>
      <c r="AP2396" s="69"/>
      <c r="AQ2396" s="176">
        <f t="shared" si="37"/>
        <v>0</v>
      </c>
    </row>
    <row r="2397" spans="38:43">
      <c r="AL2397" t="s">
        <v>9384</v>
      </c>
      <c r="AM2397" s="1" t="s">
        <v>9601</v>
      </c>
      <c r="AN2397" s="1">
        <v>25</v>
      </c>
      <c r="AO2397" s="1" t="s">
        <v>9453</v>
      </c>
      <c r="AP2397" s="69"/>
      <c r="AQ2397" s="176">
        <f t="shared" si="37"/>
        <v>0</v>
      </c>
    </row>
    <row r="2398" spans="38:43">
      <c r="AL2398" t="s">
        <v>9384</v>
      </c>
      <c r="AM2398" s="1" t="s">
        <v>8232</v>
      </c>
      <c r="AN2398" s="1">
        <v>30</v>
      </c>
      <c r="AO2398" s="1" t="s">
        <v>9453</v>
      </c>
      <c r="AP2398" s="69"/>
      <c r="AQ2398" s="176">
        <f t="shared" si="37"/>
        <v>0</v>
      </c>
    </row>
    <row r="2399" spans="38:43">
      <c r="AL2399" t="s">
        <v>9384</v>
      </c>
      <c r="AM2399" s="1" t="s">
        <v>9602</v>
      </c>
      <c r="AN2399" s="1">
        <v>30</v>
      </c>
      <c r="AO2399" s="1" t="s">
        <v>9453</v>
      </c>
      <c r="AP2399" s="69"/>
      <c r="AQ2399" s="176">
        <f t="shared" si="37"/>
        <v>0</v>
      </c>
    </row>
    <row r="2400" spans="38:43">
      <c r="AL2400" t="s">
        <v>9384</v>
      </c>
      <c r="AM2400" s="1" t="s">
        <v>9603</v>
      </c>
      <c r="AN2400" s="1">
        <v>40</v>
      </c>
      <c r="AO2400" s="1" t="s">
        <v>9453</v>
      </c>
      <c r="AP2400" s="69"/>
      <c r="AQ2400" s="176">
        <f t="shared" si="37"/>
        <v>0</v>
      </c>
    </row>
    <row r="2401" spans="38:43">
      <c r="AL2401" t="s">
        <v>9384</v>
      </c>
      <c r="AM2401" s="1" t="s">
        <v>9604</v>
      </c>
      <c r="AN2401" s="1">
        <v>15</v>
      </c>
      <c r="AO2401" s="1" t="s">
        <v>9453</v>
      </c>
      <c r="AP2401" s="69"/>
      <c r="AQ2401" s="176">
        <f t="shared" si="37"/>
        <v>0</v>
      </c>
    </row>
    <row r="2402" spans="38:43">
      <c r="AL2402" t="s">
        <v>9384</v>
      </c>
      <c r="AM2402" s="1" t="s">
        <v>9605</v>
      </c>
      <c r="AN2402" s="1">
        <v>45</v>
      </c>
      <c r="AO2402" s="1" t="s">
        <v>9453</v>
      </c>
      <c r="AP2402" s="69"/>
      <c r="AQ2402" s="176">
        <f t="shared" si="37"/>
        <v>0</v>
      </c>
    </row>
    <row r="2403" spans="38:43">
      <c r="AL2403" t="s">
        <v>9384</v>
      </c>
      <c r="AM2403" s="1" t="s">
        <v>9606</v>
      </c>
      <c r="AN2403" s="1">
        <v>25</v>
      </c>
      <c r="AO2403" s="1" t="s">
        <v>9453</v>
      </c>
      <c r="AP2403" s="69"/>
      <c r="AQ2403" s="176">
        <f t="shared" si="37"/>
        <v>0</v>
      </c>
    </row>
    <row r="2404" spans="38:43">
      <c r="AL2404" t="s">
        <v>9384</v>
      </c>
      <c r="AM2404" s="1" t="s">
        <v>9607</v>
      </c>
      <c r="AN2404" s="1"/>
      <c r="AO2404" s="1"/>
      <c r="AP2404" s="69"/>
      <c r="AQ2404" s="176">
        <f t="shared" si="37"/>
        <v>0</v>
      </c>
    </row>
    <row r="2405" spans="38:43">
      <c r="AL2405" t="s">
        <v>9384</v>
      </c>
      <c r="AM2405" s="1" t="s">
        <v>9608</v>
      </c>
      <c r="AN2405" s="1">
        <v>10</v>
      </c>
      <c r="AO2405" s="1" t="s">
        <v>9609</v>
      </c>
      <c r="AP2405" s="69"/>
      <c r="AQ2405" s="176">
        <f t="shared" si="37"/>
        <v>0</v>
      </c>
    </row>
    <row r="2406" spans="38:43">
      <c r="AL2406" t="s">
        <v>9384</v>
      </c>
      <c r="AM2406" s="1" t="s">
        <v>9610</v>
      </c>
      <c r="AN2406" s="1">
        <v>3</v>
      </c>
      <c r="AO2406" s="1" t="s">
        <v>9609</v>
      </c>
      <c r="AP2406" s="69"/>
      <c r="AQ2406" s="176">
        <f t="shared" si="37"/>
        <v>0</v>
      </c>
    </row>
    <row r="2407" spans="38:43">
      <c r="AL2407" t="s">
        <v>9384</v>
      </c>
      <c r="AM2407" s="1" t="s">
        <v>9611</v>
      </c>
      <c r="AN2407" s="1">
        <v>0.5</v>
      </c>
      <c r="AO2407" s="1" t="s">
        <v>9609</v>
      </c>
      <c r="AP2407" s="69"/>
      <c r="AQ2407" s="176">
        <f t="shared" si="37"/>
        <v>0</v>
      </c>
    </row>
    <row r="2408" spans="38:43">
      <c r="AL2408" t="s">
        <v>9384</v>
      </c>
      <c r="AM2408" s="1" t="s">
        <v>9612</v>
      </c>
      <c r="AN2408" s="1">
        <v>5</v>
      </c>
      <c r="AO2408" s="1" t="s">
        <v>9609</v>
      </c>
      <c r="AP2408" s="69"/>
      <c r="AQ2408" s="176">
        <f t="shared" si="37"/>
        <v>0</v>
      </c>
    </row>
    <row r="2409" spans="38:43">
      <c r="AL2409" t="s">
        <v>9384</v>
      </c>
      <c r="AM2409" s="1" t="s">
        <v>9613</v>
      </c>
      <c r="AN2409" s="1">
        <v>0.1</v>
      </c>
      <c r="AO2409" s="1" t="s">
        <v>9609</v>
      </c>
      <c r="AP2409" s="69"/>
      <c r="AQ2409" s="176">
        <f t="shared" si="37"/>
        <v>0</v>
      </c>
    </row>
    <row r="2410" spans="38:43">
      <c r="AL2410" t="s">
        <v>9384</v>
      </c>
      <c r="AM2410" s="1" t="s">
        <v>9614</v>
      </c>
      <c r="AN2410" s="1">
        <v>0.2</v>
      </c>
      <c r="AO2410" s="1" t="s">
        <v>9609</v>
      </c>
      <c r="AP2410" s="69"/>
      <c r="AQ2410" s="176">
        <f t="shared" si="37"/>
        <v>0</v>
      </c>
    </row>
    <row r="2411" spans="38:43">
      <c r="AL2411" t="s">
        <v>9384</v>
      </c>
      <c r="AM2411" s="1" t="s">
        <v>9615</v>
      </c>
      <c r="AN2411" s="1">
        <v>10</v>
      </c>
      <c r="AO2411" s="1" t="s">
        <v>9609</v>
      </c>
      <c r="AP2411" s="69"/>
      <c r="AQ2411" s="176">
        <f t="shared" si="37"/>
        <v>0</v>
      </c>
    </row>
    <row r="2412" spans="38:43">
      <c r="AL2412" t="s">
        <v>9384</v>
      </c>
      <c r="AM2412" s="1" t="s">
        <v>9616</v>
      </c>
      <c r="AN2412" s="1">
        <v>0.3</v>
      </c>
      <c r="AO2412" s="1" t="s">
        <v>9609</v>
      </c>
      <c r="AP2412" s="69"/>
      <c r="AQ2412" s="176">
        <f t="shared" si="37"/>
        <v>0</v>
      </c>
    </row>
    <row r="2413" spans="38:43">
      <c r="AL2413" t="s">
        <v>9384</v>
      </c>
      <c r="AM2413" s="1" t="s">
        <v>7766</v>
      </c>
      <c r="AN2413" s="1">
        <v>2</v>
      </c>
      <c r="AO2413" s="1" t="s">
        <v>9609</v>
      </c>
      <c r="AP2413" s="69"/>
      <c r="AQ2413" s="176">
        <f t="shared" si="37"/>
        <v>0</v>
      </c>
    </row>
    <row r="2414" spans="38:43">
      <c r="AL2414" t="s">
        <v>9384</v>
      </c>
      <c r="AM2414" s="1" t="s">
        <v>9617</v>
      </c>
      <c r="AN2414" s="1"/>
      <c r="AO2414" s="1"/>
      <c r="AP2414" s="69"/>
      <c r="AQ2414" s="176">
        <f t="shared" si="37"/>
        <v>0</v>
      </c>
    </row>
    <row r="2415" spans="38:43">
      <c r="AL2415" t="s">
        <v>9384</v>
      </c>
      <c r="AM2415" s="1" t="s">
        <v>9618</v>
      </c>
      <c r="AN2415" s="1">
        <v>0.3</v>
      </c>
      <c r="AO2415" s="1" t="s">
        <v>9532</v>
      </c>
      <c r="AP2415" s="69"/>
      <c r="AQ2415" s="176">
        <f t="shared" si="37"/>
        <v>0</v>
      </c>
    </row>
    <row r="2416" spans="38:43">
      <c r="AL2416" t="s">
        <v>9384</v>
      </c>
      <c r="AM2416" s="1" t="s">
        <v>9619</v>
      </c>
      <c r="AN2416" s="1">
        <v>0.5</v>
      </c>
      <c r="AO2416" s="1" t="s">
        <v>9532</v>
      </c>
      <c r="AP2416" s="69"/>
      <c r="AQ2416" s="176">
        <f t="shared" si="37"/>
        <v>0</v>
      </c>
    </row>
    <row r="2417" spans="38:43">
      <c r="AL2417" t="s">
        <v>9384</v>
      </c>
      <c r="AM2417" s="1" t="s">
        <v>9620</v>
      </c>
      <c r="AN2417" s="1">
        <v>1</v>
      </c>
      <c r="AO2417" s="1" t="s">
        <v>9532</v>
      </c>
      <c r="AP2417" s="69"/>
      <c r="AQ2417" s="176">
        <f t="shared" si="37"/>
        <v>0</v>
      </c>
    </row>
    <row r="2418" spans="38:43">
      <c r="AL2418" t="s">
        <v>9384</v>
      </c>
      <c r="AM2418" s="1" t="s">
        <v>9621</v>
      </c>
      <c r="AN2418" s="1">
        <v>0.1</v>
      </c>
      <c r="AO2418" s="1" t="s">
        <v>9532</v>
      </c>
      <c r="AP2418" s="69"/>
      <c r="AQ2418" s="176">
        <f t="shared" si="37"/>
        <v>0</v>
      </c>
    </row>
    <row r="2419" spans="38:43">
      <c r="AL2419" t="s">
        <v>9384</v>
      </c>
      <c r="AM2419" s="1" t="s">
        <v>9622</v>
      </c>
      <c r="AN2419" s="1">
        <v>20</v>
      </c>
      <c r="AO2419" s="1" t="s">
        <v>9453</v>
      </c>
      <c r="AP2419" s="69"/>
      <c r="AQ2419" s="176">
        <f t="shared" si="37"/>
        <v>0</v>
      </c>
    </row>
    <row r="2420" spans="38:43">
      <c r="AL2420" t="s">
        <v>9384</v>
      </c>
      <c r="AM2420" s="1" t="s">
        <v>7763</v>
      </c>
      <c r="AN2420" s="1">
        <v>0.5</v>
      </c>
      <c r="AO2420" s="1" t="s">
        <v>9532</v>
      </c>
      <c r="AP2420" s="69"/>
      <c r="AQ2420" s="176">
        <f t="shared" si="37"/>
        <v>0</v>
      </c>
    </row>
    <row r="2421" spans="38:43">
      <c r="AL2421" t="s">
        <v>9384</v>
      </c>
      <c r="AM2421" s="1" t="s">
        <v>9623</v>
      </c>
      <c r="AN2421" s="1">
        <v>0.3</v>
      </c>
      <c r="AO2421" s="1" t="s">
        <v>9532</v>
      </c>
      <c r="AP2421" s="69"/>
      <c r="AQ2421" s="176">
        <f t="shared" si="37"/>
        <v>0</v>
      </c>
    </row>
    <row r="2422" spans="38:43">
      <c r="AL2422" t="s">
        <v>9384</v>
      </c>
      <c r="AM2422" s="1" t="s">
        <v>9624</v>
      </c>
      <c r="AN2422" s="1">
        <v>1</v>
      </c>
      <c r="AO2422" s="1" t="s">
        <v>9496</v>
      </c>
      <c r="AP2422" s="69"/>
      <c r="AQ2422" s="176">
        <f t="shared" si="37"/>
        <v>0</v>
      </c>
    </row>
    <row r="2423" spans="38:43">
      <c r="AL2423" t="s">
        <v>9384</v>
      </c>
      <c r="AM2423" s="1" t="s">
        <v>9625</v>
      </c>
      <c r="AN2423" s="1">
        <v>10</v>
      </c>
      <c r="AO2423" s="1" t="s">
        <v>9496</v>
      </c>
      <c r="AP2423" s="69"/>
      <c r="AQ2423" s="176">
        <f t="shared" si="37"/>
        <v>0</v>
      </c>
    </row>
    <row r="2424" spans="38:43">
      <c r="AL2424" t="s">
        <v>9384</v>
      </c>
      <c r="AM2424" s="1" t="s">
        <v>9626</v>
      </c>
      <c r="AN2424" s="1">
        <v>15</v>
      </c>
      <c r="AO2424" s="1" t="s">
        <v>9496</v>
      </c>
      <c r="AP2424" s="69"/>
      <c r="AQ2424" s="176">
        <f t="shared" si="37"/>
        <v>0</v>
      </c>
    </row>
    <row r="2425" spans="38:43">
      <c r="AL2425" t="s">
        <v>9384</v>
      </c>
      <c r="AM2425" s="1" t="s">
        <v>9627</v>
      </c>
      <c r="AN2425" s="1">
        <v>3</v>
      </c>
      <c r="AO2425" s="1" t="s">
        <v>9496</v>
      </c>
      <c r="AP2425" s="69"/>
      <c r="AQ2425" s="176">
        <f t="shared" si="37"/>
        <v>0</v>
      </c>
    </row>
    <row r="2426" spans="38:43">
      <c r="AL2426" t="s">
        <v>9384</v>
      </c>
      <c r="AM2426" s="1" t="s">
        <v>9628</v>
      </c>
      <c r="AN2426" s="1">
        <v>35</v>
      </c>
      <c r="AO2426" s="1" t="s">
        <v>9496</v>
      </c>
      <c r="AP2426" s="69"/>
      <c r="AQ2426" s="176">
        <f t="shared" si="37"/>
        <v>0</v>
      </c>
    </row>
    <row r="2427" spans="38:43">
      <c r="AL2427" t="s">
        <v>9384</v>
      </c>
      <c r="AM2427" s="1" t="s">
        <v>9629</v>
      </c>
      <c r="AN2427" s="1">
        <v>15</v>
      </c>
      <c r="AO2427" s="1" t="s">
        <v>9496</v>
      </c>
      <c r="AP2427" s="69"/>
      <c r="AQ2427" s="176">
        <f t="shared" si="37"/>
        <v>0</v>
      </c>
    </row>
    <row r="2428" spans="38:43">
      <c r="AL2428" t="s">
        <v>9384</v>
      </c>
      <c r="AM2428" s="1" t="s">
        <v>9630</v>
      </c>
      <c r="AN2428" s="1">
        <v>5</v>
      </c>
      <c r="AO2428" s="1" t="s">
        <v>9496</v>
      </c>
      <c r="AP2428" s="69"/>
      <c r="AQ2428" s="176">
        <f t="shared" si="37"/>
        <v>0</v>
      </c>
    </row>
    <row r="2429" spans="38:43">
      <c r="AL2429" t="s">
        <v>9384</v>
      </c>
      <c r="AM2429" s="1" t="s">
        <v>9631</v>
      </c>
      <c r="AN2429" s="1">
        <v>0.5</v>
      </c>
      <c r="AO2429" s="1" t="s">
        <v>9496</v>
      </c>
      <c r="AP2429" s="69"/>
      <c r="AQ2429" s="176">
        <f t="shared" si="37"/>
        <v>0</v>
      </c>
    </row>
    <row r="2430" spans="38:43">
      <c r="AL2430" t="s">
        <v>9384</v>
      </c>
      <c r="AM2430" s="1" t="s">
        <v>9632</v>
      </c>
      <c r="AN2430" s="1">
        <v>7</v>
      </c>
      <c r="AO2430" s="1" t="s">
        <v>9496</v>
      </c>
      <c r="AP2430" s="69"/>
      <c r="AQ2430" s="176">
        <f t="shared" si="37"/>
        <v>0</v>
      </c>
    </row>
    <row r="2431" spans="38:43">
      <c r="AL2431" t="s">
        <v>9384</v>
      </c>
      <c r="AM2431" s="1" t="s">
        <v>9633</v>
      </c>
      <c r="AN2431" s="1">
        <v>8</v>
      </c>
      <c r="AO2431" s="1" t="s">
        <v>9496</v>
      </c>
      <c r="AP2431" s="69"/>
      <c r="AQ2431" s="176">
        <f t="shared" si="37"/>
        <v>0</v>
      </c>
    </row>
    <row r="2432" spans="38:43">
      <c r="AL2432" t="s">
        <v>9384</v>
      </c>
      <c r="AM2432" s="1" t="s">
        <v>9634</v>
      </c>
      <c r="AN2432" s="1"/>
      <c r="AO2432" s="1"/>
      <c r="AP2432" s="69"/>
      <c r="AQ2432" s="176">
        <f t="shared" si="37"/>
        <v>0</v>
      </c>
    </row>
    <row r="2433" spans="38:43">
      <c r="AL2433" t="s">
        <v>9384</v>
      </c>
      <c r="AM2433" s="1" t="s">
        <v>9635</v>
      </c>
      <c r="AN2433" s="1">
        <v>0.6</v>
      </c>
      <c r="AO2433" s="1" t="s">
        <v>9532</v>
      </c>
      <c r="AP2433" s="69"/>
      <c r="AQ2433" s="176">
        <f t="shared" si="37"/>
        <v>0</v>
      </c>
    </row>
    <row r="2434" spans="38:43">
      <c r="AL2434" t="s">
        <v>9384</v>
      </c>
      <c r="AM2434" s="1" t="s">
        <v>9636</v>
      </c>
      <c r="AN2434" s="1">
        <v>0.5</v>
      </c>
      <c r="AO2434" s="1" t="s">
        <v>9532</v>
      </c>
      <c r="AP2434" s="69"/>
      <c r="AQ2434" s="176">
        <f t="shared" si="37"/>
        <v>0</v>
      </c>
    </row>
    <row r="2435" spans="38:43">
      <c r="AL2435" t="s">
        <v>9384</v>
      </c>
      <c r="AM2435" s="1" t="s">
        <v>9637</v>
      </c>
      <c r="AN2435" s="1">
        <v>0.7</v>
      </c>
      <c r="AO2435" s="1" t="s">
        <v>9532</v>
      </c>
      <c r="AP2435" s="69"/>
      <c r="AQ2435" s="176">
        <f t="shared" si="37"/>
        <v>0</v>
      </c>
    </row>
    <row r="2436" spans="38:43">
      <c r="AL2436" t="s">
        <v>9384</v>
      </c>
      <c r="AM2436" s="1" t="s">
        <v>9638</v>
      </c>
      <c r="AN2436" s="1">
        <v>0.6</v>
      </c>
      <c r="AO2436" s="1" t="s">
        <v>9532</v>
      </c>
      <c r="AP2436" s="69"/>
      <c r="AQ2436" s="176">
        <f t="shared" ref="AQ2436:AQ2499" si="38">AP2436*AN2436</f>
        <v>0</v>
      </c>
    </row>
    <row r="2437" spans="38:43">
      <c r="AL2437" t="s">
        <v>9384</v>
      </c>
      <c r="AM2437" s="1" t="s">
        <v>9639</v>
      </c>
      <c r="AN2437" s="1">
        <v>0.3</v>
      </c>
      <c r="AO2437" s="1" t="s">
        <v>9532</v>
      </c>
      <c r="AP2437" s="69"/>
      <c r="AQ2437" s="176">
        <f t="shared" si="38"/>
        <v>0</v>
      </c>
    </row>
    <row r="2438" spans="38:43">
      <c r="AL2438" t="s">
        <v>9384</v>
      </c>
      <c r="AM2438" s="1" t="s">
        <v>9640</v>
      </c>
      <c r="AN2438" s="1">
        <v>0.6</v>
      </c>
      <c r="AO2438" s="1" t="s">
        <v>9532</v>
      </c>
      <c r="AP2438" s="69"/>
      <c r="AQ2438" s="176">
        <f t="shared" si="38"/>
        <v>0</v>
      </c>
    </row>
    <row r="2439" spans="38:43">
      <c r="AL2439" t="s">
        <v>9384</v>
      </c>
      <c r="AM2439" s="1" t="s">
        <v>9641</v>
      </c>
      <c r="AN2439" s="1">
        <v>1</v>
      </c>
      <c r="AO2439" s="1" t="s">
        <v>9532</v>
      </c>
      <c r="AP2439" s="69"/>
      <c r="AQ2439" s="176">
        <f t="shared" si="38"/>
        <v>0</v>
      </c>
    </row>
    <row r="2440" spans="38:43">
      <c r="AL2440" t="s">
        <v>9384</v>
      </c>
      <c r="AM2440" s="1" t="s">
        <v>9642</v>
      </c>
      <c r="AN2440" s="1">
        <v>2</v>
      </c>
      <c r="AO2440" s="1" t="s">
        <v>9532</v>
      </c>
      <c r="AP2440" s="69"/>
      <c r="AQ2440" s="176">
        <f t="shared" si="38"/>
        <v>0</v>
      </c>
    </row>
    <row r="2441" spans="38:43">
      <c r="AL2441" t="s">
        <v>9384</v>
      </c>
      <c r="AM2441" s="1" t="s">
        <v>9643</v>
      </c>
      <c r="AN2441" s="1">
        <v>10</v>
      </c>
      <c r="AO2441" s="1" t="s">
        <v>9532</v>
      </c>
      <c r="AP2441" s="69"/>
      <c r="AQ2441" s="176">
        <f t="shared" si="38"/>
        <v>0</v>
      </c>
    </row>
    <row r="2442" spans="38:43">
      <c r="AL2442" t="s">
        <v>9384</v>
      </c>
      <c r="AM2442" s="1" t="s">
        <v>9644</v>
      </c>
      <c r="AN2442" s="1">
        <v>10</v>
      </c>
      <c r="AO2442" s="1" t="s">
        <v>9532</v>
      </c>
      <c r="AP2442" s="69"/>
      <c r="AQ2442" s="176">
        <f t="shared" si="38"/>
        <v>0</v>
      </c>
    </row>
    <row r="2443" spans="38:43">
      <c r="AL2443" t="s">
        <v>9384</v>
      </c>
      <c r="AM2443" s="1" t="s">
        <v>9645</v>
      </c>
      <c r="AN2443" s="1">
        <v>0.1</v>
      </c>
      <c r="AO2443" s="1" t="s">
        <v>9532</v>
      </c>
      <c r="AP2443" s="69"/>
      <c r="AQ2443" s="176">
        <f t="shared" si="38"/>
        <v>0</v>
      </c>
    </row>
    <row r="2444" spans="38:43">
      <c r="AL2444" t="s">
        <v>9384</v>
      </c>
      <c r="AM2444" s="1" t="s">
        <v>9646</v>
      </c>
      <c r="AN2444" s="1">
        <v>0.1</v>
      </c>
      <c r="AO2444" s="1" t="s">
        <v>9532</v>
      </c>
      <c r="AP2444" s="69"/>
      <c r="AQ2444" s="176">
        <f t="shared" si="38"/>
        <v>0</v>
      </c>
    </row>
    <row r="2445" spans="38:43">
      <c r="AL2445" t="s">
        <v>9384</v>
      </c>
      <c r="AM2445" s="1" t="s">
        <v>9647</v>
      </c>
      <c r="AN2445" s="1">
        <v>0.5</v>
      </c>
      <c r="AO2445" s="1" t="s">
        <v>9532</v>
      </c>
      <c r="AP2445" s="69"/>
      <c r="AQ2445" s="176">
        <f t="shared" si="38"/>
        <v>0</v>
      </c>
    </row>
    <row r="2446" spans="38:43">
      <c r="AL2446" t="s">
        <v>9384</v>
      </c>
      <c r="AM2446" s="1" t="s">
        <v>9648</v>
      </c>
      <c r="AN2446" s="1">
        <v>0.6</v>
      </c>
      <c r="AO2446" s="1" t="s">
        <v>9532</v>
      </c>
      <c r="AP2446" s="69"/>
      <c r="AQ2446" s="176">
        <f t="shared" si="38"/>
        <v>0</v>
      </c>
    </row>
    <row r="2447" spans="38:43">
      <c r="AL2447" t="s">
        <v>9384</v>
      </c>
      <c r="AM2447" s="1" t="s">
        <v>9649</v>
      </c>
      <c r="AN2447" s="1">
        <v>2</v>
      </c>
      <c r="AO2447" s="1" t="s">
        <v>9532</v>
      </c>
      <c r="AP2447" s="69"/>
      <c r="AQ2447" s="176">
        <f t="shared" si="38"/>
        <v>0</v>
      </c>
    </row>
    <row r="2448" spans="38:43">
      <c r="AL2448" t="s">
        <v>9384</v>
      </c>
      <c r="AM2448" s="1" t="s">
        <v>9650</v>
      </c>
      <c r="AN2448" s="1">
        <v>0.5</v>
      </c>
      <c r="AO2448" s="1" t="s">
        <v>9532</v>
      </c>
      <c r="AP2448" s="69"/>
      <c r="AQ2448" s="176">
        <f t="shared" si="38"/>
        <v>0</v>
      </c>
    </row>
    <row r="2449" spans="38:43">
      <c r="AL2449" t="s">
        <v>9384</v>
      </c>
      <c r="AM2449" s="1" t="s">
        <v>9651</v>
      </c>
      <c r="AN2449" s="1">
        <v>0.2</v>
      </c>
      <c r="AO2449" s="1" t="s">
        <v>9532</v>
      </c>
      <c r="AP2449" s="69"/>
      <c r="AQ2449" s="176">
        <f t="shared" si="38"/>
        <v>0</v>
      </c>
    </row>
    <row r="2450" spans="38:43">
      <c r="AL2450" t="s">
        <v>9384</v>
      </c>
      <c r="AM2450" s="1" t="s">
        <v>9652</v>
      </c>
      <c r="AN2450" s="1">
        <v>0.7</v>
      </c>
      <c r="AO2450" s="1" t="s">
        <v>9532</v>
      </c>
      <c r="AP2450" s="69"/>
      <c r="AQ2450" s="176">
        <f t="shared" si="38"/>
        <v>0</v>
      </c>
    </row>
    <row r="2451" spans="38:43">
      <c r="AL2451" t="s">
        <v>9384</v>
      </c>
      <c r="AM2451" s="1" t="s">
        <v>9653</v>
      </c>
      <c r="AN2451" s="1">
        <v>1</v>
      </c>
      <c r="AO2451" s="1" t="s">
        <v>9532</v>
      </c>
      <c r="AP2451" s="69"/>
      <c r="AQ2451" s="176">
        <f t="shared" si="38"/>
        <v>0</v>
      </c>
    </row>
    <row r="2452" spans="38:43">
      <c r="AL2452" t="s">
        <v>9384</v>
      </c>
      <c r="AM2452" s="1" t="s">
        <v>9654</v>
      </c>
      <c r="AN2452" s="1">
        <v>0.5</v>
      </c>
      <c r="AO2452" s="1" t="s">
        <v>9532</v>
      </c>
      <c r="AP2452" s="69"/>
      <c r="AQ2452" s="176">
        <f t="shared" si="38"/>
        <v>0</v>
      </c>
    </row>
    <row r="2453" spans="38:43">
      <c r="AL2453" t="s">
        <v>9384</v>
      </c>
      <c r="AM2453" s="1" t="s">
        <v>9655</v>
      </c>
      <c r="AN2453" s="1">
        <v>0.7</v>
      </c>
      <c r="AO2453" s="1" t="s">
        <v>9532</v>
      </c>
      <c r="AP2453" s="69"/>
      <c r="AQ2453" s="176">
        <f t="shared" si="38"/>
        <v>0</v>
      </c>
    </row>
    <row r="2454" spans="38:43">
      <c r="AL2454" t="s">
        <v>9384</v>
      </c>
      <c r="AM2454" s="1" t="s">
        <v>9656</v>
      </c>
      <c r="AN2454" s="1">
        <v>1</v>
      </c>
      <c r="AO2454" s="1" t="s">
        <v>9532</v>
      </c>
      <c r="AP2454" s="69"/>
      <c r="AQ2454" s="176">
        <f t="shared" si="38"/>
        <v>0</v>
      </c>
    </row>
    <row r="2455" spans="38:43">
      <c r="AL2455" t="s">
        <v>9384</v>
      </c>
      <c r="AM2455" s="1" t="s">
        <v>9657</v>
      </c>
      <c r="AN2455" s="1">
        <v>0.3</v>
      </c>
      <c r="AO2455" s="1" t="s">
        <v>9532</v>
      </c>
      <c r="AP2455" s="69"/>
      <c r="AQ2455" s="176">
        <f t="shared" si="38"/>
        <v>0</v>
      </c>
    </row>
    <row r="2456" spans="38:43">
      <c r="AL2456" t="s">
        <v>9384</v>
      </c>
      <c r="AM2456" s="1" t="s">
        <v>9658</v>
      </c>
      <c r="AN2456" s="1">
        <v>0.3</v>
      </c>
      <c r="AO2456" s="1" t="s">
        <v>9532</v>
      </c>
      <c r="AP2456" s="69"/>
      <c r="AQ2456" s="176">
        <f t="shared" si="38"/>
        <v>0</v>
      </c>
    </row>
    <row r="2457" spans="38:43">
      <c r="AL2457" t="s">
        <v>9384</v>
      </c>
      <c r="AM2457" s="1" t="s">
        <v>9659</v>
      </c>
      <c r="AN2457" s="1">
        <v>0.5</v>
      </c>
      <c r="AO2457" s="1" t="s">
        <v>9532</v>
      </c>
      <c r="AP2457" s="69"/>
      <c r="AQ2457" s="176">
        <f t="shared" si="38"/>
        <v>0</v>
      </c>
    </row>
    <row r="2458" spans="38:43">
      <c r="AL2458" t="s">
        <v>9384</v>
      </c>
      <c r="AM2458" s="1" t="s">
        <v>9660</v>
      </c>
      <c r="AN2458" s="1">
        <v>0.4</v>
      </c>
      <c r="AO2458" s="1" t="s">
        <v>9532</v>
      </c>
      <c r="AP2458" s="69"/>
      <c r="AQ2458" s="176">
        <f t="shared" si="38"/>
        <v>0</v>
      </c>
    </row>
    <row r="2459" spans="38:43">
      <c r="AL2459" t="s">
        <v>9384</v>
      </c>
      <c r="AM2459" s="1" t="s">
        <v>9661</v>
      </c>
      <c r="AN2459" s="1">
        <v>5</v>
      </c>
      <c r="AO2459" s="1" t="s">
        <v>9532</v>
      </c>
      <c r="AP2459" s="69"/>
      <c r="AQ2459" s="176">
        <f t="shared" si="38"/>
        <v>0</v>
      </c>
    </row>
    <row r="2460" spans="38:43">
      <c r="AL2460" t="s">
        <v>9384</v>
      </c>
      <c r="AM2460" s="1" t="s">
        <v>9662</v>
      </c>
      <c r="AN2460" s="1">
        <v>0.4</v>
      </c>
      <c r="AO2460" s="1" t="s">
        <v>9532</v>
      </c>
      <c r="AP2460" s="69"/>
      <c r="AQ2460" s="176">
        <f t="shared" si="38"/>
        <v>0</v>
      </c>
    </row>
    <row r="2461" spans="38:43">
      <c r="AL2461" t="s">
        <v>9384</v>
      </c>
      <c r="AM2461" s="1" t="s">
        <v>9663</v>
      </c>
      <c r="AN2461" s="1">
        <v>0.2</v>
      </c>
      <c r="AO2461" s="1" t="s">
        <v>9532</v>
      </c>
      <c r="AP2461" s="69"/>
      <c r="AQ2461" s="176">
        <f t="shared" si="38"/>
        <v>0</v>
      </c>
    </row>
    <row r="2462" spans="38:43">
      <c r="AL2462" t="s">
        <v>9384</v>
      </c>
      <c r="AM2462" s="1" t="s">
        <v>9664</v>
      </c>
      <c r="AN2462" s="1">
        <v>0.5</v>
      </c>
      <c r="AO2462" s="1" t="s">
        <v>9532</v>
      </c>
      <c r="AP2462" s="69"/>
      <c r="AQ2462" s="176">
        <f t="shared" si="38"/>
        <v>0</v>
      </c>
    </row>
    <row r="2463" spans="38:43">
      <c r="AL2463" t="s">
        <v>9384</v>
      </c>
      <c r="AM2463" s="1" t="s">
        <v>9665</v>
      </c>
      <c r="AN2463" s="1">
        <v>0.4</v>
      </c>
      <c r="AO2463" s="1" t="s">
        <v>9532</v>
      </c>
      <c r="AP2463" s="69"/>
      <c r="AQ2463" s="176">
        <f t="shared" si="38"/>
        <v>0</v>
      </c>
    </row>
    <row r="2464" spans="38:43">
      <c r="AL2464" t="s">
        <v>9384</v>
      </c>
      <c r="AM2464" s="1" t="s">
        <v>9666</v>
      </c>
      <c r="AN2464" s="1">
        <v>1</v>
      </c>
      <c r="AO2464" s="1" t="s">
        <v>9532</v>
      </c>
      <c r="AP2464" s="69"/>
      <c r="AQ2464" s="176">
        <f t="shared" si="38"/>
        <v>0</v>
      </c>
    </row>
    <row r="2465" spans="38:43">
      <c r="AL2465" t="s">
        <v>9384</v>
      </c>
      <c r="AM2465" s="1" t="s">
        <v>9667</v>
      </c>
      <c r="AN2465" s="1">
        <v>20</v>
      </c>
      <c r="AO2465" s="1" t="s">
        <v>9532</v>
      </c>
      <c r="AP2465" s="69"/>
      <c r="AQ2465" s="176">
        <f t="shared" si="38"/>
        <v>0</v>
      </c>
    </row>
    <row r="2466" spans="38:43">
      <c r="AL2466" t="s">
        <v>9384</v>
      </c>
      <c r="AM2466" s="1" t="s">
        <v>9668</v>
      </c>
      <c r="AN2466" s="1">
        <v>15</v>
      </c>
      <c r="AO2466" s="1" t="s">
        <v>9532</v>
      </c>
      <c r="AP2466" s="69"/>
      <c r="AQ2466" s="176">
        <f t="shared" si="38"/>
        <v>0</v>
      </c>
    </row>
    <row r="2467" spans="38:43">
      <c r="AL2467" t="s">
        <v>9384</v>
      </c>
      <c r="AM2467" s="1" t="s">
        <v>9669</v>
      </c>
      <c r="AN2467" s="1">
        <v>1</v>
      </c>
      <c r="AO2467" s="1" t="s">
        <v>9532</v>
      </c>
      <c r="AP2467" s="69"/>
      <c r="AQ2467" s="176">
        <f t="shared" si="38"/>
        <v>0</v>
      </c>
    </row>
    <row r="2468" spans="38:43">
      <c r="AL2468" t="s">
        <v>9384</v>
      </c>
      <c r="AM2468" s="1" t="s">
        <v>9670</v>
      </c>
      <c r="AN2468" s="1">
        <v>0.4</v>
      </c>
      <c r="AO2468" s="1" t="s">
        <v>9532</v>
      </c>
      <c r="AP2468" s="69"/>
      <c r="AQ2468" s="176">
        <f t="shared" si="38"/>
        <v>0</v>
      </c>
    </row>
    <row r="2469" spans="38:43">
      <c r="AL2469" t="s">
        <v>9384</v>
      </c>
      <c r="AM2469" s="1" t="s">
        <v>9671</v>
      </c>
      <c r="AN2469" s="1">
        <v>0.5</v>
      </c>
      <c r="AO2469" s="1" t="s">
        <v>9532</v>
      </c>
      <c r="AP2469" s="69"/>
      <c r="AQ2469" s="176">
        <f t="shared" si="38"/>
        <v>0</v>
      </c>
    </row>
    <row r="2470" spans="38:43">
      <c r="AL2470" t="s">
        <v>9384</v>
      </c>
      <c r="AM2470" s="1" t="s">
        <v>9672</v>
      </c>
      <c r="AN2470" s="1">
        <v>0.5</v>
      </c>
      <c r="AO2470" s="1" t="s">
        <v>9532</v>
      </c>
      <c r="AP2470" s="69"/>
      <c r="AQ2470" s="176">
        <f t="shared" si="38"/>
        <v>0</v>
      </c>
    </row>
    <row r="2471" spans="38:43">
      <c r="AL2471" t="s">
        <v>9384</v>
      </c>
      <c r="AM2471" s="1" t="s">
        <v>9673</v>
      </c>
      <c r="AN2471" s="1"/>
      <c r="AO2471" s="1"/>
      <c r="AP2471" s="69"/>
      <c r="AQ2471" s="176">
        <f t="shared" si="38"/>
        <v>0</v>
      </c>
    </row>
    <row r="2472" spans="38:43">
      <c r="AL2472" t="s">
        <v>9384</v>
      </c>
      <c r="AM2472" s="1" t="s">
        <v>9674</v>
      </c>
      <c r="AN2472" s="1">
        <v>3</v>
      </c>
      <c r="AO2472" s="1" t="s">
        <v>9496</v>
      </c>
      <c r="AP2472" s="69"/>
      <c r="AQ2472" s="176">
        <f t="shared" si="38"/>
        <v>0</v>
      </c>
    </row>
    <row r="2473" spans="38:43">
      <c r="AL2473" t="s">
        <v>9384</v>
      </c>
      <c r="AM2473" s="1" t="s">
        <v>9675</v>
      </c>
      <c r="AN2473" s="1">
        <v>5</v>
      </c>
      <c r="AO2473" s="1" t="s">
        <v>9496</v>
      </c>
      <c r="AP2473" s="69"/>
      <c r="AQ2473" s="176">
        <f t="shared" si="38"/>
        <v>0</v>
      </c>
    </row>
    <row r="2474" spans="38:43">
      <c r="AL2474" t="s">
        <v>9384</v>
      </c>
      <c r="AM2474" s="1" t="s">
        <v>9676</v>
      </c>
      <c r="AN2474" s="1">
        <v>7</v>
      </c>
      <c r="AO2474" s="1" t="s">
        <v>9496</v>
      </c>
      <c r="AP2474" s="69"/>
      <c r="AQ2474" s="176">
        <f t="shared" si="38"/>
        <v>0</v>
      </c>
    </row>
    <row r="2475" spans="38:43">
      <c r="AL2475" t="s">
        <v>9384</v>
      </c>
      <c r="AM2475" s="1" t="s">
        <v>9677</v>
      </c>
      <c r="AN2475" s="1">
        <v>2</v>
      </c>
      <c r="AO2475" s="1" t="s">
        <v>9496</v>
      </c>
      <c r="AP2475" s="69"/>
      <c r="AQ2475" s="176">
        <f t="shared" si="38"/>
        <v>0</v>
      </c>
    </row>
    <row r="2476" spans="38:43">
      <c r="AL2476" t="s">
        <v>9384</v>
      </c>
      <c r="AM2476" s="1" t="s">
        <v>9678</v>
      </c>
      <c r="AN2476" s="1">
        <v>4</v>
      </c>
      <c r="AO2476" s="1" t="s">
        <v>9496</v>
      </c>
      <c r="AP2476" s="69"/>
      <c r="AQ2476" s="176">
        <f t="shared" si="38"/>
        <v>0</v>
      </c>
    </row>
    <row r="2477" spans="38:43">
      <c r="AL2477" t="s">
        <v>9384</v>
      </c>
      <c r="AM2477" s="1" t="s">
        <v>9679</v>
      </c>
      <c r="AN2477" s="1">
        <v>42</v>
      </c>
      <c r="AO2477" s="1" t="s">
        <v>9496</v>
      </c>
      <c r="AP2477" s="69"/>
      <c r="AQ2477" s="176">
        <f t="shared" si="38"/>
        <v>0</v>
      </c>
    </row>
    <row r="2478" spans="38:43">
      <c r="AL2478" t="s">
        <v>9384</v>
      </c>
      <c r="AM2478" s="1" t="s">
        <v>9680</v>
      </c>
      <c r="AN2478" s="1">
        <v>30</v>
      </c>
      <c r="AO2478" s="1" t="s">
        <v>9496</v>
      </c>
      <c r="AP2478" s="69"/>
      <c r="AQ2478" s="176">
        <f t="shared" si="38"/>
        <v>0</v>
      </c>
    </row>
    <row r="2479" spans="38:43">
      <c r="AL2479" t="s">
        <v>9384</v>
      </c>
      <c r="AM2479" s="1" t="s">
        <v>9681</v>
      </c>
      <c r="AN2479" s="1">
        <v>5</v>
      </c>
      <c r="AO2479" s="1" t="s">
        <v>9496</v>
      </c>
      <c r="AP2479" s="69"/>
      <c r="AQ2479" s="176">
        <f t="shared" si="38"/>
        <v>0</v>
      </c>
    </row>
    <row r="2480" spans="38:43">
      <c r="AL2480" t="s">
        <v>9384</v>
      </c>
      <c r="AM2480" s="1" t="s">
        <v>9682</v>
      </c>
      <c r="AN2480" s="1">
        <v>7</v>
      </c>
      <c r="AO2480" s="1" t="s">
        <v>9496</v>
      </c>
      <c r="AP2480" s="69"/>
      <c r="AQ2480" s="176">
        <f t="shared" si="38"/>
        <v>0</v>
      </c>
    </row>
    <row r="2481" spans="38:43">
      <c r="AL2481" t="s">
        <v>9384</v>
      </c>
      <c r="AM2481" s="1" t="s">
        <v>9683</v>
      </c>
      <c r="AN2481" s="1">
        <v>3</v>
      </c>
      <c r="AO2481" s="1" t="s">
        <v>9496</v>
      </c>
      <c r="AP2481" s="69"/>
      <c r="AQ2481" s="176">
        <f t="shared" si="38"/>
        <v>0</v>
      </c>
    </row>
    <row r="2482" spans="38:43">
      <c r="AL2482" t="s">
        <v>9384</v>
      </c>
      <c r="AM2482" s="1" t="s">
        <v>9684</v>
      </c>
      <c r="AN2482" s="1">
        <v>5</v>
      </c>
      <c r="AO2482" s="1" t="s">
        <v>9496</v>
      </c>
      <c r="AP2482" s="69"/>
      <c r="AQ2482" s="176">
        <f t="shared" si="38"/>
        <v>0</v>
      </c>
    </row>
    <row r="2483" spans="38:43">
      <c r="AL2483" t="s">
        <v>9384</v>
      </c>
      <c r="AM2483" s="1" t="s">
        <v>9685</v>
      </c>
      <c r="AN2483" s="1">
        <v>4</v>
      </c>
      <c r="AO2483" s="1" t="s">
        <v>9496</v>
      </c>
      <c r="AP2483" s="69"/>
      <c r="AQ2483" s="176">
        <f t="shared" si="38"/>
        <v>0</v>
      </c>
    </row>
    <row r="2484" spans="38:43">
      <c r="AL2484" t="s">
        <v>9384</v>
      </c>
      <c r="AM2484" s="1" t="s">
        <v>9686</v>
      </c>
      <c r="AN2484" s="1">
        <v>5</v>
      </c>
      <c r="AO2484" s="1" t="s">
        <v>9496</v>
      </c>
      <c r="AP2484" s="69"/>
      <c r="AQ2484" s="176">
        <f t="shared" si="38"/>
        <v>0</v>
      </c>
    </row>
    <row r="2485" spans="38:43">
      <c r="AL2485" t="s">
        <v>9384</v>
      </c>
      <c r="AM2485" s="1" t="s">
        <v>9687</v>
      </c>
      <c r="AN2485" s="1">
        <v>3</v>
      </c>
      <c r="AO2485" s="1" t="s">
        <v>9496</v>
      </c>
      <c r="AP2485" s="69"/>
      <c r="AQ2485" s="176">
        <f t="shared" si="38"/>
        <v>0</v>
      </c>
    </row>
    <row r="2486" spans="38:43">
      <c r="AL2486" t="s">
        <v>9384</v>
      </c>
      <c r="AM2486" s="1" t="s">
        <v>9688</v>
      </c>
      <c r="AN2486" s="1">
        <v>1</v>
      </c>
      <c r="AO2486" s="1" t="s">
        <v>9496</v>
      </c>
      <c r="AP2486" s="69"/>
      <c r="AQ2486" s="176">
        <f t="shared" si="38"/>
        <v>0</v>
      </c>
    </row>
    <row r="2487" spans="38:43">
      <c r="AL2487" t="s">
        <v>9384</v>
      </c>
      <c r="AM2487" s="1" t="s">
        <v>9689</v>
      </c>
      <c r="AN2487" s="1">
        <v>10</v>
      </c>
      <c r="AO2487" s="1" t="s">
        <v>9496</v>
      </c>
      <c r="AP2487" s="69"/>
      <c r="AQ2487" s="176">
        <f t="shared" si="38"/>
        <v>0</v>
      </c>
    </row>
    <row r="2488" spans="38:43">
      <c r="AL2488" t="s">
        <v>9384</v>
      </c>
      <c r="AM2488" s="1" t="s">
        <v>9690</v>
      </c>
      <c r="AN2488" s="1">
        <v>15</v>
      </c>
      <c r="AO2488" s="1" t="s">
        <v>9496</v>
      </c>
      <c r="AP2488" s="69"/>
      <c r="AQ2488" s="176">
        <f t="shared" si="38"/>
        <v>0</v>
      </c>
    </row>
    <row r="2489" spans="38:43">
      <c r="AL2489" t="s">
        <v>9384</v>
      </c>
      <c r="AM2489" s="1" t="s">
        <v>9691</v>
      </c>
      <c r="AN2489" s="1">
        <v>4</v>
      </c>
      <c r="AO2489" s="1" t="s">
        <v>9496</v>
      </c>
      <c r="AP2489" s="69"/>
      <c r="AQ2489" s="176">
        <f t="shared" si="38"/>
        <v>0</v>
      </c>
    </row>
    <row r="2490" spans="38:43">
      <c r="AL2490" t="s">
        <v>9384</v>
      </c>
      <c r="AM2490" s="1" t="s">
        <v>9692</v>
      </c>
      <c r="AN2490" s="1">
        <v>100</v>
      </c>
      <c r="AO2490" s="1" t="s">
        <v>9496</v>
      </c>
      <c r="AP2490" s="69"/>
      <c r="AQ2490" s="176">
        <f t="shared" si="38"/>
        <v>0</v>
      </c>
    </row>
    <row r="2491" spans="38:43">
      <c r="AL2491" t="s">
        <v>9384</v>
      </c>
      <c r="AM2491" s="1" t="s">
        <v>9693</v>
      </c>
      <c r="AN2491" s="1">
        <v>7</v>
      </c>
      <c r="AO2491" s="1" t="s">
        <v>9496</v>
      </c>
      <c r="AP2491" s="69"/>
      <c r="AQ2491" s="176">
        <f t="shared" si="38"/>
        <v>0</v>
      </c>
    </row>
    <row r="2492" spans="38:43">
      <c r="AL2492" t="s">
        <v>9384</v>
      </c>
      <c r="AM2492" s="1" t="s">
        <v>7434</v>
      </c>
      <c r="AN2492" s="1"/>
      <c r="AO2492" s="1"/>
      <c r="AP2492" s="69"/>
      <c r="AQ2492" s="176">
        <f t="shared" si="38"/>
        <v>0</v>
      </c>
    </row>
    <row r="2493" spans="38:43">
      <c r="AL2493" t="s">
        <v>9694</v>
      </c>
      <c r="AM2493" s="169" t="s">
        <v>9694</v>
      </c>
      <c r="AN2493" s="169"/>
      <c r="AO2493" s="169"/>
      <c r="AP2493" s="174"/>
      <c r="AQ2493" s="176">
        <f t="shared" si="38"/>
        <v>0</v>
      </c>
    </row>
    <row r="2494" spans="38:43">
      <c r="AL2494" t="s">
        <v>9694</v>
      </c>
      <c r="AM2494" s="1" t="s">
        <v>9695</v>
      </c>
      <c r="AN2494" s="1">
        <v>1</v>
      </c>
      <c r="AO2494" s="1" t="s">
        <v>9696</v>
      </c>
      <c r="AP2494" s="69"/>
      <c r="AQ2494" s="176">
        <f t="shared" si="38"/>
        <v>0</v>
      </c>
    </row>
    <row r="2495" spans="38:43">
      <c r="AL2495" t="s">
        <v>9694</v>
      </c>
      <c r="AM2495" s="1" t="s">
        <v>9697</v>
      </c>
      <c r="AN2495" s="1">
        <v>1.5</v>
      </c>
      <c r="AO2495" s="1" t="s">
        <v>8361</v>
      </c>
      <c r="AP2495" s="69"/>
      <c r="AQ2495" s="176">
        <f t="shared" si="38"/>
        <v>0</v>
      </c>
    </row>
    <row r="2496" spans="38:43">
      <c r="AL2496" t="s">
        <v>9694</v>
      </c>
      <c r="AM2496" s="1" t="s">
        <v>9698</v>
      </c>
      <c r="AN2496" s="1">
        <v>1.5</v>
      </c>
      <c r="AO2496" s="1"/>
      <c r="AP2496" s="69"/>
      <c r="AQ2496" s="176">
        <f t="shared" si="38"/>
        <v>0</v>
      </c>
    </row>
    <row r="2497" spans="38:43">
      <c r="AL2497" t="s">
        <v>9694</v>
      </c>
      <c r="AM2497" s="1" t="s">
        <v>9699</v>
      </c>
      <c r="AN2497" s="1">
        <v>15</v>
      </c>
      <c r="AO2497" s="1" t="s">
        <v>9496</v>
      </c>
      <c r="AP2497" s="69"/>
      <c r="AQ2497" s="176">
        <f t="shared" si="38"/>
        <v>0</v>
      </c>
    </row>
    <row r="2498" spans="38:43">
      <c r="AL2498" t="s">
        <v>9694</v>
      </c>
      <c r="AM2498" s="1" t="s">
        <v>9700</v>
      </c>
      <c r="AN2498" s="1">
        <v>15</v>
      </c>
      <c r="AO2498" s="1" t="s">
        <v>9496</v>
      </c>
      <c r="AP2498" s="69"/>
      <c r="AQ2498" s="176">
        <f t="shared" si="38"/>
        <v>0</v>
      </c>
    </row>
    <row r="2499" spans="38:43">
      <c r="AL2499" t="s">
        <v>9694</v>
      </c>
      <c r="AM2499" s="1" t="s">
        <v>9701</v>
      </c>
      <c r="AN2499" s="1">
        <v>15</v>
      </c>
      <c r="AO2499" s="1" t="s">
        <v>9496</v>
      </c>
      <c r="AP2499" s="69"/>
      <c r="AQ2499" s="176">
        <f t="shared" si="38"/>
        <v>0</v>
      </c>
    </row>
    <row r="2500" spans="38:43">
      <c r="AL2500" t="s">
        <v>9694</v>
      </c>
      <c r="AM2500" s="1" t="s">
        <v>9702</v>
      </c>
      <c r="AN2500" s="1">
        <v>15</v>
      </c>
      <c r="AO2500" s="1" t="s">
        <v>9496</v>
      </c>
      <c r="AP2500" s="69"/>
      <c r="AQ2500" s="176">
        <f t="shared" ref="AQ2500:AQ2563" si="39">AP2500*AN2500</f>
        <v>0</v>
      </c>
    </row>
    <row r="2501" spans="38:43">
      <c r="AL2501" t="s">
        <v>9694</v>
      </c>
      <c r="AM2501" s="1" t="s">
        <v>9703</v>
      </c>
      <c r="AN2501" s="1">
        <v>0.1</v>
      </c>
      <c r="AO2501" s="1" t="s">
        <v>8361</v>
      </c>
      <c r="AP2501" s="69"/>
      <c r="AQ2501" s="176">
        <f t="shared" si="39"/>
        <v>0</v>
      </c>
    </row>
    <row r="2502" spans="38:43">
      <c r="AL2502" t="s">
        <v>9694</v>
      </c>
      <c r="AM2502" s="1" t="s">
        <v>9704</v>
      </c>
      <c r="AN2502" s="1">
        <v>1</v>
      </c>
      <c r="AO2502" s="1"/>
      <c r="AP2502" s="69"/>
      <c r="AQ2502" s="176">
        <f t="shared" si="39"/>
        <v>0</v>
      </c>
    </row>
    <row r="2503" spans="38:43">
      <c r="AL2503" t="s">
        <v>9694</v>
      </c>
      <c r="AM2503" s="1" t="s">
        <v>9705</v>
      </c>
      <c r="AN2503" s="1">
        <v>10</v>
      </c>
      <c r="AO2503" s="1" t="s">
        <v>9706</v>
      </c>
      <c r="AP2503" s="69"/>
      <c r="AQ2503" s="176">
        <f t="shared" si="39"/>
        <v>0</v>
      </c>
    </row>
    <row r="2504" spans="38:43">
      <c r="AL2504" t="s">
        <v>9694</v>
      </c>
      <c r="AM2504" s="1" t="s">
        <v>9707</v>
      </c>
      <c r="AN2504" s="1">
        <v>2</v>
      </c>
      <c r="AO2504" s="1" t="s">
        <v>9706</v>
      </c>
      <c r="AP2504" s="69"/>
      <c r="AQ2504" s="176">
        <f t="shared" si="39"/>
        <v>0</v>
      </c>
    </row>
    <row r="2505" spans="38:43">
      <c r="AL2505" t="s">
        <v>9694</v>
      </c>
      <c r="AM2505" s="1" t="s">
        <v>9708</v>
      </c>
      <c r="AN2505" s="1">
        <v>0.5</v>
      </c>
      <c r="AO2505" s="1" t="s">
        <v>9709</v>
      </c>
      <c r="AP2505" s="69"/>
      <c r="AQ2505" s="176">
        <f t="shared" si="39"/>
        <v>0</v>
      </c>
    </row>
    <row r="2506" spans="38:43">
      <c r="AL2506" t="s">
        <v>9694</v>
      </c>
      <c r="AM2506" s="1" t="s">
        <v>9710</v>
      </c>
      <c r="AN2506" s="1">
        <v>0.5</v>
      </c>
      <c r="AO2506" s="1" t="s">
        <v>9709</v>
      </c>
      <c r="AP2506" s="69"/>
      <c r="AQ2506" s="176">
        <f t="shared" si="39"/>
        <v>0</v>
      </c>
    </row>
    <row r="2507" spans="38:43">
      <c r="AL2507" t="s">
        <v>9694</v>
      </c>
      <c r="AM2507" s="1" t="s">
        <v>9711</v>
      </c>
      <c r="AN2507" s="1">
        <v>0.5</v>
      </c>
      <c r="AO2507" s="1" t="s">
        <v>9709</v>
      </c>
      <c r="AP2507" s="69"/>
      <c r="AQ2507" s="176">
        <f t="shared" si="39"/>
        <v>0</v>
      </c>
    </row>
    <row r="2508" spans="38:43">
      <c r="AL2508" t="s">
        <v>9694</v>
      </c>
      <c r="AM2508" s="1" t="s">
        <v>9712</v>
      </c>
      <c r="AN2508" s="1">
        <v>0.5</v>
      </c>
      <c r="AO2508" s="1" t="s">
        <v>9709</v>
      </c>
      <c r="AP2508" s="69"/>
      <c r="AQ2508" s="176">
        <f t="shared" si="39"/>
        <v>0</v>
      </c>
    </row>
    <row r="2509" spans="38:43">
      <c r="AL2509" t="s">
        <v>9694</v>
      </c>
      <c r="AM2509" s="1" t="s">
        <v>9713</v>
      </c>
      <c r="AN2509" s="1">
        <v>0.5</v>
      </c>
      <c r="AO2509" s="1" t="s">
        <v>9709</v>
      </c>
      <c r="AP2509" s="69"/>
      <c r="AQ2509" s="176">
        <f t="shared" si="39"/>
        <v>0</v>
      </c>
    </row>
    <row r="2510" spans="38:43">
      <c r="AL2510" t="s">
        <v>9694</v>
      </c>
      <c r="AM2510" s="1" t="s">
        <v>9714</v>
      </c>
      <c r="AN2510" s="1">
        <v>25</v>
      </c>
      <c r="AO2510" s="1" t="s">
        <v>9715</v>
      </c>
      <c r="AP2510" s="69"/>
      <c r="AQ2510" s="176">
        <f t="shared" si="39"/>
        <v>0</v>
      </c>
    </row>
    <row r="2511" spans="38:43">
      <c r="AL2511" t="s">
        <v>9694</v>
      </c>
      <c r="AM2511" s="1" t="s">
        <v>7434</v>
      </c>
      <c r="AN2511" s="1"/>
      <c r="AO2511" s="1"/>
      <c r="AP2511" s="69"/>
      <c r="AQ2511" s="176">
        <f t="shared" si="39"/>
        <v>0</v>
      </c>
    </row>
    <row r="2512" spans="38:43">
      <c r="AL2512" t="s">
        <v>9694</v>
      </c>
      <c r="AM2512" s="1" t="s">
        <v>9716</v>
      </c>
      <c r="AN2512" s="1"/>
      <c r="AO2512" s="1"/>
      <c r="AP2512" s="69"/>
      <c r="AQ2512" s="176">
        <f t="shared" si="39"/>
        <v>0</v>
      </c>
    </row>
    <row r="2513" spans="38:43">
      <c r="AL2513" t="s">
        <v>9694</v>
      </c>
      <c r="AM2513" s="1" t="s">
        <v>9717</v>
      </c>
      <c r="AN2513" s="1">
        <v>0.4</v>
      </c>
      <c r="AO2513" s="1"/>
      <c r="AP2513" s="69"/>
      <c r="AQ2513" s="176">
        <f t="shared" si="39"/>
        <v>0</v>
      </c>
    </row>
    <row r="2514" spans="38:43">
      <c r="AL2514" t="s">
        <v>9694</v>
      </c>
      <c r="AM2514" s="1" t="s">
        <v>9718</v>
      </c>
      <c r="AN2514" s="1">
        <v>1</v>
      </c>
      <c r="AO2514" s="1"/>
      <c r="AP2514" s="69"/>
      <c r="AQ2514" s="176">
        <f t="shared" si="39"/>
        <v>0</v>
      </c>
    </row>
    <row r="2515" spans="38:43">
      <c r="AL2515" t="s">
        <v>9694</v>
      </c>
      <c r="AM2515" s="1" t="s">
        <v>9719</v>
      </c>
      <c r="AN2515" s="1">
        <v>0.5</v>
      </c>
      <c r="AO2515" s="1"/>
      <c r="AP2515" s="69"/>
      <c r="AQ2515" s="176">
        <f t="shared" si="39"/>
        <v>0</v>
      </c>
    </row>
    <row r="2516" spans="38:43">
      <c r="AL2516" t="s">
        <v>9694</v>
      </c>
      <c r="AM2516" s="1" t="s">
        <v>9720</v>
      </c>
      <c r="AN2516" s="1">
        <v>45</v>
      </c>
      <c r="AO2516" s="1"/>
      <c r="AP2516" s="69"/>
      <c r="AQ2516" s="176">
        <f t="shared" si="39"/>
        <v>0</v>
      </c>
    </row>
    <row r="2517" spans="38:43">
      <c r="AL2517" t="s">
        <v>9694</v>
      </c>
      <c r="AM2517" s="1" t="s">
        <v>9721</v>
      </c>
      <c r="AN2517" s="1">
        <v>0.4</v>
      </c>
      <c r="AO2517" s="1"/>
      <c r="AP2517" s="69"/>
      <c r="AQ2517" s="176">
        <f t="shared" si="39"/>
        <v>0</v>
      </c>
    </row>
    <row r="2518" spans="38:43">
      <c r="AL2518" t="s">
        <v>9694</v>
      </c>
      <c r="AM2518" s="1" t="s">
        <v>9722</v>
      </c>
      <c r="AN2518" s="1">
        <v>35</v>
      </c>
      <c r="AO2518" s="1"/>
      <c r="AP2518" s="69"/>
      <c r="AQ2518" s="176">
        <f t="shared" si="39"/>
        <v>0</v>
      </c>
    </row>
    <row r="2519" spans="38:43">
      <c r="AL2519" t="s">
        <v>9694</v>
      </c>
      <c r="AM2519" s="1" t="s">
        <v>9723</v>
      </c>
      <c r="AN2519" s="1">
        <v>0.6</v>
      </c>
      <c r="AO2519" s="1"/>
      <c r="AP2519" s="69"/>
      <c r="AQ2519" s="176">
        <f t="shared" si="39"/>
        <v>0</v>
      </c>
    </row>
    <row r="2520" spans="38:43">
      <c r="AL2520" t="s">
        <v>9694</v>
      </c>
      <c r="AM2520" s="1" t="s">
        <v>9724</v>
      </c>
      <c r="AN2520" s="1">
        <v>0.4</v>
      </c>
      <c r="AO2520" s="1"/>
      <c r="AP2520" s="69"/>
      <c r="AQ2520" s="176">
        <f t="shared" si="39"/>
        <v>0</v>
      </c>
    </row>
    <row r="2521" spans="38:43">
      <c r="AL2521" t="s">
        <v>9694</v>
      </c>
      <c r="AM2521" s="1" t="s">
        <v>9725</v>
      </c>
      <c r="AN2521" s="1">
        <v>35</v>
      </c>
      <c r="AO2521" s="1"/>
      <c r="AP2521" s="69"/>
      <c r="AQ2521" s="176">
        <f t="shared" si="39"/>
        <v>0</v>
      </c>
    </row>
    <row r="2522" spans="38:43">
      <c r="AL2522" t="s">
        <v>9694</v>
      </c>
      <c r="AM2522" s="1" t="s">
        <v>9726</v>
      </c>
      <c r="AN2522" s="1">
        <v>0.4</v>
      </c>
      <c r="AO2522" s="1"/>
      <c r="AP2522" s="69"/>
      <c r="AQ2522" s="176">
        <f t="shared" si="39"/>
        <v>0</v>
      </c>
    </row>
    <row r="2523" spans="38:43">
      <c r="AL2523" t="s">
        <v>9694</v>
      </c>
      <c r="AM2523" s="1" t="s">
        <v>9727</v>
      </c>
      <c r="AN2523" s="1">
        <v>50</v>
      </c>
      <c r="AO2523" s="1"/>
      <c r="AP2523" s="69"/>
      <c r="AQ2523" s="176">
        <f t="shared" si="39"/>
        <v>0</v>
      </c>
    </row>
    <row r="2524" spans="38:43">
      <c r="AL2524" t="s">
        <v>9694</v>
      </c>
      <c r="AM2524" s="1" t="s">
        <v>9728</v>
      </c>
      <c r="AN2524" s="1">
        <v>2</v>
      </c>
      <c r="AO2524" s="1"/>
      <c r="AP2524" s="69"/>
      <c r="AQ2524" s="176">
        <f t="shared" si="39"/>
        <v>0</v>
      </c>
    </row>
    <row r="2525" spans="38:43">
      <c r="AL2525" t="s">
        <v>9694</v>
      </c>
      <c r="AM2525" s="1" t="s">
        <v>9729</v>
      </c>
      <c r="AN2525" s="1">
        <v>40</v>
      </c>
      <c r="AO2525" s="1"/>
      <c r="AP2525" s="69"/>
      <c r="AQ2525" s="176">
        <f t="shared" si="39"/>
        <v>0</v>
      </c>
    </row>
    <row r="2526" spans="38:43">
      <c r="AL2526" t="s">
        <v>9694</v>
      </c>
      <c r="AM2526" s="1" t="s">
        <v>9730</v>
      </c>
      <c r="AN2526" s="1">
        <v>35</v>
      </c>
      <c r="AO2526" s="1"/>
      <c r="AP2526" s="69"/>
      <c r="AQ2526" s="176">
        <f t="shared" si="39"/>
        <v>0</v>
      </c>
    </row>
    <row r="2527" spans="38:43">
      <c r="AL2527" t="s">
        <v>9694</v>
      </c>
      <c r="AM2527" s="1" t="s">
        <v>9731</v>
      </c>
      <c r="AN2527" s="1">
        <v>0.5</v>
      </c>
      <c r="AO2527" s="1"/>
      <c r="AP2527" s="69"/>
      <c r="AQ2527" s="176">
        <f t="shared" si="39"/>
        <v>0</v>
      </c>
    </row>
    <row r="2528" spans="38:43">
      <c r="AL2528" t="s">
        <v>9694</v>
      </c>
      <c r="AM2528" s="1" t="s">
        <v>9732</v>
      </c>
      <c r="AN2528" s="1">
        <v>55</v>
      </c>
      <c r="AO2528" s="1"/>
      <c r="AP2528" s="69"/>
      <c r="AQ2528" s="176">
        <f t="shared" si="39"/>
        <v>0</v>
      </c>
    </row>
    <row r="2529" spans="38:43">
      <c r="AL2529" t="s">
        <v>9694</v>
      </c>
      <c r="AM2529" s="1" t="s">
        <v>9733</v>
      </c>
      <c r="AN2529" s="1">
        <v>0.5</v>
      </c>
      <c r="AO2529" s="1"/>
      <c r="AP2529" s="69"/>
      <c r="AQ2529" s="176">
        <f t="shared" si="39"/>
        <v>0</v>
      </c>
    </row>
    <row r="2530" spans="38:43">
      <c r="AL2530" t="s">
        <v>9694</v>
      </c>
      <c r="AM2530" s="1" t="s">
        <v>9734</v>
      </c>
      <c r="AN2530" s="1">
        <v>20</v>
      </c>
      <c r="AO2530" s="1"/>
      <c r="AP2530" s="69"/>
      <c r="AQ2530" s="176">
        <f t="shared" si="39"/>
        <v>0</v>
      </c>
    </row>
    <row r="2531" spans="38:43">
      <c r="AL2531" t="s">
        <v>9694</v>
      </c>
      <c r="AM2531" s="1" t="s">
        <v>9735</v>
      </c>
      <c r="AN2531" s="1">
        <v>5</v>
      </c>
      <c r="AO2531" s="1" t="s">
        <v>7874</v>
      </c>
      <c r="AP2531" s="69"/>
      <c r="AQ2531" s="176">
        <f t="shared" si="39"/>
        <v>0</v>
      </c>
    </row>
    <row r="2532" spans="38:43">
      <c r="AL2532" t="s">
        <v>9694</v>
      </c>
      <c r="AM2532" s="1" t="s">
        <v>9736</v>
      </c>
      <c r="AN2532" s="1">
        <v>0.6</v>
      </c>
      <c r="AO2532" s="1"/>
      <c r="AP2532" s="69"/>
      <c r="AQ2532" s="176">
        <f t="shared" si="39"/>
        <v>0</v>
      </c>
    </row>
    <row r="2533" spans="38:43">
      <c r="AL2533" t="s">
        <v>9694</v>
      </c>
      <c r="AM2533" s="1" t="s">
        <v>9737</v>
      </c>
      <c r="AN2533" s="1">
        <v>0.3</v>
      </c>
      <c r="AO2533" s="1"/>
      <c r="AP2533" s="69"/>
      <c r="AQ2533" s="176">
        <f t="shared" si="39"/>
        <v>0</v>
      </c>
    </row>
    <row r="2534" spans="38:43">
      <c r="AL2534" t="s">
        <v>9694</v>
      </c>
      <c r="AM2534" s="1" t="s">
        <v>9738</v>
      </c>
      <c r="AN2534" s="1">
        <v>0.4</v>
      </c>
      <c r="AO2534" s="1"/>
      <c r="AP2534" s="69"/>
      <c r="AQ2534" s="176">
        <f t="shared" si="39"/>
        <v>0</v>
      </c>
    </row>
    <row r="2535" spans="38:43">
      <c r="AL2535" t="s">
        <v>9694</v>
      </c>
      <c r="AM2535" s="1" t="s">
        <v>9739</v>
      </c>
      <c r="AN2535" s="1">
        <v>35</v>
      </c>
      <c r="AO2535" s="1"/>
      <c r="AP2535" s="69"/>
      <c r="AQ2535" s="176">
        <f t="shared" si="39"/>
        <v>0</v>
      </c>
    </row>
    <row r="2536" spans="38:43">
      <c r="AL2536" t="s">
        <v>9694</v>
      </c>
      <c r="AM2536" s="1" t="s">
        <v>7434</v>
      </c>
      <c r="AN2536" s="1"/>
      <c r="AO2536" s="1"/>
      <c r="AP2536" s="69"/>
      <c r="AQ2536" s="176">
        <f t="shared" si="39"/>
        <v>0</v>
      </c>
    </row>
    <row r="2537" spans="38:43">
      <c r="AL2537" t="s">
        <v>9740</v>
      </c>
      <c r="AM2537" s="169" t="s">
        <v>9740</v>
      </c>
      <c r="AN2537" s="169"/>
      <c r="AO2537" s="169"/>
      <c r="AP2537" s="174"/>
      <c r="AQ2537" s="176">
        <f t="shared" si="39"/>
        <v>0</v>
      </c>
    </row>
    <row r="2538" spans="38:43">
      <c r="AL2538" t="s">
        <v>9740</v>
      </c>
      <c r="AM2538" s="1" t="s">
        <v>9741</v>
      </c>
      <c r="AN2538" s="1"/>
      <c r="AO2538" s="1"/>
      <c r="AP2538" s="69"/>
      <c r="AQ2538" s="176">
        <f t="shared" si="39"/>
        <v>0</v>
      </c>
    </row>
    <row r="2539" spans="38:43">
      <c r="AL2539" t="s">
        <v>9740</v>
      </c>
      <c r="AM2539" s="1" t="s">
        <v>9742</v>
      </c>
      <c r="AN2539" s="1">
        <v>5</v>
      </c>
      <c r="AO2539" s="1"/>
      <c r="AP2539" s="69"/>
      <c r="AQ2539" s="176">
        <f t="shared" si="39"/>
        <v>0</v>
      </c>
    </row>
    <row r="2540" spans="38:43">
      <c r="AL2540" t="s">
        <v>9740</v>
      </c>
      <c r="AM2540" s="1" t="s">
        <v>9743</v>
      </c>
      <c r="AN2540" s="1">
        <v>15</v>
      </c>
      <c r="AO2540" s="1"/>
      <c r="AP2540" s="69"/>
      <c r="AQ2540" s="176">
        <f t="shared" si="39"/>
        <v>0</v>
      </c>
    </row>
    <row r="2541" spans="38:43">
      <c r="AL2541" t="s">
        <v>9740</v>
      </c>
      <c r="AM2541" s="1" t="s">
        <v>9744</v>
      </c>
      <c r="AN2541" s="1">
        <v>2</v>
      </c>
      <c r="AO2541" s="1"/>
      <c r="AP2541" s="69"/>
      <c r="AQ2541" s="176">
        <f t="shared" si="39"/>
        <v>0</v>
      </c>
    </row>
    <row r="2542" spans="38:43">
      <c r="AL2542" t="s">
        <v>9740</v>
      </c>
      <c r="AM2542" s="1" t="s">
        <v>9745</v>
      </c>
      <c r="AN2542" s="1">
        <v>0.3</v>
      </c>
      <c r="AO2542" s="1"/>
      <c r="AP2542" s="69"/>
      <c r="AQ2542" s="176">
        <f t="shared" si="39"/>
        <v>0</v>
      </c>
    </row>
    <row r="2543" spans="38:43">
      <c r="AL2543" t="s">
        <v>9740</v>
      </c>
      <c r="AM2543" s="1" t="s">
        <v>9746</v>
      </c>
      <c r="AN2543" s="1">
        <v>30</v>
      </c>
      <c r="AO2543" s="1"/>
      <c r="AP2543" s="69"/>
      <c r="AQ2543" s="176">
        <f t="shared" si="39"/>
        <v>0</v>
      </c>
    </row>
    <row r="2544" spans="38:43">
      <c r="AL2544" t="s">
        <v>9740</v>
      </c>
      <c r="AM2544" s="1" t="s">
        <v>9747</v>
      </c>
      <c r="AN2544" s="1">
        <v>2</v>
      </c>
      <c r="AO2544" s="1"/>
      <c r="AP2544" s="69"/>
      <c r="AQ2544" s="176">
        <f t="shared" si="39"/>
        <v>0</v>
      </c>
    </row>
    <row r="2545" spans="38:43">
      <c r="AL2545" t="s">
        <v>9740</v>
      </c>
      <c r="AM2545" s="1" t="s">
        <v>9748</v>
      </c>
      <c r="AN2545" s="1">
        <v>6</v>
      </c>
      <c r="AO2545" s="1"/>
      <c r="AP2545" s="69"/>
      <c r="AQ2545" s="176">
        <f t="shared" si="39"/>
        <v>0</v>
      </c>
    </row>
    <row r="2546" spans="38:43">
      <c r="AL2546" t="s">
        <v>9740</v>
      </c>
      <c r="AM2546" s="1" t="s">
        <v>9749</v>
      </c>
      <c r="AN2546" s="1">
        <v>0.6</v>
      </c>
      <c r="AO2546" s="1"/>
      <c r="AP2546" s="69"/>
      <c r="AQ2546" s="176">
        <f t="shared" si="39"/>
        <v>0</v>
      </c>
    </row>
    <row r="2547" spans="38:43">
      <c r="AL2547" t="s">
        <v>9740</v>
      </c>
      <c r="AM2547" s="1" t="s">
        <v>9750</v>
      </c>
      <c r="AN2547" s="1">
        <v>0.12</v>
      </c>
      <c r="AO2547" s="1"/>
      <c r="AP2547" s="69"/>
      <c r="AQ2547" s="176">
        <f t="shared" si="39"/>
        <v>0</v>
      </c>
    </row>
    <row r="2548" spans="38:43">
      <c r="AL2548" t="s">
        <v>9740</v>
      </c>
      <c r="AM2548" s="1" t="s">
        <v>9751</v>
      </c>
      <c r="AN2548" s="1">
        <v>10</v>
      </c>
      <c r="AO2548" s="1"/>
      <c r="AP2548" s="69"/>
      <c r="AQ2548" s="176">
        <f t="shared" si="39"/>
        <v>0</v>
      </c>
    </row>
    <row r="2549" spans="38:43">
      <c r="AL2549" t="s">
        <v>9740</v>
      </c>
      <c r="AM2549" s="1" t="s">
        <v>9752</v>
      </c>
      <c r="AN2549" s="1">
        <v>2</v>
      </c>
      <c r="AO2549" s="1"/>
      <c r="AP2549" s="69"/>
      <c r="AQ2549" s="176">
        <f t="shared" si="39"/>
        <v>0</v>
      </c>
    </row>
    <row r="2550" spans="38:43">
      <c r="AL2550" t="s">
        <v>9740</v>
      </c>
      <c r="AM2550" s="1" t="s">
        <v>9753</v>
      </c>
      <c r="AN2550" s="1">
        <v>7</v>
      </c>
      <c r="AO2550" s="1"/>
      <c r="AP2550" s="69"/>
      <c r="AQ2550" s="176">
        <f t="shared" si="39"/>
        <v>0</v>
      </c>
    </row>
    <row r="2551" spans="38:43">
      <c r="AL2551" t="s">
        <v>9740</v>
      </c>
      <c r="AM2551" s="1" t="s">
        <v>9754</v>
      </c>
      <c r="AN2551" s="1">
        <v>0.8</v>
      </c>
      <c r="AO2551" s="1"/>
      <c r="AP2551" s="69"/>
      <c r="AQ2551" s="176">
        <f t="shared" si="39"/>
        <v>0</v>
      </c>
    </row>
    <row r="2552" spans="38:43">
      <c r="AL2552" t="s">
        <v>9740</v>
      </c>
      <c r="AM2552" s="1" t="s">
        <v>9755</v>
      </c>
      <c r="AN2552" s="1">
        <v>0.13999999999999999</v>
      </c>
      <c r="AO2552" s="1"/>
      <c r="AP2552" s="69"/>
      <c r="AQ2552" s="176">
        <f t="shared" si="39"/>
        <v>0</v>
      </c>
    </row>
    <row r="2553" spans="38:43">
      <c r="AL2553" t="s">
        <v>9740</v>
      </c>
      <c r="AM2553" s="1" t="s">
        <v>9756</v>
      </c>
      <c r="AN2553" s="1">
        <v>15</v>
      </c>
      <c r="AO2553" s="1"/>
      <c r="AP2553" s="69"/>
      <c r="AQ2553" s="176">
        <f t="shared" si="39"/>
        <v>0</v>
      </c>
    </row>
    <row r="2554" spans="38:43">
      <c r="AL2554" t="s">
        <v>9740</v>
      </c>
      <c r="AM2554" s="1" t="s">
        <v>9757</v>
      </c>
      <c r="AN2554" s="1">
        <v>2.5</v>
      </c>
      <c r="AO2554" s="1"/>
      <c r="AP2554" s="69"/>
      <c r="AQ2554" s="176">
        <f t="shared" si="39"/>
        <v>0</v>
      </c>
    </row>
    <row r="2555" spans="38:43">
      <c r="AL2555" t="s">
        <v>9740</v>
      </c>
      <c r="AM2555" s="1" t="s">
        <v>9758</v>
      </c>
      <c r="AN2555" s="1">
        <v>8</v>
      </c>
      <c r="AO2555" s="1"/>
      <c r="AP2555" s="69"/>
      <c r="AQ2555" s="176">
        <f t="shared" si="39"/>
        <v>0</v>
      </c>
    </row>
    <row r="2556" spans="38:43">
      <c r="AL2556" t="s">
        <v>9740</v>
      </c>
      <c r="AM2556" s="1" t="s">
        <v>9759</v>
      </c>
      <c r="AN2556" s="1">
        <v>1</v>
      </c>
      <c r="AO2556" s="1"/>
      <c r="AP2556" s="69"/>
      <c r="AQ2556" s="176">
        <f t="shared" si="39"/>
        <v>0</v>
      </c>
    </row>
    <row r="2557" spans="38:43">
      <c r="AL2557" t="s">
        <v>9740</v>
      </c>
      <c r="AM2557" s="1" t="s">
        <v>9760</v>
      </c>
      <c r="AN2557" s="1">
        <v>0.2</v>
      </c>
      <c r="AO2557" s="1"/>
      <c r="AP2557" s="69"/>
      <c r="AQ2557" s="176">
        <f t="shared" si="39"/>
        <v>0</v>
      </c>
    </row>
    <row r="2558" spans="38:43">
      <c r="AL2558" t="s">
        <v>9740</v>
      </c>
      <c r="AM2558" s="1" t="s">
        <v>9761</v>
      </c>
      <c r="AN2558" s="1">
        <v>16</v>
      </c>
      <c r="AO2558" s="1"/>
      <c r="AP2558" s="69"/>
      <c r="AQ2558" s="176">
        <f t="shared" si="39"/>
        <v>0</v>
      </c>
    </row>
    <row r="2559" spans="38:43">
      <c r="AL2559" t="s">
        <v>9740</v>
      </c>
      <c r="AM2559" s="1" t="s">
        <v>9762</v>
      </c>
      <c r="AN2559" s="1">
        <v>2.5</v>
      </c>
      <c r="AO2559" s="1"/>
      <c r="AP2559" s="69"/>
      <c r="AQ2559" s="176">
        <f t="shared" si="39"/>
        <v>0</v>
      </c>
    </row>
    <row r="2560" spans="38:43">
      <c r="AL2560" t="s">
        <v>9740</v>
      </c>
      <c r="AM2560" s="1" t="s">
        <v>9763</v>
      </c>
      <c r="AN2560" s="1">
        <v>8</v>
      </c>
      <c r="AO2560" s="1"/>
      <c r="AP2560" s="69"/>
      <c r="AQ2560" s="176">
        <f t="shared" si="39"/>
        <v>0</v>
      </c>
    </row>
    <row r="2561" spans="38:43">
      <c r="AL2561" t="s">
        <v>9740</v>
      </c>
      <c r="AM2561" s="1" t="s">
        <v>9764</v>
      </c>
      <c r="AN2561" s="1">
        <v>1</v>
      </c>
      <c r="AO2561" s="1"/>
      <c r="AP2561" s="69"/>
      <c r="AQ2561" s="176">
        <f t="shared" si="39"/>
        <v>0</v>
      </c>
    </row>
    <row r="2562" spans="38:43">
      <c r="AL2562" t="s">
        <v>9740</v>
      </c>
      <c r="AM2562" s="1" t="s">
        <v>9765</v>
      </c>
      <c r="AN2562" s="1">
        <v>0.2</v>
      </c>
      <c r="AO2562" s="1"/>
      <c r="AP2562" s="69"/>
      <c r="AQ2562" s="176">
        <f t="shared" si="39"/>
        <v>0</v>
      </c>
    </row>
    <row r="2563" spans="38:43">
      <c r="AL2563" t="s">
        <v>9740</v>
      </c>
      <c r="AM2563" s="1" t="s">
        <v>9766</v>
      </c>
      <c r="AN2563" s="1">
        <v>16</v>
      </c>
      <c r="AO2563" s="1"/>
      <c r="AP2563" s="69"/>
      <c r="AQ2563" s="176">
        <f t="shared" si="39"/>
        <v>0</v>
      </c>
    </row>
    <row r="2564" spans="38:43">
      <c r="AL2564" t="s">
        <v>9740</v>
      </c>
      <c r="AM2564" s="1" t="s">
        <v>9767</v>
      </c>
      <c r="AN2564" s="1">
        <v>2.5</v>
      </c>
      <c r="AO2564" s="1"/>
      <c r="AP2564" s="69"/>
      <c r="AQ2564" s="176">
        <f t="shared" ref="AQ2564:AQ2627" si="40">AP2564*AN2564</f>
        <v>0</v>
      </c>
    </row>
    <row r="2565" spans="38:43">
      <c r="AL2565" t="s">
        <v>9740</v>
      </c>
      <c r="AM2565" s="1" t="s">
        <v>9768</v>
      </c>
      <c r="AN2565" s="1">
        <v>8</v>
      </c>
      <c r="AO2565" s="1"/>
      <c r="AP2565" s="69"/>
      <c r="AQ2565" s="176">
        <f t="shared" si="40"/>
        <v>0</v>
      </c>
    </row>
    <row r="2566" spans="38:43">
      <c r="AL2566" t="s">
        <v>9740</v>
      </c>
      <c r="AM2566" s="1" t="s">
        <v>9769</v>
      </c>
      <c r="AN2566" s="1">
        <v>1</v>
      </c>
      <c r="AO2566" s="1"/>
      <c r="AP2566" s="69"/>
      <c r="AQ2566" s="176">
        <f t="shared" si="40"/>
        <v>0</v>
      </c>
    </row>
    <row r="2567" spans="38:43">
      <c r="AL2567" t="s">
        <v>9740</v>
      </c>
      <c r="AM2567" s="1" t="s">
        <v>9770</v>
      </c>
      <c r="AN2567" s="1">
        <v>0.2</v>
      </c>
      <c r="AO2567" s="1"/>
      <c r="AP2567" s="69"/>
      <c r="AQ2567" s="176">
        <f t="shared" si="40"/>
        <v>0</v>
      </c>
    </row>
    <row r="2568" spans="38:43">
      <c r="AL2568" t="s">
        <v>9740</v>
      </c>
      <c r="AM2568" s="1" t="s">
        <v>9771</v>
      </c>
      <c r="AN2568" s="1">
        <v>16</v>
      </c>
      <c r="AO2568" s="1"/>
      <c r="AP2568" s="69"/>
      <c r="AQ2568" s="176">
        <f t="shared" si="40"/>
        <v>0</v>
      </c>
    </row>
    <row r="2569" spans="38:43">
      <c r="AL2569" t="s">
        <v>9740</v>
      </c>
      <c r="AM2569" s="1" t="s">
        <v>9772</v>
      </c>
      <c r="AN2569" s="1">
        <v>1.2</v>
      </c>
      <c r="AO2569" s="1"/>
      <c r="AP2569" s="69"/>
      <c r="AQ2569" s="176">
        <f t="shared" si="40"/>
        <v>0</v>
      </c>
    </row>
    <row r="2570" spans="38:43">
      <c r="AL2570" t="s">
        <v>9740</v>
      </c>
      <c r="AM2570" s="1" t="s">
        <v>9773</v>
      </c>
      <c r="AN2570" s="1">
        <v>4</v>
      </c>
      <c r="AO2570" s="1"/>
      <c r="AP2570" s="69"/>
      <c r="AQ2570" s="176">
        <f t="shared" si="40"/>
        <v>0</v>
      </c>
    </row>
    <row r="2571" spans="38:43">
      <c r="AL2571" t="s">
        <v>9740</v>
      </c>
      <c r="AM2571" s="1" t="s">
        <v>9774</v>
      </c>
      <c r="AN2571" s="1">
        <v>0.5</v>
      </c>
      <c r="AO2571" s="1"/>
      <c r="AP2571" s="69"/>
      <c r="AQ2571" s="176">
        <f t="shared" si="40"/>
        <v>0</v>
      </c>
    </row>
    <row r="2572" spans="38:43">
      <c r="AL2572" t="s">
        <v>9740</v>
      </c>
      <c r="AM2572" s="1" t="s">
        <v>9775</v>
      </c>
      <c r="AN2572" s="1">
        <v>0.1</v>
      </c>
      <c r="AO2572" s="1"/>
      <c r="AP2572" s="69"/>
      <c r="AQ2572" s="176">
        <f t="shared" si="40"/>
        <v>0</v>
      </c>
    </row>
    <row r="2573" spans="38:43">
      <c r="AL2573" t="s">
        <v>9740</v>
      </c>
      <c r="AM2573" s="1" t="s">
        <v>9776</v>
      </c>
      <c r="AN2573" s="1">
        <v>8</v>
      </c>
      <c r="AO2573" s="1"/>
      <c r="AP2573" s="69"/>
      <c r="AQ2573" s="176">
        <f t="shared" si="40"/>
        <v>0</v>
      </c>
    </row>
    <row r="2574" spans="38:43">
      <c r="AL2574" t="s">
        <v>9740</v>
      </c>
      <c r="AM2574" s="1" t="s">
        <v>9777</v>
      </c>
      <c r="AN2574" s="1">
        <v>5</v>
      </c>
      <c r="AO2574" s="1"/>
      <c r="AP2574" s="69"/>
      <c r="AQ2574" s="176">
        <f t="shared" si="40"/>
        <v>0</v>
      </c>
    </row>
    <row r="2575" spans="38:43">
      <c r="AL2575" t="s">
        <v>9740</v>
      </c>
      <c r="AM2575" s="1" t="s">
        <v>9778</v>
      </c>
      <c r="AN2575" s="1">
        <v>15</v>
      </c>
      <c r="AO2575" s="1"/>
      <c r="AP2575" s="69"/>
      <c r="AQ2575" s="176">
        <f t="shared" si="40"/>
        <v>0</v>
      </c>
    </row>
    <row r="2576" spans="38:43">
      <c r="AL2576" t="s">
        <v>9740</v>
      </c>
      <c r="AM2576" s="1" t="s">
        <v>9779</v>
      </c>
      <c r="AN2576" s="1">
        <v>2</v>
      </c>
      <c r="AO2576" s="1"/>
      <c r="AP2576" s="69"/>
      <c r="AQ2576" s="176">
        <f t="shared" si="40"/>
        <v>0</v>
      </c>
    </row>
    <row r="2577" spans="38:43">
      <c r="AL2577" t="s">
        <v>9740</v>
      </c>
      <c r="AM2577" s="1" t="s">
        <v>9780</v>
      </c>
      <c r="AN2577" s="1">
        <v>0.3</v>
      </c>
      <c r="AO2577" s="1"/>
      <c r="AP2577" s="69"/>
      <c r="AQ2577" s="176">
        <f t="shared" si="40"/>
        <v>0</v>
      </c>
    </row>
    <row r="2578" spans="38:43">
      <c r="AL2578" t="s">
        <v>9740</v>
      </c>
      <c r="AM2578" s="1" t="s">
        <v>9781</v>
      </c>
      <c r="AN2578" s="1">
        <v>30</v>
      </c>
      <c r="AO2578" s="1"/>
      <c r="AP2578" s="69"/>
      <c r="AQ2578" s="176">
        <f t="shared" si="40"/>
        <v>0</v>
      </c>
    </row>
    <row r="2579" spans="38:43">
      <c r="AL2579" t="s">
        <v>9740</v>
      </c>
      <c r="AM2579" s="1" t="s">
        <v>9782</v>
      </c>
      <c r="AN2579" s="1">
        <v>3</v>
      </c>
      <c r="AO2579" s="1"/>
      <c r="AP2579" s="69"/>
      <c r="AQ2579" s="176">
        <f t="shared" si="40"/>
        <v>0</v>
      </c>
    </row>
    <row r="2580" spans="38:43">
      <c r="AL2580" t="s">
        <v>9740</v>
      </c>
      <c r="AM2580" s="1" t="s">
        <v>9783</v>
      </c>
      <c r="AN2580" s="1">
        <v>7</v>
      </c>
      <c r="AO2580" s="1"/>
      <c r="AP2580" s="69"/>
      <c r="AQ2580" s="176">
        <f t="shared" si="40"/>
        <v>0</v>
      </c>
    </row>
    <row r="2581" spans="38:43">
      <c r="AL2581" t="s">
        <v>9740</v>
      </c>
      <c r="AM2581" s="1" t="s">
        <v>9784</v>
      </c>
      <c r="AN2581" s="1">
        <v>1</v>
      </c>
      <c r="AO2581" s="1"/>
      <c r="AP2581" s="69"/>
      <c r="AQ2581" s="176">
        <f t="shared" si="40"/>
        <v>0</v>
      </c>
    </row>
    <row r="2582" spans="38:43">
      <c r="AL2582" t="s">
        <v>9740</v>
      </c>
      <c r="AM2582" s="1" t="s">
        <v>9785</v>
      </c>
      <c r="AN2582" s="1">
        <v>0.15</v>
      </c>
      <c r="AO2582" s="1"/>
      <c r="AP2582" s="69"/>
      <c r="AQ2582" s="176">
        <f t="shared" si="40"/>
        <v>0</v>
      </c>
    </row>
    <row r="2583" spans="38:43">
      <c r="AL2583" t="s">
        <v>9740</v>
      </c>
      <c r="AM2583" s="1" t="s">
        <v>9786</v>
      </c>
      <c r="AN2583" s="1">
        <v>15</v>
      </c>
      <c r="AO2583" s="1"/>
      <c r="AP2583" s="69"/>
      <c r="AQ2583" s="176">
        <f t="shared" si="40"/>
        <v>0</v>
      </c>
    </row>
    <row r="2584" spans="38:43">
      <c r="AL2584" t="s">
        <v>9740</v>
      </c>
      <c r="AM2584" s="1" t="s">
        <v>9787</v>
      </c>
      <c r="AN2584" s="1">
        <v>5</v>
      </c>
      <c r="AO2584" s="1"/>
      <c r="AP2584" s="69"/>
      <c r="AQ2584" s="176">
        <f t="shared" si="40"/>
        <v>0</v>
      </c>
    </row>
    <row r="2585" spans="38:43">
      <c r="AL2585" t="s">
        <v>9740</v>
      </c>
      <c r="AM2585" s="1" t="s">
        <v>9788</v>
      </c>
      <c r="AN2585" s="1">
        <v>15</v>
      </c>
      <c r="AO2585" s="1"/>
      <c r="AP2585" s="69"/>
      <c r="AQ2585" s="176">
        <f t="shared" si="40"/>
        <v>0</v>
      </c>
    </row>
    <row r="2586" spans="38:43">
      <c r="AL2586" t="s">
        <v>9740</v>
      </c>
      <c r="AM2586" s="1" t="s">
        <v>9789</v>
      </c>
      <c r="AN2586" s="1">
        <v>2</v>
      </c>
      <c r="AO2586" s="1"/>
      <c r="AP2586" s="69"/>
      <c r="AQ2586" s="176">
        <f t="shared" si="40"/>
        <v>0</v>
      </c>
    </row>
    <row r="2587" spans="38:43">
      <c r="AL2587" t="s">
        <v>9740</v>
      </c>
      <c r="AM2587" s="1" t="s">
        <v>9790</v>
      </c>
      <c r="AN2587" s="1">
        <v>0.3</v>
      </c>
      <c r="AO2587" s="1"/>
      <c r="AP2587" s="69"/>
      <c r="AQ2587" s="176">
        <f t="shared" si="40"/>
        <v>0</v>
      </c>
    </row>
    <row r="2588" spans="38:43">
      <c r="AL2588" t="s">
        <v>9740</v>
      </c>
      <c r="AM2588" s="1" t="s">
        <v>9791</v>
      </c>
      <c r="AN2588" s="1">
        <v>30</v>
      </c>
      <c r="AO2588" s="1"/>
      <c r="AP2588" s="69"/>
      <c r="AQ2588" s="176">
        <f t="shared" si="40"/>
        <v>0</v>
      </c>
    </row>
    <row r="2589" spans="38:43">
      <c r="AL2589" t="s">
        <v>9740</v>
      </c>
      <c r="AM2589" s="1" t="s">
        <v>9792</v>
      </c>
      <c r="AN2589" s="1">
        <v>3.5</v>
      </c>
      <c r="AO2589" s="1"/>
      <c r="AP2589" s="69"/>
      <c r="AQ2589" s="176">
        <f t="shared" si="40"/>
        <v>0</v>
      </c>
    </row>
    <row r="2590" spans="38:43">
      <c r="AL2590" t="s">
        <v>9740</v>
      </c>
      <c r="AM2590" s="1" t="s">
        <v>9793</v>
      </c>
      <c r="AN2590" s="1">
        <v>9</v>
      </c>
      <c r="AO2590" s="1"/>
      <c r="AP2590" s="69"/>
      <c r="AQ2590" s="176">
        <f t="shared" si="40"/>
        <v>0</v>
      </c>
    </row>
    <row r="2591" spans="38:43">
      <c r="AL2591" t="s">
        <v>9740</v>
      </c>
      <c r="AM2591" s="1" t="s">
        <v>9794</v>
      </c>
      <c r="AN2591" s="1">
        <v>1</v>
      </c>
      <c r="AO2591" s="1"/>
      <c r="AP2591" s="69"/>
      <c r="AQ2591" s="176">
        <f t="shared" si="40"/>
        <v>0</v>
      </c>
    </row>
    <row r="2592" spans="38:43">
      <c r="AL2592" t="s">
        <v>9740</v>
      </c>
      <c r="AM2592" s="1" t="s">
        <v>9795</v>
      </c>
      <c r="AN2592" s="1">
        <v>0.16999999999999998</v>
      </c>
      <c r="AO2592" s="1"/>
      <c r="AP2592" s="69"/>
      <c r="AQ2592" s="176">
        <f t="shared" si="40"/>
        <v>0</v>
      </c>
    </row>
    <row r="2593" spans="38:43">
      <c r="AL2593" t="s">
        <v>9740</v>
      </c>
      <c r="AM2593" s="1" t="s">
        <v>9796</v>
      </c>
      <c r="AN2593" s="1">
        <v>18</v>
      </c>
      <c r="AO2593" s="1"/>
      <c r="AP2593" s="69"/>
      <c r="AQ2593" s="176">
        <f t="shared" si="40"/>
        <v>0</v>
      </c>
    </row>
    <row r="2594" spans="38:43">
      <c r="AL2594" t="s">
        <v>9740</v>
      </c>
      <c r="AM2594" s="1" t="s">
        <v>9797</v>
      </c>
      <c r="AN2594" s="1">
        <v>6</v>
      </c>
      <c r="AO2594" s="1"/>
      <c r="AP2594" s="69"/>
      <c r="AQ2594" s="176">
        <f t="shared" si="40"/>
        <v>0</v>
      </c>
    </row>
    <row r="2595" spans="38:43">
      <c r="AL2595" t="s">
        <v>9740</v>
      </c>
      <c r="AM2595" s="1" t="s">
        <v>9798</v>
      </c>
      <c r="AN2595" s="1">
        <v>20</v>
      </c>
      <c r="AO2595" s="1"/>
      <c r="AP2595" s="69"/>
      <c r="AQ2595" s="176">
        <f t="shared" si="40"/>
        <v>0</v>
      </c>
    </row>
    <row r="2596" spans="38:43">
      <c r="AL2596" t="s">
        <v>9740</v>
      </c>
      <c r="AM2596" s="1" t="s">
        <v>9799</v>
      </c>
      <c r="AN2596" s="1">
        <v>2.5</v>
      </c>
      <c r="AO2596" s="1"/>
      <c r="AP2596" s="69"/>
      <c r="AQ2596" s="176">
        <f t="shared" si="40"/>
        <v>0</v>
      </c>
    </row>
    <row r="2597" spans="38:43">
      <c r="AL2597" t="s">
        <v>9740</v>
      </c>
      <c r="AM2597" s="1" t="s">
        <v>9800</v>
      </c>
      <c r="AN2597" s="1">
        <v>0.35</v>
      </c>
      <c r="AO2597" s="1"/>
      <c r="AP2597" s="69"/>
      <c r="AQ2597" s="176">
        <f t="shared" si="40"/>
        <v>0</v>
      </c>
    </row>
    <row r="2598" spans="38:43">
      <c r="AL2598" t="s">
        <v>9740</v>
      </c>
      <c r="AM2598" s="1" t="s">
        <v>9801</v>
      </c>
      <c r="AN2598" s="1">
        <v>50</v>
      </c>
      <c r="AO2598" s="1"/>
      <c r="AP2598" s="69"/>
      <c r="AQ2598" s="176">
        <f t="shared" si="40"/>
        <v>0</v>
      </c>
    </row>
    <row r="2599" spans="38:43">
      <c r="AL2599" t="s">
        <v>9740</v>
      </c>
      <c r="AM2599" s="1" t="s">
        <v>9802</v>
      </c>
      <c r="AN2599" s="1"/>
      <c r="AO2599" s="1"/>
      <c r="AP2599" s="69"/>
      <c r="AQ2599" s="176">
        <f t="shared" si="40"/>
        <v>0</v>
      </c>
    </row>
    <row r="2600" spans="38:43">
      <c r="AL2600" t="s">
        <v>9740</v>
      </c>
      <c r="AM2600" s="1" t="s">
        <v>9803</v>
      </c>
      <c r="AN2600" s="1">
        <v>1</v>
      </c>
      <c r="AO2600" s="1"/>
      <c r="AP2600" s="69"/>
      <c r="AQ2600" s="176">
        <f t="shared" si="40"/>
        <v>0</v>
      </c>
    </row>
    <row r="2601" spans="38:43">
      <c r="AL2601" t="s">
        <v>9740</v>
      </c>
      <c r="AM2601" s="1" t="s">
        <v>9804</v>
      </c>
      <c r="AN2601" s="1">
        <v>3.5</v>
      </c>
      <c r="AO2601" s="1"/>
      <c r="AP2601" s="69"/>
      <c r="AQ2601" s="176">
        <f t="shared" si="40"/>
        <v>0</v>
      </c>
    </row>
    <row r="2602" spans="38:43">
      <c r="AL2602" t="s">
        <v>9740</v>
      </c>
      <c r="AM2602" s="1" t="s">
        <v>9805</v>
      </c>
      <c r="AN2602" s="1">
        <v>0.4</v>
      </c>
      <c r="AO2602" s="1"/>
      <c r="AP2602" s="69"/>
      <c r="AQ2602" s="176">
        <f t="shared" si="40"/>
        <v>0</v>
      </c>
    </row>
    <row r="2603" spans="38:43">
      <c r="AL2603" t="s">
        <v>9740</v>
      </c>
      <c r="AM2603" s="1" t="s">
        <v>9806</v>
      </c>
      <c r="AN2603" s="1">
        <v>0.1</v>
      </c>
      <c r="AO2603" s="1"/>
      <c r="AP2603" s="69"/>
      <c r="AQ2603" s="176">
        <f t="shared" si="40"/>
        <v>0</v>
      </c>
    </row>
    <row r="2604" spans="38:43">
      <c r="AL2604" t="s">
        <v>9740</v>
      </c>
      <c r="AM2604" s="1" t="s">
        <v>9807</v>
      </c>
      <c r="AN2604" s="1">
        <v>8</v>
      </c>
      <c r="AO2604" s="1"/>
      <c r="AP2604" s="69"/>
      <c r="AQ2604" s="176">
        <f t="shared" si="40"/>
        <v>0</v>
      </c>
    </row>
    <row r="2605" spans="38:43">
      <c r="AL2605" t="s">
        <v>9740</v>
      </c>
      <c r="AM2605" s="1" t="s">
        <v>9808</v>
      </c>
      <c r="AN2605" s="1">
        <v>5</v>
      </c>
      <c r="AO2605" s="1"/>
      <c r="AP2605" s="69"/>
      <c r="AQ2605" s="176">
        <f t="shared" si="40"/>
        <v>0</v>
      </c>
    </row>
    <row r="2606" spans="38:43">
      <c r="AL2606" t="s">
        <v>9740</v>
      </c>
      <c r="AM2606" s="1" t="s">
        <v>9809</v>
      </c>
      <c r="AN2606" s="1">
        <v>15</v>
      </c>
      <c r="AO2606" s="1"/>
      <c r="AP2606" s="69"/>
      <c r="AQ2606" s="176">
        <f t="shared" si="40"/>
        <v>0</v>
      </c>
    </row>
    <row r="2607" spans="38:43">
      <c r="AL2607" t="s">
        <v>9740</v>
      </c>
      <c r="AM2607" s="1" t="s">
        <v>9810</v>
      </c>
      <c r="AN2607" s="1">
        <v>2</v>
      </c>
      <c r="AO2607" s="1"/>
      <c r="AP2607" s="69"/>
      <c r="AQ2607" s="176">
        <f t="shared" si="40"/>
        <v>0</v>
      </c>
    </row>
    <row r="2608" spans="38:43">
      <c r="AL2608" t="s">
        <v>9740</v>
      </c>
      <c r="AM2608" s="1" t="s">
        <v>9811</v>
      </c>
      <c r="AN2608" s="1">
        <v>0.4</v>
      </c>
      <c r="AO2608" s="1"/>
      <c r="AP2608" s="69"/>
      <c r="AQ2608" s="176">
        <f t="shared" si="40"/>
        <v>0</v>
      </c>
    </row>
    <row r="2609" spans="38:43">
      <c r="AL2609" t="s">
        <v>9740</v>
      </c>
      <c r="AM2609" s="1" t="s">
        <v>9812</v>
      </c>
      <c r="AN2609" s="1">
        <v>30</v>
      </c>
      <c r="AO2609" s="1"/>
      <c r="AP2609" s="69"/>
      <c r="AQ2609" s="176">
        <f t="shared" si="40"/>
        <v>0</v>
      </c>
    </row>
    <row r="2610" spans="38:43">
      <c r="AL2610" t="s">
        <v>9740</v>
      </c>
      <c r="AM2610" s="1" t="s">
        <v>9813</v>
      </c>
      <c r="AN2610" s="1">
        <v>7</v>
      </c>
      <c r="AO2610" s="1"/>
      <c r="AP2610" s="69"/>
      <c r="AQ2610" s="176">
        <f t="shared" si="40"/>
        <v>0</v>
      </c>
    </row>
    <row r="2611" spans="38:43">
      <c r="AL2611" t="s">
        <v>9740</v>
      </c>
      <c r="AM2611" s="1" t="s">
        <v>9814</v>
      </c>
      <c r="AN2611" s="1">
        <v>20</v>
      </c>
      <c r="AO2611" s="1"/>
      <c r="AP2611" s="69"/>
      <c r="AQ2611" s="176">
        <f t="shared" si="40"/>
        <v>0</v>
      </c>
    </row>
    <row r="2612" spans="38:43">
      <c r="AL2612" t="s">
        <v>9740</v>
      </c>
      <c r="AM2612" s="1" t="s">
        <v>9815</v>
      </c>
      <c r="AN2612" s="1">
        <v>2.5</v>
      </c>
      <c r="AO2612" s="1"/>
      <c r="AP2612" s="69"/>
      <c r="AQ2612" s="176">
        <f t="shared" si="40"/>
        <v>0</v>
      </c>
    </row>
    <row r="2613" spans="38:43">
      <c r="AL2613" t="s">
        <v>9740</v>
      </c>
      <c r="AM2613" s="1" t="s">
        <v>9816</v>
      </c>
      <c r="AN2613" s="1">
        <v>0.5</v>
      </c>
      <c r="AO2613" s="1"/>
      <c r="AP2613" s="69"/>
      <c r="AQ2613" s="176">
        <f t="shared" si="40"/>
        <v>0</v>
      </c>
    </row>
    <row r="2614" spans="38:43">
      <c r="AL2614" t="s">
        <v>9740</v>
      </c>
      <c r="AM2614" s="1" t="s">
        <v>9817</v>
      </c>
      <c r="AN2614" s="1">
        <v>40</v>
      </c>
      <c r="AO2614" s="1"/>
      <c r="AP2614" s="69"/>
      <c r="AQ2614" s="176">
        <f t="shared" si="40"/>
        <v>0</v>
      </c>
    </row>
    <row r="2615" spans="38:43">
      <c r="AL2615" t="s">
        <v>9740</v>
      </c>
      <c r="AM2615" s="1" t="s">
        <v>9818</v>
      </c>
      <c r="AN2615" s="1"/>
      <c r="AO2615" s="1"/>
      <c r="AP2615" s="69"/>
      <c r="AQ2615" s="176">
        <f t="shared" si="40"/>
        <v>0</v>
      </c>
    </row>
    <row r="2616" spans="38:43">
      <c r="AL2616" t="s">
        <v>9740</v>
      </c>
      <c r="AM2616" s="1" t="s">
        <v>9819</v>
      </c>
      <c r="AN2616" s="1">
        <v>6</v>
      </c>
      <c r="AO2616" s="1"/>
      <c r="AP2616" s="69"/>
      <c r="AQ2616" s="176">
        <f t="shared" si="40"/>
        <v>0</v>
      </c>
    </row>
    <row r="2617" spans="38:43">
      <c r="AL2617" t="s">
        <v>9740</v>
      </c>
      <c r="AM2617" s="1" t="s">
        <v>9820</v>
      </c>
      <c r="AN2617" s="1">
        <v>20</v>
      </c>
      <c r="AO2617" s="1"/>
      <c r="AP2617" s="69"/>
      <c r="AQ2617" s="176">
        <f t="shared" si="40"/>
        <v>0</v>
      </c>
    </row>
    <row r="2618" spans="38:43">
      <c r="AL2618" t="s">
        <v>9740</v>
      </c>
      <c r="AM2618" s="1" t="s">
        <v>9821</v>
      </c>
      <c r="AN2618" s="1">
        <v>2.5</v>
      </c>
      <c r="AO2618" s="1"/>
      <c r="AP2618" s="69"/>
      <c r="AQ2618" s="176">
        <f t="shared" si="40"/>
        <v>0</v>
      </c>
    </row>
    <row r="2619" spans="38:43">
      <c r="AL2619" t="s">
        <v>9740</v>
      </c>
      <c r="AM2619" s="1" t="s">
        <v>9822</v>
      </c>
      <c r="AN2619" s="1">
        <v>48</v>
      </c>
      <c r="AO2619" s="1"/>
      <c r="AP2619" s="69"/>
      <c r="AQ2619" s="176">
        <f t="shared" si="40"/>
        <v>0</v>
      </c>
    </row>
    <row r="2620" spans="38:43">
      <c r="AL2620" t="s">
        <v>9740</v>
      </c>
      <c r="AM2620" s="1" t="s">
        <v>9823</v>
      </c>
      <c r="AN2620" s="1">
        <v>60</v>
      </c>
      <c r="AO2620" s="1"/>
      <c r="AP2620" s="69"/>
      <c r="AQ2620" s="176">
        <f t="shared" si="40"/>
        <v>0</v>
      </c>
    </row>
    <row r="2621" spans="38:43">
      <c r="AL2621" t="s">
        <v>9740</v>
      </c>
      <c r="AM2621" s="1" t="s">
        <v>9824</v>
      </c>
      <c r="AN2621" s="1">
        <v>12</v>
      </c>
      <c r="AO2621" s="1"/>
      <c r="AP2621" s="69"/>
      <c r="AQ2621" s="176">
        <f t="shared" si="40"/>
        <v>0</v>
      </c>
    </row>
    <row r="2622" spans="38:43">
      <c r="AL2622" t="s">
        <v>9740</v>
      </c>
      <c r="AM2622" s="1" t="s">
        <v>9825</v>
      </c>
      <c r="AN2622" s="1">
        <v>24</v>
      </c>
      <c r="AO2622" s="1"/>
      <c r="AP2622" s="69"/>
      <c r="AQ2622" s="176">
        <f t="shared" si="40"/>
        <v>0</v>
      </c>
    </row>
    <row r="2623" spans="38:43">
      <c r="AL2623" t="s">
        <v>9740</v>
      </c>
      <c r="AM2623" s="1" t="s">
        <v>9826</v>
      </c>
      <c r="AN2623" s="1">
        <v>14</v>
      </c>
      <c r="AO2623" s="1"/>
      <c r="AP2623" s="69"/>
      <c r="AQ2623" s="176">
        <f t="shared" si="40"/>
        <v>0</v>
      </c>
    </row>
    <row r="2624" spans="38:43">
      <c r="AL2624" t="s">
        <v>9740</v>
      </c>
      <c r="AM2624" s="1" t="s">
        <v>9827</v>
      </c>
      <c r="AN2624" s="1">
        <v>10</v>
      </c>
      <c r="AO2624" s="1"/>
      <c r="AP2624" s="69"/>
      <c r="AQ2624" s="176">
        <f t="shared" si="40"/>
        <v>0</v>
      </c>
    </row>
    <row r="2625" spans="38:43">
      <c r="AL2625" t="s">
        <v>9740</v>
      </c>
      <c r="AM2625" s="1" t="s">
        <v>9828</v>
      </c>
      <c r="AN2625" s="1">
        <v>30</v>
      </c>
      <c r="AO2625" s="1"/>
      <c r="AP2625" s="69"/>
      <c r="AQ2625" s="176">
        <f t="shared" si="40"/>
        <v>0</v>
      </c>
    </row>
    <row r="2626" spans="38:43">
      <c r="AL2626" t="s">
        <v>9740</v>
      </c>
      <c r="AM2626" s="1" t="s">
        <v>9829</v>
      </c>
      <c r="AN2626" s="1">
        <v>4</v>
      </c>
      <c r="AO2626" s="1"/>
      <c r="AP2626" s="69"/>
      <c r="AQ2626" s="176">
        <f t="shared" si="40"/>
        <v>0</v>
      </c>
    </row>
    <row r="2627" spans="38:43">
      <c r="AL2627" t="s">
        <v>9740</v>
      </c>
      <c r="AM2627" s="1" t="s">
        <v>9830</v>
      </c>
      <c r="AN2627" s="1">
        <v>1.5</v>
      </c>
      <c r="AO2627" s="1"/>
      <c r="AP2627" s="69"/>
      <c r="AQ2627" s="176">
        <f t="shared" si="40"/>
        <v>0</v>
      </c>
    </row>
    <row r="2628" spans="38:43">
      <c r="AL2628" t="s">
        <v>9740</v>
      </c>
      <c r="AM2628" s="1" t="s">
        <v>9831</v>
      </c>
      <c r="AN2628" s="1">
        <v>70</v>
      </c>
      <c r="AO2628" s="1"/>
      <c r="AP2628" s="69"/>
      <c r="AQ2628" s="176">
        <f t="shared" ref="AQ2628:AQ2691" si="41">AP2628*AN2628</f>
        <v>0</v>
      </c>
    </row>
    <row r="2629" spans="38:43">
      <c r="AL2629" t="s">
        <v>9740</v>
      </c>
      <c r="AM2629" s="1" t="s">
        <v>9832</v>
      </c>
      <c r="AN2629" s="1">
        <v>5</v>
      </c>
      <c r="AO2629" s="1"/>
      <c r="AP2629" s="69"/>
      <c r="AQ2629" s="176">
        <f t="shared" si="41"/>
        <v>0</v>
      </c>
    </row>
    <row r="2630" spans="38:43">
      <c r="AL2630" t="s">
        <v>9740</v>
      </c>
      <c r="AM2630" s="1" t="s">
        <v>9833</v>
      </c>
      <c r="AN2630" s="1">
        <v>14</v>
      </c>
      <c r="AO2630" s="1"/>
      <c r="AP2630" s="69"/>
      <c r="AQ2630" s="176">
        <f t="shared" si="41"/>
        <v>0</v>
      </c>
    </row>
    <row r="2631" spans="38:43">
      <c r="AL2631" t="s">
        <v>9740</v>
      </c>
      <c r="AM2631" s="1" t="s">
        <v>9834</v>
      </c>
      <c r="AN2631" s="1">
        <v>2</v>
      </c>
      <c r="AO2631" s="1"/>
      <c r="AP2631" s="69"/>
      <c r="AQ2631" s="176">
        <f t="shared" si="41"/>
        <v>0</v>
      </c>
    </row>
    <row r="2632" spans="38:43">
      <c r="AL2632" t="s">
        <v>9740</v>
      </c>
      <c r="AM2632" s="1" t="s">
        <v>9835</v>
      </c>
      <c r="AN2632" s="1">
        <v>0.4</v>
      </c>
      <c r="AO2632" s="1"/>
      <c r="AP2632" s="69"/>
      <c r="AQ2632" s="176">
        <f t="shared" si="41"/>
        <v>0</v>
      </c>
    </row>
    <row r="2633" spans="38:43">
      <c r="AL2633" t="s">
        <v>9740</v>
      </c>
      <c r="AM2633" s="1" t="s">
        <v>9836</v>
      </c>
      <c r="AN2633" s="1">
        <v>35</v>
      </c>
      <c r="AO2633" s="1"/>
      <c r="AP2633" s="69"/>
      <c r="AQ2633" s="176">
        <f t="shared" si="41"/>
        <v>0</v>
      </c>
    </row>
    <row r="2634" spans="38:43">
      <c r="AL2634" t="s">
        <v>9740</v>
      </c>
      <c r="AM2634" s="1" t="s">
        <v>9837</v>
      </c>
      <c r="AN2634" s="1">
        <v>30</v>
      </c>
      <c r="AO2634" s="1"/>
      <c r="AP2634" s="69"/>
      <c r="AQ2634" s="176">
        <f t="shared" si="41"/>
        <v>0</v>
      </c>
    </row>
    <row r="2635" spans="38:43">
      <c r="AL2635" t="s">
        <v>9740</v>
      </c>
      <c r="AM2635" s="1" t="s">
        <v>9838</v>
      </c>
      <c r="AN2635" s="1">
        <v>50</v>
      </c>
      <c r="AO2635" s="1"/>
      <c r="AP2635" s="69"/>
      <c r="AQ2635" s="176">
        <f t="shared" si="41"/>
        <v>0</v>
      </c>
    </row>
    <row r="2636" spans="38:43">
      <c r="AL2636" t="s">
        <v>9740</v>
      </c>
      <c r="AM2636" s="1" t="s">
        <v>9839</v>
      </c>
      <c r="AN2636" s="1">
        <v>4.5999999999999996</v>
      </c>
      <c r="AO2636" s="1"/>
      <c r="AP2636" s="69"/>
      <c r="AQ2636" s="176">
        <f t="shared" si="41"/>
        <v>0</v>
      </c>
    </row>
    <row r="2637" spans="38:43">
      <c r="AL2637" t="s">
        <v>9740</v>
      </c>
      <c r="AM2637" s="1" t="s">
        <v>9840</v>
      </c>
      <c r="AN2637" s="1">
        <v>15</v>
      </c>
      <c r="AO2637" s="1"/>
      <c r="AP2637" s="69"/>
      <c r="AQ2637" s="176">
        <f t="shared" si="41"/>
        <v>0</v>
      </c>
    </row>
    <row r="2638" spans="38:43">
      <c r="AL2638" t="s">
        <v>9740</v>
      </c>
      <c r="AM2638" s="1" t="s">
        <v>9841</v>
      </c>
      <c r="AN2638" s="1">
        <v>1.8</v>
      </c>
      <c r="AO2638" s="1"/>
      <c r="AP2638" s="69"/>
      <c r="AQ2638" s="176">
        <f t="shared" si="41"/>
        <v>0</v>
      </c>
    </row>
    <row r="2639" spans="38:43">
      <c r="AL2639" t="s">
        <v>9740</v>
      </c>
      <c r="AM2639" s="1" t="s">
        <v>9842</v>
      </c>
      <c r="AN2639" s="1">
        <v>0.38</v>
      </c>
      <c r="AO2639" s="1"/>
      <c r="AP2639" s="69"/>
      <c r="AQ2639" s="176">
        <f t="shared" si="41"/>
        <v>0</v>
      </c>
    </row>
    <row r="2640" spans="38:43">
      <c r="AL2640" t="s">
        <v>9740</v>
      </c>
      <c r="AM2640" s="1" t="s">
        <v>9843</v>
      </c>
      <c r="AN2640" s="1">
        <v>38</v>
      </c>
      <c r="AO2640" s="1"/>
      <c r="AP2640" s="69"/>
      <c r="AQ2640" s="176">
        <f t="shared" si="41"/>
        <v>0</v>
      </c>
    </row>
    <row r="2641" spans="38:43">
      <c r="AL2641" t="s">
        <v>9740</v>
      </c>
      <c r="AM2641" s="1" t="s">
        <v>9844</v>
      </c>
      <c r="AN2641" s="1">
        <v>20</v>
      </c>
      <c r="AO2641" s="1"/>
      <c r="AP2641" s="69"/>
      <c r="AQ2641" s="176">
        <f t="shared" si="41"/>
        <v>0</v>
      </c>
    </row>
    <row r="2642" spans="38:43">
      <c r="AL2642" t="s">
        <v>9740</v>
      </c>
      <c r="AM2642" s="1" t="s">
        <v>9845</v>
      </c>
      <c r="AN2642" s="1">
        <v>48</v>
      </c>
      <c r="AO2642" s="1"/>
      <c r="AP2642" s="69"/>
      <c r="AQ2642" s="176">
        <f t="shared" si="41"/>
        <v>0</v>
      </c>
    </row>
    <row r="2643" spans="38:43">
      <c r="AL2643" t="s">
        <v>9740</v>
      </c>
      <c r="AM2643" s="1" t="s">
        <v>9846</v>
      </c>
      <c r="AN2643" s="1">
        <v>6</v>
      </c>
      <c r="AO2643" s="1"/>
      <c r="AP2643" s="69"/>
      <c r="AQ2643" s="176">
        <f t="shared" si="41"/>
        <v>0</v>
      </c>
    </row>
    <row r="2644" spans="38:43">
      <c r="AL2644" t="s">
        <v>9740</v>
      </c>
      <c r="AM2644" s="1" t="s">
        <v>9847</v>
      </c>
      <c r="AN2644" s="1">
        <v>2.5</v>
      </c>
      <c r="AO2644" s="1"/>
      <c r="AP2644" s="69"/>
      <c r="AQ2644" s="176">
        <f t="shared" si="41"/>
        <v>0</v>
      </c>
    </row>
    <row r="2645" spans="38:43">
      <c r="AL2645" t="s">
        <v>9740</v>
      </c>
      <c r="AM2645" s="1" t="s">
        <v>9848</v>
      </c>
      <c r="AN2645" s="1">
        <v>7</v>
      </c>
      <c r="AO2645" s="1"/>
      <c r="AP2645" s="69"/>
      <c r="AQ2645" s="176">
        <f t="shared" si="41"/>
        <v>0</v>
      </c>
    </row>
    <row r="2646" spans="38:43">
      <c r="AL2646" t="s">
        <v>9740</v>
      </c>
      <c r="AM2646" s="1" t="s">
        <v>9849</v>
      </c>
      <c r="AN2646" s="1">
        <v>22</v>
      </c>
      <c r="AO2646" s="1"/>
      <c r="AP2646" s="69"/>
      <c r="AQ2646" s="176">
        <f t="shared" si="41"/>
        <v>0</v>
      </c>
    </row>
    <row r="2647" spans="38:43">
      <c r="AL2647" t="s">
        <v>9740</v>
      </c>
      <c r="AM2647" s="1" t="s">
        <v>9850</v>
      </c>
      <c r="AN2647" s="1">
        <v>2.6</v>
      </c>
      <c r="AO2647" s="1"/>
      <c r="AP2647" s="69"/>
      <c r="AQ2647" s="176">
        <f t="shared" si="41"/>
        <v>0</v>
      </c>
    </row>
    <row r="2648" spans="38:43">
      <c r="AL2648" t="s">
        <v>9740</v>
      </c>
      <c r="AM2648" s="1" t="s">
        <v>9851</v>
      </c>
      <c r="AN2648" s="1">
        <v>0.5</v>
      </c>
      <c r="AO2648" s="1"/>
      <c r="AP2648" s="69"/>
      <c r="AQ2648" s="176">
        <f t="shared" si="41"/>
        <v>0</v>
      </c>
    </row>
    <row r="2649" spans="38:43">
      <c r="AL2649" t="s">
        <v>9740</v>
      </c>
      <c r="AM2649" s="1" t="s">
        <v>9852</v>
      </c>
      <c r="AN2649" s="1">
        <v>54</v>
      </c>
      <c r="AO2649" s="1"/>
      <c r="AP2649" s="69"/>
      <c r="AQ2649" s="176">
        <f t="shared" si="41"/>
        <v>0</v>
      </c>
    </row>
    <row r="2650" spans="38:43">
      <c r="AL2650" t="s">
        <v>9740</v>
      </c>
      <c r="AM2650" s="1" t="s">
        <v>9853</v>
      </c>
      <c r="AN2650" s="1">
        <v>8</v>
      </c>
      <c r="AO2650" s="1"/>
      <c r="AP2650" s="69"/>
      <c r="AQ2650" s="176">
        <f t="shared" si="41"/>
        <v>0</v>
      </c>
    </row>
    <row r="2651" spans="38:43">
      <c r="AL2651" t="s">
        <v>9740</v>
      </c>
      <c r="AM2651" s="1" t="s">
        <v>9854</v>
      </c>
      <c r="AN2651" s="1">
        <v>23</v>
      </c>
      <c r="AO2651" s="1"/>
      <c r="AP2651" s="69"/>
      <c r="AQ2651" s="176">
        <f t="shared" si="41"/>
        <v>0</v>
      </c>
    </row>
    <row r="2652" spans="38:43">
      <c r="AL2652" t="s">
        <v>9740</v>
      </c>
      <c r="AM2652" s="1" t="s">
        <v>9855</v>
      </c>
      <c r="AN2652" s="1">
        <v>2.8</v>
      </c>
      <c r="AO2652" s="1"/>
      <c r="AP2652" s="69"/>
      <c r="AQ2652" s="176">
        <f t="shared" si="41"/>
        <v>0</v>
      </c>
    </row>
    <row r="2653" spans="38:43">
      <c r="AL2653" t="s">
        <v>9740</v>
      </c>
      <c r="AM2653" s="1" t="s">
        <v>9856</v>
      </c>
      <c r="AN2653" s="1">
        <v>0.6</v>
      </c>
      <c r="AO2653" s="1"/>
      <c r="AP2653" s="69"/>
      <c r="AQ2653" s="176">
        <f t="shared" si="41"/>
        <v>0</v>
      </c>
    </row>
    <row r="2654" spans="38:43">
      <c r="AL2654" t="s">
        <v>9740</v>
      </c>
      <c r="AM2654" s="1" t="s">
        <v>9857</v>
      </c>
      <c r="AN2654" s="1">
        <v>56</v>
      </c>
      <c r="AO2654" s="1"/>
      <c r="AP2654" s="69"/>
      <c r="AQ2654" s="176">
        <f t="shared" si="41"/>
        <v>0</v>
      </c>
    </row>
    <row r="2655" spans="38:43">
      <c r="AL2655" t="s">
        <v>9740</v>
      </c>
      <c r="AM2655" s="1" t="s">
        <v>9858</v>
      </c>
      <c r="AN2655" s="1">
        <v>5</v>
      </c>
      <c r="AO2655" s="1"/>
      <c r="AP2655" s="69"/>
      <c r="AQ2655" s="176">
        <f t="shared" si="41"/>
        <v>0</v>
      </c>
    </row>
    <row r="2656" spans="38:43">
      <c r="AL2656" t="s">
        <v>9740</v>
      </c>
      <c r="AM2656" s="1" t="s">
        <v>9859</v>
      </c>
      <c r="AN2656" s="1">
        <v>17</v>
      </c>
      <c r="AO2656" s="1"/>
      <c r="AP2656" s="69"/>
      <c r="AQ2656" s="176">
        <f t="shared" si="41"/>
        <v>0</v>
      </c>
    </row>
    <row r="2657" spans="38:43">
      <c r="AL2657" t="s">
        <v>9740</v>
      </c>
      <c r="AM2657" s="1" t="s">
        <v>9860</v>
      </c>
      <c r="AN2657" s="1">
        <v>2</v>
      </c>
      <c r="AO2657" s="1"/>
      <c r="AP2657" s="69"/>
      <c r="AQ2657" s="176">
        <f t="shared" si="41"/>
        <v>0</v>
      </c>
    </row>
    <row r="2658" spans="38:43">
      <c r="AL2658" t="s">
        <v>9740</v>
      </c>
      <c r="AM2658" s="1" t="s">
        <v>9861</v>
      </c>
      <c r="AN2658" s="1">
        <v>0.48</v>
      </c>
      <c r="AO2658" s="1"/>
      <c r="AP2658" s="69"/>
      <c r="AQ2658" s="176">
        <f t="shared" si="41"/>
        <v>0</v>
      </c>
    </row>
    <row r="2659" spans="38:43">
      <c r="AL2659" t="s">
        <v>9740</v>
      </c>
      <c r="AM2659" s="1" t="s">
        <v>9862</v>
      </c>
      <c r="AN2659" s="1">
        <v>42</v>
      </c>
      <c r="AO2659" s="1"/>
      <c r="AP2659" s="69"/>
      <c r="AQ2659" s="176">
        <f t="shared" si="41"/>
        <v>0</v>
      </c>
    </row>
    <row r="2660" spans="38:43">
      <c r="AL2660" t="s">
        <v>9740</v>
      </c>
      <c r="AM2660" s="1" t="s">
        <v>9863</v>
      </c>
      <c r="AN2660" s="1">
        <v>8</v>
      </c>
      <c r="AO2660" s="1"/>
      <c r="AP2660" s="69"/>
      <c r="AQ2660" s="176">
        <f t="shared" si="41"/>
        <v>0</v>
      </c>
    </row>
    <row r="2661" spans="38:43">
      <c r="AL2661" t="s">
        <v>9740</v>
      </c>
      <c r="AM2661" s="1" t="s">
        <v>9864</v>
      </c>
      <c r="AN2661" s="1">
        <v>0.5</v>
      </c>
      <c r="AO2661" s="1"/>
      <c r="AP2661" s="69"/>
      <c r="AQ2661" s="176">
        <f t="shared" si="41"/>
        <v>0</v>
      </c>
    </row>
    <row r="2662" spans="38:43">
      <c r="AL2662" t="s">
        <v>9740</v>
      </c>
      <c r="AM2662" s="1" t="s">
        <v>9865</v>
      </c>
      <c r="AN2662" s="1">
        <v>3</v>
      </c>
      <c r="AO2662" s="1"/>
      <c r="AP2662" s="69"/>
      <c r="AQ2662" s="176">
        <f t="shared" si="41"/>
        <v>0</v>
      </c>
    </row>
    <row r="2663" spans="38:43">
      <c r="AL2663" t="s">
        <v>9740</v>
      </c>
      <c r="AM2663" s="1" t="s">
        <v>9866</v>
      </c>
      <c r="AN2663" s="1">
        <v>3</v>
      </c>
      <c r="AO2663" s="1"/>
      <c r="AP2663" s="69"/>
      <c r="AQ2663" s="176">
        <f t="shared" si="41"/>
        <v>0</v>
      </c>
    </row>
    <row r="2664" spans="38:43">
      <c r="AL2664" t="s">
        <v>9740</v>
      </c>
      <c r="AM2664" s="1" t="s">
        <v>9867</v>
      </c>
      <c r="AN2664" s="1">
        <v>10</v>
      </c>
      <c r="AO2664" s="1"/>
      <c r="AP2664" s="69"/>
      <c r="AQ2664" s="176">
        <f t="shared" si="41"/>
        <v>0</v>
      </c>
    </row>
    <row r="2665" spans="38:43">
      <c r="AL2665" t="s">
        <v>9740</v>
      </c>
      <c r="AM2665" s="1" t="s">
        <v>9868</v>
      </c>
      <c r="AN2665" s="1">
        <v>1.3</v>
      </c>
      <c r="AO2665" s="1"/>
      <c r="AP2665" s="69"/>
      <c r="AQ2665" s="176">
        <f t="shared" si="41"/>
        <v>0</v>
      </c>
    </row>
    <row r="2666" spans="38:43">
      <c r="AL2666" t="s">
        <v>9740</v>
      </c>
      <c r="AM2666" s="1" t="s">
        <v>9869</v>
      </c>
      <c r="AN2666" s="1">
        <v>0.3</v>
      </c>
      <c r="AO2666" s="1"/>
      <c r="AP2666" s="69"/>
      <c r="AQ2666" s="176">
        <f t="shared" si="41"/>
        <v>0</v>
      </c>
    </row>
    <row r="2667" spans="38:43">
      <c r="AL2667" t="s">
        <v>9740</v>
      </c>
      <c r="AM2667" s="1" t="s">
        <v>9870</v>
      </c>
      <c r="AN2667" s="1">
        <v>25</v>
      </c>
      <c r="AO2667" s="1"/>
      <c r="AP2667" s="69"/>
      <c r="AQ2667" s="176">
        <f t="shared" si="41"/>
        <v>0</v>
      </c>
    </row>
    <row r="2668" spans="38:43">
      <c r="AL2668" t="s">
        <v>9740</v>
      </c>
      <c r="AM2668" s="1" t="s">
        <v>9871</v>
      </c>
      <c r="AN2668" s="1">
        <v>6</v>
      </c>
      <c r="AO2668" s="1"/>
      <c r="AP2668" s="69"/>
      <c r="AQ2668" s="176">
        <f t="shared" si="41"/>
        <v>0</v>
      </c>
    </row>
    <row r="2669" spans="38:43">
      <c r="AL2669" t="s">
        <v>9740</v>
      </c>
      <c r="AM2669" s="1" t="s">
        <v>9872</v>
      </c>
      <c r="AN2669" s="1">
        <v>2.5</v>
      </c>
      <c r="AO2669" s="1"/>
      <c r="AP2669" s="69"/>
      <c r="AQ2669" s="176">
        <f t="shared" si="41"/>
        <v>0</v>
      </c>
    </row>
    <row r="2670" spans="38:43">
      <c r="AL2670" t="s">
        <v>9740</v>
      </c>
      <c r="AM2670" s="1" t="s">
        <v>9873</v>
      </c>
      <c r="AN2670" s="1">
        <v>0.5</v>
      </c>
      <c r="AO2670" s="1"/>
      <c r="AP2670" s="69"/>
      <c r="AQ2670" s="176">
        <f t="shared" si="41"/>
        <v>0</v>
      </c>
    </row>
    <row r="2671" spans="38:43">
      <c r="AL2671" t="s">
        <v>9740</v>
      </c>
      <c r="AM2671" s="1" t="s">
        <v>9874</v>
      </c>
      <c r="AN2671" s="1">
        <v>7</v>
      </c>
      <c r="AO2671" s="1"/>
      <c r="AP2671" s="69"/>
      <c r="AQ2671" s="176">
        <f t="shared" si="41"/>
        <v>0</v>
      </c>
    </row>
    <row r="2672" spans="38:43">
      <c r="AL2672" t="s">
        <v>9740</v>
      </c>
      <c r="AM2672" s="1" t="s">
        <v>9875</v>
      </c>
      <c r="AN2672" s="1">
        <v>3</v>
      </c>
      <c r="AO2672" s="1"/>
      <c r="AP2672" s="69"/>
      <c r="AQ2672" s="176">
        <f t="shared" si="41"/>
        <v>0</v>
      </c>
    </row>
    <row r="2673" spans="38:43">
      <c r="AL2673" t="s">
        <v>9740</v>
      </c>
      <c r="AM2673" s="1" t="s">
        <v>9876</v>
      </c>
      <c r="AN2673" s="1">
        <v>0.6</v>
      </c>
      <c r="AO2673" s="1"/>
      <c r="AP2673" s="69"/>
      <c r="AQ2673" s="176">
        <f t="shared" si="41"/>
        <v>0</v>
      </c>
    </row>
    <row r="2674" spans="38:43">
      <c r="AL2674" t="s">
        <v>9740</v>
      </c>
      <c r="AM2674" s="1" t="s">
        <v>9877</v>
      </c>
      <c r="AN2674" s="1">
        <v>5</v>
      </c>
      <c r="AO2674" s="1"/>
      <c r="AP2674" s="69"/>
      <c r="AQ2674" s="176">
        <f t="shared" si="41"/>
        <v>0</v>
      </c>
    </row>
    <row r="2675" spans="38:43">
      <c r="AL2675" t="s">
        <v>9740</v>
      </c>
      <c r="AM2675" s="1" t="s">
        <v>9878</v>
      </c>
      <c r="AN2675" s="1">
        <v>2</v>
      </c>
      <c r="AO2675" s="1"/>
      <c r="AP2675" s="69"/>
      <c r="AQ2675" s="176">
        <f t="shared" si="41"/>
        <v>0</v>
      </c>
    </row>
    <row r="2676" spans="38:43">
      <c r="AL2676" t="s">
        <v>9740</v>
      </c>
      <c r="AM2676" s="1" t="s">
        <v>9879</v>
      </c>
      <c r="AN2676" s="1">
        <v>0.4</v>
      </c>
      <c r="AO2676" s="1"/>
      <c r="AP2676" s="69"/>
      <c r="AQ2676" s="176">
        <f t="shared" si="41"/>
        <v>0</v>
      </c>
    </row>
    <row r="2677" spans="38:43">
      <c r="AL2677" t="s">
        <v>9740</v>
      </c>
      <c r="AM2677" s="1" t="s">
        <v>9880</v>
      </c>
      <c r="AN2677" s="1">
        <v>2.5</v>
      </c>
      <c r="AO2677" s="1"/>
      <c r="AP2677" s="69"/>
      <c r="AQ2677" s="176">
        <f t="shared" si="41"/>
        <v>0</v>
      </c>
    </row>
    <row r="2678" spans="38:43">
      <c r="AL2678" t="s">
        <v>9740</v>
      </c>
      <c r="AM2678" s="1" t="s">
        <v>9881</v>
      </c>
      <c r="AN2678" s="1">
        <v>8</v>
      </c>
      <c r="AO2678" s="1"/>
      <c r="AP2678" s="69"/>
      <c r="AQ2678" s="176">
        <f t="shared" si="41"/>
        <v>0</v>
      </c>
    </row>
    <row r="2679" spans="38:43">
      <c r="AL2679" t="s">
        <v>9740</v>
      </c>
      <c r="AM2679" s="1" t="s">
        <v>9882</v>
      </c>
      <c r="AN2679" s="1">
        <v>11.2</v>
      </c>
      <c r="AO2679" s="1"/>
      <c r="AP2679" s="69"/>
      <c r="AQ2679" s="176">
        <f t="shared" si="41"/>
        <v>0</v>
      </c>
    </row>
    <row r="2680" spans="38:43">
      <c r="AL2680" t="s">
        <v>9740</v>
      </c>
      <c r="AM2680" s="1" t="s">
        <v>9883</v>
      </c>
      <c r="AN2680" s="1">
        <v>0.3</v>
      </c>
      <c r="AO2680" s="1"/>
      <c r="AP2680" s="69"/>
      <c r="AQ2680" s="176">
        <f t="shared" si="41"/>
        <v>0</v>
      </c>
    </row>
    <row r="2681" spans="38:43">
      <c r="AL2681" t="s">
        <v>9740</v>
      </c>
      <c r="AM2681" s="1" t="s">
        <v>9884</v>
      </c>
      <c r="AN2681" s="1">
        <v>20</v>
      </c>
      <c r="AO2681" s="1"/>
      <c r="AP2681" s="69"/>
      <c r="AQ2681" s="176">
        <f t="shared" si="41"/>
        <v>0</v>
      </c>
    </row>
    <row r="2682" spans="38:43">
      <c r="AL2682" t="s">
        <v>9740</v>
      </c>
      <c r="AM2682" s="1" t="s">
        <v>9885</v>
      </c>
      <c r="AN2682" s="1">
        <v>8</v>
      </c>
      <c r="AO2682" s="1"/>
      <c r="AP2682" s="69"/>
      <c r="AQ2682" s="176">
        <f t="shared" si="41"/>
        <v>0</v>
      </c>
    </row>
    <row r="2683" spans="38:43">
      <c r="AL2683" t="s">
        <v>9740</v>
      </c>
      <c r="AM2683" s="1" t="s">
        <v>9886</v>
      </c>
      <c r="AN2683" s="1">
        <v>26</v>
      </c>
      <c r="AO2683" s="1"/>
      <c r="AP2683" s="69"/>
      <c r="AQ2683" s="176">
        <f t="shared" si="41"/>
        <v>0</v>
      </c>
    </row>
    <row r="2684" spans="38:43">
      <c r="AL2684" t="s">
        <v>9740</v>
      </c>
      <c r="AM2684" s="1" t="s">
        <v>9887</v>
      </c>
      <c r="AN2684" s="1">
        <v>3.3</v>
      </c>
      <c r="AO2684" s="1"/>
      <c r="AP2684" s="69"/>
      <c r="AQ2684" s="176">
        <f t="shared" si="41"/>
        <v>0</v>
      </c>
    </row>
    <row r="2685" spans="38:43">
      <c r="AL2685" t="s">
        <v>9740</v>
      </c>
      <c r="AM2685" s="1" t="s">
        <v>9888</v>
      </c>
      <c r="AN2685" s="1">
        <v>0.7</v>
      </c>
      <c r="AO2685" s="1"/>
      <c r="AP2685" s="69"/>
      <c r="AQ2685" s="176">
        <f t="shared" si="41"/>
        <v>0</v>
      </c>
    </row>
    <row r="2686" spans="38:43">
      <c r="AL2686" t="s">
        <v>9740</v>
      </c>
      <c r="AM2686" s="1" t="s">
        <v>9889</v>
      </c>
      <c r="AN2686" s="1">
        <v>65</v>
      </c>
      <c r="AO2686" s="1"/>
      <c r="AP2686" s="69"/>
      <c r="AQ2686" s="176">
        <f t="shared" si="41"/>
        <v>0</v>
      </c>
    </row>
    <row r="2687" spans="38:43">
      <c r="AL2687" t="s">
        <v>9740</v>
      </c>
      <c r="AM2687" s="1" t="s">
        <v>7434</v>
      </c>
      <c r="AN2687" s="1"/>
      <c r="AO2687" s="1"/>
      <c r="AP2687" s="69"/>
      <c r="AQ2687" s="176">
        <f t="shared" si="41"/>
        <v>0</v>
      </c>
    </row>
    <row r="2688" spans="38:43">
      <c r="AL2688" t="s">
        <v>9740</v>
      </c>
      <c r="AM2688" s="1" t="s">
        <v>9890</v>
      </c>
      <c r="AN2688" s="1"/>
      <c r="AO2688" s="1"/>
      <c r="AP2688" s="69"/>
      <c r="AQ2688" s="176">
        <f t="shared" si="41"/>
        <v>0</v>
      </c>
    </row>
    <row r="2689" spans="38:43">
      <c r="AL2689" t="s">
        <v>9740</v>
      </c>
      <c r="AM2689" s="1" t="s">
        <v>9891</v>
      </c>
      <c r="AN2689" s="1">
        <v>100</v>
      </c>
      <c r="AO2689" s="1" t="s">
        <v>9892</v>
      </c>
      <c r="AP2689" s="69"/>
      <c r="AQ2689" s="176">
        <f t="shared" si="41"/>
        <v>0</v>
      </c>
    </row>
    <row r="2690" spans="38:43">
      <c r="AL2690" t="s">
        <v>9740</v>
      </c>
      <c r="AM2690" s="1" t="s">
        <v>9893</v>
      </c>
      <c r="AN2690" s="1">
        <v>20</v>
      </c>
      <c r="AO2690" s="1" t="s">
        <v>9496</v>
      </c>
      <c r="AP2690" s="69"/>
      <c r="AQ2690" s="176">
        <f t="shared" si="41"/>
        <v>0</v>
      </c>
    </row>
    <row r="2691" spans="38:43">
      <c r="AL2691" t="s">
        <v>9740</v>
      </c>
      <c r="AM2691" s="1" t="s">
        <v>9894</v>
      </c>
      <c r="AN2691" s="1">
        <v>300</v>
      </c>
      <c r="AO2691" s="1" t="s">
        <v>9496</v>
      </c>
      <c r="AP2691" s="69"/>
      <c r="AQ2691" s="176">
        <f t="shared" si="41"/>
        <v>0</v>
      </c>
    </row>
    <row r="2692" spans="38:43">
      <c r="AL2692" t="s">
        <v>9740</v>
      </c>
      <c r="AM2692" s="1" t="s">
        <v>9895</v>
      </c>
      <c r="AN2692" s="1">
        <v>40</v>
      </c>
      <c r="AO2692" s="1" t="s">
        <v>9453</v>
      </c>
      <c r="AP2692" s="69"/>
      <c r="AQ2692" s="176">
        <f t="shared" ref="AQ2692:AQ2755" si="42">AP2692*AN2692</f>
        <v>0</v>
      </c>
    </row>
    <row r="2693" spans="38:43">
      <c r="AL2693" t="s">
        <v>9740</v>
      </c>
      <c r="AM2693" s="1" t="s">
        <v>9896</v>
      </c>
      <c r="AN2693" s="1">
        <v>150</v>
      </c>
      <c r="AO2693" s="1" t="s">
        <v>9496</v>
      </c>
      <c r="AP2693" s="69"/>
      <c r="AQ2693" s="176">
        <f t="shared" si="42"/>
        <v>0</v>
      </c>
    </row>
    <row r="2694" spans="38:43">
      <c r="AL2694" t="s">
        <v>9740</v>
      </c>
      <c r="AM2694" s="1" t="s">
        <v>9897</v>
      </c>
      <c r="AN2694" s="1">
        <v>30</v>
      </c>
      <c r="AO2694" s="1" t="s">
        <v>9453</v>
      </c>
      <c r="AP2694" s="69"/>
      <c r="AQ2694" s="176">
        <f t="shared" si="42"/>
        <v>0</v>
      </c>
    </row>
    <row r="2695" spans="38:43">
      <c r="AL2695" t="s">
        <v>9740</v>
      </c>
      <c r="AM2695" s="1" t="s">
        <v>9898</v>
      </c>
      <c r="AN2695" s="1">
        <v>50</v>
      </c>
      <c r="AO2695" s="1" t="s">
        <v>9496</v>
      </c>
      <c r="AP2695" s="69"/>
      <c r="AQ2695" s="176">
        <f t="shared" si="42"/>
        <v>0</v>
      </c>
    </row>
    <row r="2696" spans="38:43">
      <c r="AL2696" t="s">
        <v>9740</v>
      </c>
      <c r="AM2696" s="1" t="s">
        <v>9899</v>
      </c>
      <c r="AN2696" s="1">
        <v>75</v>
      </c>
      <c r="AO2696" s="1" t="s">
        <v>9496</v>
      </c>
      <c r="AP2696" s="69"/>
      <c r="AQ2696" s="176">
        <f t="shared" si="42"/>
        <v>0</v>
      </c>
    </row>
    <row r="2697" spans="38:43">
      <c r="AL2697" t="s">
        <v>9740</v>
      </c>
      <c r="AM2697" s="1" t="s">
        <v>9900</v>
      </c>
      <c r="AN2697" s="1">
        <v>250</v>
      </c>
      <c r="AO2697" s="1" t="s">
        <v>9496</v>
      </c>
      <c r="AP2697" s="69"/>
      <c r="AQ2697" s="176">
        <f t="shared" si="42"/>
        <v>0</v>
      </c>
    </row>
    <row r="2698" spans="38:43">
      <c r="AL2698" t="s">
        <v>9740</v>
      </c>
      <c r="AM2698" s="1" t="s">
        <v>9901</v>
      </c>
      <c r="AN2698" s="1">
        <v>20</v>
      </c>
      <c r="AO2698" s="1" t="s">
        <v>9453</v>
      </c>
      <c r="AP2698" s="69"/>
      <c r="AQ2698" s="176">
        <f t="shared" si="42"/>
        <v>0</v>
      </c>
    </row>
    <row r="2699" spans="38:43">
      <c r="AL2699" t="s">
        <v>9740</v>
      </c>
      <c r="AM2699" s="1" t="s">
        <v>9902</v>
      </c>
      <c r="AN2699" s="1">
        <v>100</v>
      </c>
      <c r="AO2699" s="1" t="s">
        <v>9903</v>
      </c>
      <c r="AP2699" s="69"/>
      <c r="AQ2699" s="176">
        <f t="shared" si="42"/>
        <v>0</v>
      </c>
    </row>
    <row r="2700" spans="38:43">
      <c r="AL2700" t="s">
        <v>9740</v>
      </c>
      <c r="AM2700" s="1" t="s">
        <v>9904</v>
      </c>
      <c r="AN2700" s="1">
        <v>10</v>
      </c>
      <c r="AO2700" s="1" t="s">
        <v>9532</v>
      </c>
      <c r="AP2700" s="69"/>
      <c r="AQ2700" s="176">
        <f t="shared" si="42"/>
        <v>0</v>
      </c>
    </row>
    <row r="2701" spans="38:43">
      <c r="AL2701" t="s">
        <v>9740</v>
      </c>
      <c r="AM2701" s="1" t="s">
        <v>9905</v>
      </c>
      <c r="AN2701" s="1">
        <v>20</v>
      </c>
      <c r="AO2701" s="1" t="s">
        <v>9496</v>
      </c>
      <c r="AP2701" s="69"/>
      <c r="AQ2701" s="176">
        <f t="shared" si="42"/>
        <v>0</v>
      </c>
    </row>
    <row r="2702" spans="38:43">
      <c r="AL2702" t="s">
        <v>9740</v>
      </c>
      <c r="AM2702" s="1" t="s">
        <v>9906</v>
      </c>
      <c r="AN2702" s="1">
        <v>50</v>
      </c>
      <c r="AO2702" s="1" t="s">
        <v>9496</v>
      </c>
      <c r="AP2702" s="69"/>
      <c r="AQ2702" s="176">
        <f t="shared" si="42"/>
        <v>0</v>
      </c>
    </row>
    <row r="2703" spans="38:43">
      <c r="AL2703" t="s">
        <v>9740</v>
      </c>
      <c r="AM2703" s="1" t="s">
        <v>9907</v>
      </c>
      <c r="AN2703" s="1">
        <v>100</v>
      </c>
      <c r="AO2703" s="1" t="s">
        <v>9453</v>
      </c>
      <c r="AP2703" s="69"/>
      <c r="AQ2703" s="176">
        <f t="shared" si="42"/>
        <v>0</v>
      </c>
    </row>
    <row r="2704" spans="38:43">
      <c r="AL2704" t="s">
        <v>9740</v>
      </c>
      <c r="AM2704" s="1" t="s">
        <v>9908</v>
      </c>
      <c r="AN2704" s="1">
        <v>100</v>
      </c>
      <c r="AO2704" s="1" t="s">
        <v>9496</v>
      </c>
      <c r="AP2704" s="69"/>
      <c r="AQ2704" s="176">
        <f t="shared" si="42"/>
        <v>0</v>
      </c>
    </row>
    <row r="2705" spans="38:43">
      <c r="AL2705" t="s">
        <v>9740</v>
      </c>
      <c r="AM2705" s="1" t="s">
        <v>9909</v>
      </c>
      <c r="AN2705" s="1">
        <v>15</v>
      </c>
      <c r="AO2705" s="1" t="s">
        <v>9559</v>
      </c>
      <c r="AP2705" s="69"/>
      <c r="AQ2705" s="176">
        <f t="shared" si="42"/>
        <v>0</v>
      </c>
    </row>
    <row r="2706" spans="38:43">
      <c r="AL2706" t="s">
        <v>9740</v>
      </c>
      <c r="AM2706" s="1" t="s">
        <v>9910</v>
      </c>
      <c r="AN2706" s="1">
        <v>50</v>
      </c>
      <c r="AO2706" s="1" t="s">
        <v>9453</v>
      </c>
      <c r="AP2706" s="69"/>
      <c r="AQ2706" s="176">
        <f t="shared" si="42"/>
        <v>0</v>
      </c>
    </row>
    <row r="2707" spans="38:43">
      <c r="AL2707" t="s">
        <v>9740</v>
      </c>
      <c r="AM2707" s="1" t="s">
        <v>9911</v>
      </c>
      <c r="AN2707" s="1">
        <v>10</v>
      </c>
      <c r="AO2707" s="1" t="s">
        <v>9453</v>
      </c>
      <c r="AP2707" s="69"/>
      <c r="AQ2707" s="176">
        <f t="shared" si="42"/>
        <v>0</v>
      </c>
    </row>
    <row r="2708" spans="38:43">
      <c r="AL2708" t="s">
        <v>9740</v>
      </c>
      <c r="AM2708" s="1" t="s">
        <v>9912</v>
      </c>
      <c r="AN2708" s="1">
        <v>70</v>
      </c>
      <c r="AO2708" s="1" t="s">
        <v>9496</v>
      </c>
      <c r="AP2708" s="69"/>
      <c r="AQ2708" s="176">
        <f t="shared" si="42"/>
        <v>0</v>
      </c>
    </row>
    <row r="2709" spans="38:43">
      <c r="AL2709" t="s">
        <v>9740</v>
      </c>
      <c r="AM2709" s="1" t="s">
        <v>9913</v>
      </c>
      <c r="AN2709" s="1">
        <v>100</v>
      </c>
      <c r="AO2709" s="1" t="s">
        <v>9453</v>
      </c>
      <c r="AP2709" s="69"/>
      <c r="AQ2709" s="176">
        <f t="shared" si="42"/>
        <v>0</v>
      </c>
    </row>
    <row r="2710" spans="38:43">
      <c r="AL2710" t="s">
        <v>9740</v>
      </c>
      <c r="AM2710" s="1" t="s">
        <v>9914</v>
      </c>
      <c r="AN2710" s="1">
        <v>10</v>
      </c>
      <c r="AO2710" s="1" t="s">
        <v>9559</v>
      </c>
      <c r="AP2710" s="69"/>
      <c r="AQ2710" s="176">
        <f t="shared" si="42"/>
        <v>0</v>
      </c>
    </row>
    <row r="2711" spans="38:43">
      <c r="AL2711" t="s">
        <v>9740</v>
      </c>
      <c r="AM2711" s="1" t="s">
        <v>9915</v>
      </c>
      <c r="AN2711" s="1">
        <v>50</v>
      </c>
      <c r="AO2711" s="1" t="s">
        <v>9496</v>
      </c>
      <c r="AP2711" s="69"/>
      <c r="AQ2711" s="176">
        <f t="shared" si="42"/>
        <v>0</v>
      </c>
    </row>
    <row r="2712" spans="38:43">
      <c r="AL2712" t="s">
        <v>9740</v>
      </c>
      <c r="AM2712" s="1" t="s">
        <v>9916</v>
      </c>
      <c r="AN2712" s="1">
        <v>10</v>
      </c>
      <c r="AO2712" s="1" t="s">
        <v>9356</v>
      </c>
      <c r="AP2712" s="69"/>
      <c r="AQ2712" s="176">
        <f t="shared" si="42"/>
        <v>0</v>
      </c>
    </row>
    <row r="2713" spans="38:43">
      <c r="AL2713" t="s">
        <v>9740</v>
      </c>
      <c r="AM2713" s="1" t="s">
        <v>9917</v>
      </c>
      <c r="AN2713" s="1">
        <v>50</v>
      </c>
      <c r="AO2713" s="1" t="s">
        <v>9496</v>
      </c>
      <c r="AP2713" s="69"/>
      <c r="AQ2713" s="176">
        <f t="shared" si="42"/>
        <v>0</v>
      </c>
    </row>
    <row r="2714" spans="38:43">
      <c r="AL2714" t="s">
        <v>9740</v>
      </c>
      <c r="AM2714" s="1" t="s">
        <v>9918</v>
      </c>
      <c r="AN2714" s="1">
        <v>100</v>
      </c>
      <c r="AO2714" s="1" t="s">
        <v>9496</v>
      </c>
      <c r="AP2714" s="69"/>
      <c r="AQ2714" s="176">
        <f t="shared" si="42"/>
        <v>0</v>
      </c>
    </row>
    <row r="2715" spans="38:43">
      <c r="AL2715" t="s">
        <v>9740</v>
      </c>
      <c r="AM2715" s="1" t="s">
        <v>9919</v>
      </c>
      <c r="AN2715" s="1">
        <v>10</v>
      </c>
      <c r="AO2715" s="1" t="s">
        <v>9356</v>
      </c>
      <c r="AP2715" s="69"/>
      <c r="AQ2715" s="176">
        <f t="shared" si="42"/>
        <v>0</v>
      </c>
    </row>
    <row r="2716" spans="38:43">
      <c r="AL2716" t="s">
        <v>9740</v>
      </c>
      <c r="AM2716" s="1" t="s">
        <v>9920</v>
      </c>
      <c r="AN2716" s="1">
        <v>100</v>
      </c>
      <c r="AO2716" s="1" t="s">
        <v>9496</v>
      </c>
      <c r="AP2716" s="69"/>
      <c r="AQ2716" s="176">
        <f t="shared" si="42"/>
        <v>0</v>
      </c>
    </row>
    <row r="2717" spans="38:43">
      <c r="AL2717" t="s">
        <v>9740</v>
      </c>
      <c r="AM2717" s="1" t="s">
        <v>9921</v>
      </c>
      <c r="AN2717" s="1">
        <v>20</v>
      </c>
      <c r="AO2717" s="1" t="s">
        <v>9453</v>
      </c>
      <c r="AP2717" s="69"/>
      <c r="AQ2717" s="176">
        <f t="shared" si="42"/>
        <v>0</v>
      </c>
    </row>
    <row r="2718" spans="38:43">
      <c r="AL2718" t="s">
        <v>9740</v>
      </c>
      <c r="AM2718" s="1" t="s">
        <v>9922</v>
      </c>
      <c r="AN2718" s="1">
        <v>200</v>
      </c>
      <c r="AO2718" s="1" t="s">
        <v>9496</v>
      </c>
      <c r="AP2718" s="69"/>
      <c r="AQ2718" s="176">
        <f t="shared" si="42"/>
        <v>0</v>
      </c>
    </row>
    <row r="2719" spans="38:43">
      <c r="AL2719" t="s">
        <v>9740</v>
      </c>
      <c r="AM2719" s="1" t="s">
        <v>9923</v>
      </c>
      <c r="AN2719" s="1">
        <v>100</v>
      </c>
      <c r="AO2719" s="1" t="s">
        <v>9496</v>
      </c>
      <c r="AP2719" s="69"/>
      <c r="AQ2719" s="176">
        <f t="shared" si="42"/>
        <v>0</v>
      </c>
    </row>
    <row r="2720" spans="38:43">
      <c r="AL2720" t="s">
        <v>9740</v>
      </c>
      <c r="AM2720" s="1" t="s">
        <v>9924</v>
      </c>
      <c r="AN2720" s="1">
        <v>10</v>
      </c>
      <c r="AO2720" s="1" t="s">
        <v>9609</v>
      </c>
      <c r="AP2720" s="69"/>
      <c r="AQ2720" s="176">
        <f t="shared" si="42"/>
        <v>0</v>
      </c>
    </row>
    <row r="2721" spans="38:43">
      <c r="AL2721" t="s">
        <v>9740</v>
      </c>
      <c r="AM2721" s="1" t="s">
        <v>9925</v>
      </c>
      <c r="AN2721" s="1">
        <v>100</v>
      </c>
      <c r="AO2721" s="1" t="s">
        <v>9496</v>
      </c>
      <c r="AP2721" s="69"/>
      <c r="AQ2721" s="176">
        <f t="shared" si="42"/>
        <v>0</v>
      </c>
    </row>
    <row r="2722" spans="38:43">
      <c r="AL2722" t="s">
        <v>9740</v>
      </c>
      <c r="AM2722" s="1" t="s">
        <v>9926</v>
      </c>
      <c r="AN2722" s="1">
        <v>10</v>
      </c>
      <c r="AO2722" s="1" t="s">
        <v>9532</v>
      </c>
      <c r="AP2722" s="69"/>
      <c r="AQ2722" s="176">
        <f t="shared" si="42"/>
        <v>0</v>
      </c>
    </row>
    <row r="2723" spans="38:43">
      <c r="AL2723" t="s">
        <v>9740</v>
      </c>
      <c r="AM2723" s="1" t="s">
        <v>9927</v>
      </c>
      <c r="AN2723" s="1">
        <v>50</v>
      </c>
      <c r="AO2723" s="1" t="s">
        <v>9496</v>
      </c>
      <c r="AP2723" s="69"/>
      <c r="AQ2723" s="176">
        <f t="shared" si="42"/>
        <v>0</v>
      </c>
    </row>
    <row r="2724" spans="38:43">
      <c r="AL2724" t="s">
        <v>9740</v>
      </c>
      <c r="AM2724" s="1" t="s">
        <v>9928</v>
      </c>
      <c r="AN2724" s="1">
        <v>20</v>
      </c>
      <c r="AO2724" s="1" t="s">
        <v>9532</v>
      </c>
      <c r="AP2724" s="69"/>
      <c r="AQ2724" s="176">
        <f t="shared" si="42"/>
        <v>0</v>
      </c>
    </row>
    <row r="2725" spans="38:43">
      <c r="AL2725" t="s">
        <v>9740</v>
      </c>
      <c r="AM2725" s="1" t="s">
        <v>9929</v>
      </c>
      <c r="AN2725" s="1">
        <v>30</v>
      </c>
      <c r="AO2725" s="1" t="s">
        <v>9496</v>
      </c>
      <c r="AP2725" s="69"/>
      <c r="AQ2725" s="176">
        <f t="shared" si="42"/>
        <v>0</v>
      </c>
    </row>
    <row r="2726" spans="38:43">
      <c r="AL2726" t="s">
        <v>9740</v>
      </c>
      <c r="AM2726" s="1" t="s">
        <v>9930</v>
      </c>
      <c r="AN2726" s="1">
        <v>200</v>
      </c>
      <c r="AO2726" s="1" t="s">
        <v>9496</v>
      </c>
      <c r="AP2726" s="69"/>
      <c r="AQ2726" s="176">
        <f t="shared" si="42"/>
        <v>0</v>
      </c>
    </row>
    <row r="2727" spans="38:43">
      <c r="AL2727" t="s">
        <v>9740</v>
      </c>
      <c r="AM2727" s="1" t="s">
        <v>9931</v>
      </c>
      <c r="AN2727" s="1">
        <v>30</v>
      </c>
      <c r="AO2727" s="1" t="s">
        <v>9496</v>
      </c>
      <c r="AP2727" s="69"/>
      <c r="AQ2727" s="176">
        <f t="shared" si="42"/>
        <v>0</v>
      </c>
    </row>
    <row r="2728" spans="38:43">
      <c r="AL2728" t="s">
        <v>9740</v>
      </c>
      <c r="AM2728" s="1" t="s">
        <v>9932</v>
      </c>
      <c r="AN2728" s="1">
        <v>200</v>
      </c>
      <c r="AO2728" s="1" t="s">
        <v>9496</v>
      </c>
      <c r="AP2728" s="69"/>
      <c r="AQ2728" s="176">
        <f t="shared" si="42"/>
        <v>0</v>
      </c>
    </row>
    <row r="2729" spans="38:43">
      <c r="AL2729" t="s">
        <v>9740</v>
      </c>
      <c r="AM2729" s="1" t="s">
        <v>9933</v>
      </c>
      <c r="AN2729" s="1">
        <v>100</v>
      </c>
      <c r="AO2729" s="1" t="s">
        <v>9496</v>
      </c>
      <c r="AP2729" s="69"/>
      <c r="AQ2729" s="176">
        <f t="shared" si="42"/>
        <v>0</v>
      </c>
    </row>
    <row r="2730" spans="38:43">
      <c r="AL2730" t="s">
        <v>9740</v>
      </c>
      <c r="AM2730" s="1" t="s">
        <v>7434</v>
      </c>
      <c r="AN2730" s="1"/>
      <c r="AO2730" s="1"/>
      <c r="AP2730" s="69"/>
      <c r="AQ2730" s="176">
        <f t="shared" si="42"/>
        <v>0</v>
      </c>
    </row>
    <row r="2731" spans="38:43">
      <c r="AL2731" t="s">
        <v>9934</v>
      </c>
      <c r="AM2731" s="169" t="s">
        <v>9934</v>
      </c>
      <c r="AN2731" s="169"/>
      <c r="AO2731" s="169"/>
      <c r="AP2731" s="174"/>
      <c r="AQ2731" s="176">
        <f t="shared" si="42"/>
        <v>0</v>
      </c>
    </row>
    <row r="2732" spans="38:43">
      <c r="AL2732" t="s">
        <v>9934</v>
      </c>
      <c r="AM2732" s="1" t="s">
        <v>9935</v>
      </c>
      <c r="AN2732" s="1"/>
      <c r="AO2732" s="1"/>
      <c r="AP2732" s="69"/>
      <c r="AQ2732" s="176">
        <f t="shared" si="42"/>
        <v>0</v>
      </c>
    </row>
    <row r="2733" spans="38:43">
      <c r="AL2733" t="s">
        <v>9934</v>
      </c>
      <c r="AM2733" s="1" t="s">
        <v>9936</v>
      </c>
      <c r="AN2733" s="1">
        <v>2</v>
      </c>
      <c r="AO2733" s="1"/>
      <c r="AP2733" s="69"/>
      <c r="AQ2733" s="176">
        <f t="shared" si="42"/>
        <v>0</v>
      </c>
    </row>
    <row r="2734" spans="38:43">
      <c r="AL2734" t="s">
        <v>9934</v>
      </c>
      <c r="AM2734" s="1" t="s">
        <v>9937</v>
      </c>
      <c r="AN2734" s="1">
        <v>1</v>
      </c>
      <c r="AO2734" s="1">
        <v>6</v>
      </c>
      <c r="AP2734" s="69"/>
      <c r="AQ2734" s="176">
        <f t="shared" si="42"/>
        <v>0</v>
      </c>
    </row>
    <row r="2735" spans="38:43">
      <c r="AL2735" t="s">
        <v>9934</v>
      </c>
      <c r="AM2735" s="1" t="s">
        <v>9938</v>
      </c>
      <c r="AN2735" s="1">
        <v>1.2</v>
      </c>
      <c r="AO2735" s="1" t="s">
        <v>8361</v>
      </c>
      <c r="AP2735" s="69"/>
      <c r="AQ2735" s="176">
        <f t="shared" si="42"/>
        <v>0</v>
      </c>
    </row>
    <row r="2736" spans="38:43">
      <c r="AL2736" t="s">
        <v>9934</v>
      </c>
      <c r="AM2736" s="1" t="s">
        <v>9939</v>
      </c>
      <c r="AN2736" s="1">
        <v>0.7</v>
      </c>
      <c r="AO2736" s="1" t="s">
        <v>8361</v>
      </c>
      <c r="AP2736" s="69"/>
      <c r="AQ2736" s="176">
        <f t="shared" si="42"/>
        <v>0</v>
      </c>
    </row>
    <row r="2737" spans="38:43">
      <c r="AL2737" t="s">
        <v>9934</v>
      </c>
      <c r="AM2737" s="1" t="s">
        <v>9940</v>
      </c>
      <c r="AN2737" s="1">
        <v>20</v>
      </c>
      <c r="AO2737" s="1"/>
      <c r="AP2737" s="69"/>
      <c r="AQ2737" s="176">
        <f t="shared" si="42"/>
        <v>0</v>
      </c>
    </row>
    <row r="2738" spans="38:43">
      <c r="AL2738" t="s">
        <v>9934</v>
      </c>
      <c r="AM2738" s="1" t="s">
        <v>9941</v>
      </c>
      <c r="AN2738" s="1">
        <v>8</v>
      </c>
      <c r="AO2738" s="1"/>
      <c r="AP2738" s="69"/>
      <c r="AQ2738" s="176">
        <f t="shared" si="42"/>
        <v>0</v>
      </c>
    </row>
    <row r="2739" spans="38:43">
      <c r="AL2739" t="s">
        <v>9934</v>
      </c>
      <c r="AM2739" s="1" t="s">
        <v>9942</v>
      </c>
      <c r="AN2739" s="1">
        <v>3</v>
      </c>
      <c r="AO2739" s="1" t="s">
        <v>8361</v>
      </c>
      <c r="AP2739" s="69"/>
      <c r="AQ2739" s="176">
        <f t="shared" si="42"/>
        <v>0</v>
      </c>
    </row>
    <row r="2740" spans="38:43">
      <c r="AL2740" t="s">
        <v>9934</v>
      </c>
      <c r="AM2740" s="1" t="s">
        <v>9943</v>
      </c>
      <c r="AN2740" s="1">
        <v>0.3</v>
      </c>
      <c r="AO2740" s="1"/>
      <c r="AP2740" s="69"/>
      <c r="AQ2740" s="176">
        <f t="shared" si="42"/>
        <v>0</v>
      </c>
    </row>
    <row r="2741" spans="38:43">
      <c r="AL2741" t="s">
        <v>9934</v>
      </c>
      <c r="AM2741" s="1" t="s">
        <v>9944</v>
      </c>
      <c r="AN2741" s="1">
        <v>8</v>
      </c>
      <c r="AO2741" s="1"/>
      <c r="AP2741" s="69"/>
      <c r="AQ2741" s="176">
        <f t="shared" si="42"/>
        <v>0</v>
      </c>
    </row>
    <row r="2742" spans="38:43">
      <c r="AL2742" t="s">
        <v>9934</v>
      </c>
      <c r="AM2742" s="1" t="s">
        <v>9945</v>
      </c>
      <c r="AN2742" s="1">
        <v>0.8</v>
      </c>
      <c r="AO2742" s="1"/>
      <c r="AP2742" s="69"/>
      <c r="AQ2742" s="176">
        <f t="shared" si="42"/>
        <v>0</v>
      </c>
    </row>
    <row r="2743" spans="38:43">
      <c r="AL2743" t="s">
        <v>9934</v>
      </c>
      <c r="AM2743" s="1" t="s">
        <v>9946</v>
      </c>
      <c r="AN2743" s="1">
        <v>2</v>
      </c>
      <c r="AO2743" s="1"/>
      <c r="AP2743" s="69"/>
      <c r="AQ2743" s="176">
        <f t="shared" si="42"/>
        <v>0</v>
      </c>
    </row>
    <row r="2744" spans="38:43">
      <c r="AL2744" t="s">
        <v>9934</v>
      </c>
      <c r="AM2744" s="1" t="s">
        <v>9947</v>
      </c>
      <c r="AN2744" s="1">
        <v>20</v>
      </c>
      <c r="AO2744" s="1" t="s">
        <v>9948</v>
      </c>
      <c r="AP2744" s="69"/>
      <c r="AQ2744" s="176">
        <f t="shared" si="42"/>
        <v>0</v>
      </c>
    </row>
    <row r="2745" spans="38:43">
      <c r="AL2745" t="s">
        <v>9934</v>
      </c>
      <c r="AM2745" s="1" t="s">
        <v>9949</v>
      </c>
      <c r="AN2745" s="1">
        <v>30</v>
      </c>
      <c r="AO2745" s="1"/>
      <c r="AP2745" s="69"/>
      <c r="AQ2745" s="176">
        <f t="shared" si="42"/>
        <v>0</v>
      </c>
    </row>
    <row r="2746" spans="38:43">
      <c r="AL2746" t="s">
        <v>9934</v>
      </c>
      <c r="AM2746" s="1" t="s">
        <v>9950</v>
      </c>
      <c r="AN2746" s="1">
        <v>1</v>
      </c>
      <c r="AO2746" s="1"/>
      <c r="AP2746" s="69"/>
      <c r="AQ2746" s="176">
        <f t="shared" si="42"/>
        <v>0</v>
      </c>
    </row>
    <row r="2747" spans="38:43">
      <c r="AL2747" t="s">
        <v>9934</v>
      </c>
      <c r="AM2747" s="1" t="s">
        <v>9951</v>
      </c>
      <c r="AN2747" s="1">
        <v>20</v>
      </c>
      <c r="AO2747" s="1"/>
      <c r="AP2747" s="69"/>
      <c r="AQ2747" s="176">
        <f t="shared" si="42"/>
        <v>0</v>
      </c>
    </row>
    <row r="2748" spans="38:43">
      <c r="AL2748" t="s">
        <v>9934</v>
      </c>
      <c r="AM2748" s="1" t="s">
        <v>9952</v>
      </c>
      <c r="AN2748" s="1">
        <v>17</v>
      </c>
      <c r="AO2748" s="1"/>
      <c r="AP2748" s="69"/>
      <c r="AQ2748" s="176">
        <f t="shared" si="42"/>
        <v>0</v>
      </c>
    </row>
    <row r="2749" spans="38:43">
      <c r="AL2749" t="s">
        <v>9934</v>
      </c>
      <c r="AM2749" s="1" t="s">
        <v>9953</v>
      </c>
      <c r="AN2749" s="1">
        <v>5</v>
      </c>
      <c r="AO2749" s="1"/>
      <c r="AP2749" s="69"/>
      <c r="AQ2749" s="176">
        <f t="shared" si="42"/>
        <v>0</v>
      </c>
    </row>
    <row r="2750" spans="38:43">
      <c r="AL2750" t="s">
        <v>9934</v>
      </c>
      <c r="AM2750" s="1" t="s">
        <v>9954</v>
      </c>
      <c r="AN2750" s="1">
        <v>3</v>
      </c>
      <c r="AO2750" s="1" t="s">
        <v>8361</v>
      </c>
      <c r="AP2750" s="69"/>
      <c r="AQ2750" s="176">
        <f t="shared" si="42"/>
        <v>0</v>
      </c>
    </row>
    <row r="2751" spans="38:43">
      <c r="AL2751" t="s">
        <v>9934</v>
      </c>
      <c r="AM2751" s="1" t="s">
        <v>9955</v>
      </c>
      <c r="AN2751" s="1">
        <v>3</v>
      </c>
      <c r="AO2751" s="1"/>
      <c r="AP2751" s="69"/>
      <c r="AQ2751" s="176">
        <f t="shared" si="42"/>
        <v>0</v>
      </c>
    </row>
    <row r="2752" spans="38:43">
      <c r="AL2752" t="s">
        <v>9934</v>
      </c>
      <c r="AM2752" s="1" t="s">
        <v>9956</v>
      </c>
      <c r="AN2752" s="1">
        <v>5</v>
      </c>
      <c r="AO2752" s="1"/>
      <c r="AP2752" s="69"/>
      <c r="AQ2752" s="176">
        <f t="shared" si="42"/>
        <v>0</v>
      </c>
    </row>
    <row r="2753" spans="38:43">
      <c r="AL2753" t="s">
        <v>9934</v>
      </c>
      <c r="AM2753" s="1" t="s">
        <v>9957</v>
      </c>
      <c r="AN2753" s="1">
        <v>4</v>
      </c>
      <c r="AO2753" s="1"/>
      <c r="AP2753" s="69"/>
      <c r="AQ2753" s="176">
        <f t="shared" si="42"/>
        <v>0</v>
      </c>
    </row>
    <row r="2754" spans="38:43">
      <c r="AL2754" t="s">
        <v>9934</v>
      </c>
      <c r="AM2754" s="1" t="s">
        <v>9958</v>
      </c>
      <c r="AN2754" s="1">
        <v>300</v>
      </c>
      <c r="AO2754" s="1"/>
      <c r="AP2754" s="69"/>
      <c r="AQ2754" s="176">
        <f t="shared" si="42"/>
        <v>0</v>
      </c>
    </row>
    <row r="2755" spans="38:43">
      <c r="AL2755" t="s">
        <v>9934</v>
      </c>
      <c r="AM2755" s="1" t="s">
        <v>5315</v>
      </c>
      <c r="AN2755" s="1">
        <v>8</v>
      </c>
      <c r="AO2755" s="1"/>
      <c r="AP2755" s="69"/>
      <c r="AQ2755" s="176">
        <f t="shared" si="42"/>
        <v>0</v>
      </c>
    </row>
    <row r="2756" spans="38:43">
      <c r="AL2756" t="s">
        <v>9934</v>
      </c>
      <c r="AM2756" s="1" t="s">
        <v>9959</v>
      </c>
      <c r="AN2756" s="1">
        <v>5</v>
      </c>
      <c r="AO2756" s="1" t="s">
        <v>9960</v>
      </c>
      <c r="AP2756" s="69"/>
      <c r="AQ2756" s="176">
        <f t="shared" ref="AQ2756:AQ2819" si="43">AP2756*AN2756</f>
        <v>0</v>
      </c>
    </row>
    <row r="2757" spans="38:43">
      <c r="AL2757" t="s">
        <v>9934</v>
      </c>
      <c r="AM2757" s="1" t="s">
        <v>9961</v>
      </c>
      <c r="AN2757" s="1">
        <v>10</v>
      </c>
      <c r="AO2757" s="1"/>
      <c r="AP2757" s="69"/>
      <c r="AQ2757" s="176">
        <f t="shared" si="43"/>
        <v>0</v>
      </c>
    </row>
    <row r="2758" spans="38:43">
      <c r="AL2758" t="s">
        <v>9934</v>
      </c>
      <c r="AM2758" s="1" t="s">
        <v>9962</v>
      </c>
      <c r="AN2758" s="1"/>
      <c r="AO2758" s="1"/>
      <c r="AP2758" s="69"/>
      <c r="AQ2758" s="176">
        <f t="shared" si="43"/>
        <v>0</v>
      </c>
    </row>
    <row r="2759" spans="38:43">
      <c r="AL2759" t="s">
        <v>9934</v>
      </c>
      <c r="AM2759" s="1" t="s">
        <v>9963</v>
      </c>
      <c r="AN2759" s="1">
        <v>15</v>
      </c>
      <c r="AO2759" s="1" t="s">
        <v>9356</v>
      </c>
      <c r="AP2759" s="69"/>
      <c r="AQ2759" s="176">
        <f t="shared" si="43"/>
        <v>0</v>
      </c>
    </row>
    <row r="2760" spans="38:43">
      <c r="AL2760" t="s">
        <v>9934</v>
      </c>
      <c r="AM2760" s="1" t="s">
        <v>9964</v>
      </c>
      <c r="AN2760" s="1">
        <v>10</v>
      </c>
      <c r="AO2760" s="1"/>
      <c r="AP2760" s="69"/>
      <c r="AQ2760" s="176">
        <f t="shared" si="43"/>
        <v>0</v>
      </c>
    </row>
    <row r="2761" spans="38:43">
      <c r="AL2761" t="s">
        <v>9934</v>
      </c>
      <c r="AM2761" s="1" t="s">
        <v>9965</v>
      </c>
      <c r="AN2761" s="1">
        <v>20</v>
      </c>
      <c r="AO2761" s="1" t="s">
        <v>7985</v>
      </c>
      <c r="AP2761" s="69"/>
      <c r="AQ2761" s="176">
        <f t="shared" si="43"/>
        <v>0</v>
      </c>
    </row>
    <row r="2762" spans="38:43">
      <c r="AL2762" t="s">
        <v>9934</v>
      </c>
      <c r="AM2762" s="1" t="s">
        <v>9966</v>
      </c>
      <c r="AN2762" s="1">
        <v>15</v>
      </c>
      <c r="AO2762" s="1" t="s">
        <v>9356</v>
      </c>
      <c r="AP2762" s="69"/>
      <c r="AQ2762" s="176">
        <f t="shared" si="43"/>
        <v>0</v>
      </c>
    </row>
    <row r="2763" spans="38:43">
      <c r="AL2763" t="s">
        <v>9934</v>
      </c>
      <c r="AM2763" s="1" t="s">
        <v>9967</v>
      </c>
      <c r="AN2763" s="1">
        <v>10</v>
      </c>
      <c r="AO2763" s="1" t="s">
        <v>9356</v>
      </c>
      <c r="AP2763" s="69"/>
      <c r="AQ2763" s="176">
        <f t="shared" si="43"/>
        <v>0</v>
      </c>
    </row>
    <row r="2764" spans="38:43">
      <c r="AL2764" t="s">
        <v>9934</v>
      </c>
      <c r="AM2764" s="1" t="s">
        <v>9968</v>
      </c>
      <c r="AN2764" s="1">
        <v>15</v>
      </c>
      <c r="AO2764" s="1" t="s">
        <v>9356</v>
      </c>
      <c r="AP2764" s="69"/>
      <c r="AQ2764" s="176">
        <f t="shared" si="43"/>
        <v>0</v>
      </c>
    </row>
    <row r="2765" spans="38:43">
      <c r="AL2765" t="s">
        <v>9934</v>
      </c>
      <c r="AM2765" s="1" t="s">
        <v>9969</v>
      </c>
      <c r="AN2765" s="1"/>
      <c r="AO2765" s="1"/>
      <c r="AP2765" s="69"/>
      <c r="AQ2765" s="176">
        <f t="shared" si="43"/>
        <v>0</v>
      </c>
    </row>
    <row r="2766" spans="38:43">
      <c r="AL2766" t="s">
        <v>9934</v>
      </c>
      <c r="AM2766" s="1" t="s">
        <v>9970</v>
      </c>
      <c r="AN2766" s="1">
        <v>1</v>
      </c>
      <c r="AO2766" s="1" t="s">
        <v>9971</v>
      </c>
      <c r="AP2766" s="69"/>
      <c r="AQ2766" s="176">
        <f t="shared" si="43"/>
        <v>0</v>
      </c>
    </row>
    <row r="2767" spans="38:43">
      <c r="AL2767" t="s">
        <v>9934</v>
      </c>
      <c r="AM2767" s="1" t="s">
        <v>9972</v>
      </c>
      <c r="AN2767" s="1">
        <v>9</v>
      </c>
      <c r="AO2767" s="1" t="s">
        <v>9973</v>
      </c>
      <c r="AP2767" s="69"/>
      <c r="AQ2767" s="176">
        <f t="shared" si="43"/>
        <v>0</v>
      </c>
    </row>
    <row r="2768" spans="38:43">
      <c r="AL2768" t="s">
        <v>9934</v>
      </c>
      <c r="AM2768" s="1" t="s">
        <v>9974</v>
      </c>
      <c r="AN2768" s="1">
        <v>7</v>
      </c>
      <c r="AO2768" s="1" t="s">
        <v>9973</v>
      </c>
      <c r="AP2768" s="69"/>
      <c r="AQ2768" s="176">
        <f t="shared" si="43"/>
        <v>0</v>
      </c>
    </row>
    <row r="2769" spans="38:43">
      <c r="AL2769" t="s">
        <v>9934</v>
      </c>
      <c r="AM2769" s="1" t="s">
        <v>9975</v>
      </c>
      <c r="AN2769" s="1">
        <v>8</v>
      </c>
      <c r="AO2769" s="1" t="s">
        <v>9973</v>
      </c>
      <c r="AP2769" s="69"/>
      <c r="AQ2769" s="176">
        <f t="shared" si="43"/>
        <v>0</v>
      </c>
    </row>
    <row r="2770" spans="38:43">
      <c r="AL2770" t="s">
        <v>9934</v>
      </c>
      <c r="AM2770" s="1" t="s">
        <v>9976</v>
      </c>
      <c r="AN2770" s="1">
        <v>10</v>
      </c>
      <c r="AO2770" s="1" t="s">
        <v>9973</v>
      </c>
      <c r="AP2770" s="69"/>
      <c r="AQ2770" s="176">
        <f t="shared" si="43"/>
        <v>0</v>
      </c>
    </row>
    <row r="2771" spans="38:43">
      <c r="AL2771" t="s">
        <v>9934</v>
      </c>
      <c r="AM2771" s="1" t="s">
        <v>9977</v>
      </c>
      <c r="AN2771" s="1">
        <v>3</v>
      </c>
      <c r="AO2771" s="1" t="s">
        <v>9973</v>
      </c>
      <c r="AP2771" s="69"/>
      <c r="AQ2771" s="176">
        <f t="shared" si="43"/>
        <v>0</v>
      </c>
    </row>
    <row r="2772" spans="38:43">
      <c r="AL2772" t="s">
        <v>9934</v>
      </c>
      <c r="AM2772" s="1" t="s">
        <v>9978</v>
      </c>
      <c r="AN2772" s="1">
        <v>200</v>
      </c>
      <c r="AO2772" s="1"/>
      <c r="AP2772" s="69"/>
      <c r="AQ2772" s="176">
        <f t="shared" si="43"/>
        <v>0</v>
      </c>
    </row>
    <row r="2773" spans="38:43">
      <c r="AL2773" t="s">
        <v>9934</v>
      </c>
      <c r="AM2773" s="1" t="s">
        <v>9979</v>
      </c>
      <c r="AN2773" s="1">
        <v>300</v>
      </c>
      <c r="AO2773" s="1"/>
      <c r="AP2773" s="69"/>
      <c r="AQ2773" s="176">
        <f t="shared" si="43"/>
        <v>0</v>
      </c>
    </row>
    <row r="2774" spans="38:43">
      <c r="AL2774" t="s">
        <v>9934</v>
      </c>
      <c r="AM2774" s="1" t="s">
        <v>9980</v>
      </c>
      <c r="AN2774" s="1">
        <v>15</v>
      </c>
      <c r="AO2774" s="1" t="s">
        <v>9973</v>
      </c>
      <c r="AP2774" s="69"/>
      <c r="AQ2774" s="176">
        <f t="shared" si="43"/>
        <v>0</v>
      </c>
    </row>
    <row r="2775" spans="38:43">
      <c r="AL2775" t="s">
        <v>9934</v>
      </c>
      <c r="AM2775" s="1" t="s">
        <v>9981</v>
      </c>
      <c r="AN2775" s="1">
        <v>20</v>
      </c>
      <c r="AO2775" s="1" t="s">
        <v>9973</v>
      </c>
      <c r="AP2775" s="69"/>
      <c r="AQ2775" s="176">
        <f t="shared" si="43"/>
        <v>0</v>
      </c>
    </row>
    <row r="2776" spans="38:43">
      <c r="AL2776" t="s">
        <v>9934</v>
      </c>
      <c r="AM2776" s="1" t="s">
        <v>2839</v>
      </c>
      <c r="AN2776" s="1">
        <v>80</v>
      </c>
      <c r="AO2776" s="1"/>
      <c r="AP2776" s="69"/>
      <c r="AQ2776" s="176">
        <f t="shared" si="43"/>
        <v>0</v>
      </c>
    </row>
    <row r="2777" spans="38:43">
      <c r="AL2777" t="s">
        <v>9934</v>
      </c>
      <c r="AM2777" s="1" t="s">
        <v>9982</v>
      </c>
      <c r="AN2777" s="1">
        <v>2</v>
      </c>
      <c r="AO2777" s="1"/>
      <c r="AP2777" s="69"/>
      <c r="AQ2777" s="176">
        <f t="shared" si="43"/>
        <v>0</v>
      </c>
    </row>
    <row r="2778" spans="38:43">
      <c r="AL2778" t="s">
        <v>9934</v>
      </c>
      <c r="AM2778" s="1" t="s">
        <v>9983</v>
      </c>
      <c r="AN2778" s="1">
        <v>10</v>
      </c>
      <c r="AO2778" s="1"/>
      <c r="AP2778" s="69"/>
      <c r="AQ2778" s="176">
        <f t="shared" si="43"/>
        <v>0</v>
      </c>
    </row>
    <row r="2779" spans="38:43">
      <c r="AL2779" t="s">
        <v>9934</v>
      </c>
      <c r="AM2779" s="1" t="s">
        <v>9984</v>
      </c>
      <c r="AN2779" s="1">
        <v>0.2</v>
      </c>
      <c r="AO2779" s="1"/>
      <c r="AP2779" s="69"/>
      <c r="AQ2779" s="176">
        <f t="shared" si="43"/>
        <v>0</v>
      </c>
    </row>
    <row r="2780" spans="38:43">
      <c r="AL2780" t="s">
        <v>9934</v>
      </c>
      <c r="AM2780" s="1" t="s">
        <v>9985</v>
      </c>
      <c r="AN2780" s="1">
        <v>1.5</v>
      </c>
      <c r="AO2780" s="1"/>
      <c r="AP2780" s="69"/>
      <c r="AQ2780" s="176">
        <f t="shared" si="43"/>
        <v>0</v>
      </c>
    </row>
    <row r="2781" spans="38:43">
      <c r="AL2781" t="s">
        <v>9934</v>
      </c>
      <c r="AM2781" s="1" t="s">
        <v>9986</v>
      </c>
      <c r="AN2781" s="1">
        <v>2</v>
      </c>
      <c r="AO2781" s="1"/>
      <c r="AP2781" s="69"/>
      <c r="AQ2781" s="176">
        <f t="shared" si="43"/>
        <v>0</v>
      </c>
    </row>
    <row r="2782" spans="38:43">
      <c r="AL2782" t="s">
        <v>9934</v>
      </c>
      <c r="AM2782" s="1" t="s">
        <v>9987</v>
      </c>
      <c r="AN2782" s="1">
        <v>1.3</v>
      </c>
      <c r="AO2782" s="1"/>
      <c r="AP2782" s="69"/>
      <c r="AQ2782" s="176">
        <f t="shared" si="43"/>
        <v>0</v>
      </c>
    </row>
    <row r="2783" spans="38:43">
      <c r="AL2783" t="s">
        <v>9934</v>
      </c>
      <c r="AM2783" s="1" t="s">
        <v>2871</v>
      </c>
      <c r="AN2783" s="1">
        <v>30</v>
      </c>
      <c r="AO2783" s="1"/>
      <c r="AP2783" s="69"/>
      <c r="AQ2783" s="176">
        <f t="shared" si="43"/>
        <v>0</v>
      </c>
    </row>
    <row r="2784" spans="38:43">
      <c r="AL2784" t="s">
        <v>9934</v>
      </c>
      <c r="AM2784" s="1" t="s">
        <v>9988</v>
      </c>
      <c r="AN2784" s="1">
        <v>5</v>
      </c>
      <c r="AO2784" s="1"/>
      <c r="AP2784" s="69"/>
      <c r="AQ2784" s="176">
        <f t="shared" si="43"/>
        <v>0</v>
      </c>
    </row>
    <row r="2785" spans="38:43">
      <c r="AL2785" t="s">
        <v>9934</v>
      </c>
      <c r="AM2785" s="1" t="s">
        <v>9989</v>
      </c>
      <c r="AN2785" s="1">
        <v>3</v>
      </c>
      <c r="AO2785" s="1"/>
      <c r="AP2785" s="69"/>
      <c r="AQ2785" s="176">
        <f t="shared" si="43"/>
        <v>0</v>
      </c>
    </row>
    <row r="2786" spans="38:43">
      <c r="AL2786" t="s">
        <v>9934</v>
      </c>
      <c r="AM2786" s="1" t="s">
        <v>9990</v>
      </c>
      <c r="AN2786" s="1">
        <v>3</v>
      </c>
      <c r="AO2786" s="1"/>
      <c r="AP2786" s="69"/>
      <c r="AQ2786" s="176">
        <f t="shared" si="43"/>
        <v>0</v>
      </c>
    </row>
    <row r="2787" spans="38:43">
      <c r="AL2787" t="s">
        <v>9934</v>
      </c>
      <c r="AM2787" s="1" t="s">
        <v>9991</v>
      </c>
      <c r="AN2787" s="1">
        <v>2</v>
      </c>
      <c r="AO2787" s="1"/>
      <c r="AP2787" s="69"/>
      <c r="AQ2787" s="176">
        <f t="shared" si="43"/>
        <v>0</v>
      </c>
    </row>
    <row r="2788" spans="38:43">
      <c r="AL2788" t="s">
        <v>9934</v>
      </c>
      <c r="AM2788" s="1" t="s">
        <v>9992</v>
      </c>
      <c r="AN2788" s="1">
        <v>1</v>
      </c>
      <c r="AO2788" s="1" t="s">
        <v>9973</v>
      </c>
      <c r="AP2788" s="69"/>
      <c r="AQ2788" s="176">
        <f t="shared" si="43"/>
        <v>0</v>
      </c>
    </row>
    <row r="2789" spans="38:43">
      <c r="AL2789" t="s">
        <v>9934</v>
      </c>
      <c r="AM2789" s="1" t="s">
        <v>9993</v>
      </c>
      <c r="AN2789" s="1">
        <v>2</v>
      </c>
      <c r="AO2789" s="1" t="s">
        <v>9356</v>
      </c>
      <c r="AP2789" s="69"/>
      <c r="AQ2789" s="176">
        <f t="shared" si="43"/>
        <v>0</v>
      </c>
    </row>
    <row r="2790" spans="38:43">
      <c r="AL2790" t="s">
        <v>9934</v>
      </c>
      <c r="AM2790" s="1" t="s">
        <v>9994</v>
      </c>
      <c r="AN2790" s="1">
        <v>1</v>
      </c>
      <c r="AO2790" s="1" t="s">
        <v>9356</v>
      </c>
      <c r="AP2790" s="69"/>
      <c r="AQ2790" s="176">
        <f t="shared" si="43"/>
        <v>0</v>
      </c>
    </row>
    <row r="2791" spans="38:43">
      <c r="AL2791" t="s">
        <v>9934</v>
      </c>
      <c r="AM2791" s="1" t="s">
        <v>9995</v>
      </c>
      <c r="AN2791" s="1">
        <v>3</v>
      </c>
      <c r="AO2791" s="1"/>
      <c r="AP2791" s="69"/>
      <c r="AQ2791" s="176">
        <f t="shared" si="43"/>
        <v>0</v>
      </c>
    </row>
    <row r="2792" spans="38:43">
      <c r="AL2792" t="s">
        <v>9934</v>
      </c>
      <c r="AM2792" s="1" t="s">
        <v>7434</v>
      </c>
      <c r="AN2792" s="1"/>
      <c r="AO2792" s="1"/>
      <c r="AP2792" s="69"/>
      <c r="AQ2792" s="176">
        <f t="shared" si="43"/>
        <v>0</v>
      </c>
    </row>
    <row r="2793" spans="38:43">
      <c r="AL2793" t="s">
        <v>9934</v>
      </c>
      <c r="AM2793" s="1" t="s">
        <v>9996</v>
      </c>
      <c r="AN2793" s="1"/>
      <c r="AO2793" s="1"/>
      <c r="AP2793" s="69"/>
      <c r="AQ2793" s="176">
        <f t="shared" si="43"/>
        <v>0</v>
      </c>
    </row>
    <row r="2794" spans="38:43">
      <c r="AL2794" t="s">
        <v>9934</v>
      </c>
      <c r="AM2794" s="1" t="s">
        <v>9997</v>
      </c>
      <c r="AN2794" s="1">
        <v>0.1</v>
      </c>
      <c r="AO2794" s="1" t="s">
        <v>9998</v>
      </c>
      <c r="AP2794" s="69"/>
      <c r="AQ2794" s="176">
        <f t="shared" si="43"/>
        <v>0</v>
      </c>
    </row>
    <row r="2795" spans="38:43">
      <c r="AL2795" t="s">
        <v>9934</v>
      </c>
      <c r="AM2795" s="1" t="s">
        <v>9999</v>
      </c>
      <c r="AN2795" s="1">
        <v>5</v>
      </c>
      <c r="AO2795" s="1"/>
      <c r="AP2795" s="69"/>
      <c r="AQ2795" s="176">
        <f t="shared" si="43"/>
        <v>0</v>
      </c>
    </row>
    <row r="2796" spans="38:43">
      <c r="AL2796" t="s">
        <v>9934</v>
      </c>
      <c r="AM2796" s="1" t="s">
        <v>10000</v>
      </c>
      <c r="AN2796" s="1">
        <v>0.11000000000000001</v>
      </c>
      <c r="AO2796" s="1"/>
      <c r="AP2796" s="69"/>
      <c r="AQ2796" s="176">
        <f t="shared" si="43"/>
        <v>0</v>
      </c>
    </row>
    <row r="2797" spans="38:43">
      <c r="AL2797" t="s">
        <v>9934</v>
      </c>
      <c r="AM2797" s="1" t="s">
        <v>10001</v>
      </c>
      <c r="AN2797" s="1">
        <v>1.05</v>
      </c>
      <c r="AO2797" s="1"/>
      <c r="AP2797" s="69"/>
      <c r="AQ2797" s="176">
        <f t="shared" si="43"/>
        <v>0</v>
      </c>
    </row>
    <row r="2798" spans="38:43">
      <c r="AL2798" t="s">
        <v>9934</v>
      </c>
      <c r="AM2798" s="1" t="s">
        <v>10002</v>
      </c>
      <c r="AN2798" s="1">
        <v>27</v>
      </c>
      <c r="AO2798" s="1"/>
      <c r="AP2798" s="69"/>
      <c r="AQ2798" s="176">
        <f t="shared" si="43"/>
        <v>0</v>
      </c>
    </row>
    <row r="2799" spans="38:43">
      <c r="AL2799" t="s">
        <v>9934</v>
      </c>
      <c r="AM2799" s="1" t="s">
        <v>10003</v>
      </c>
      <c r="AN2799" s="1">
        <v>3</v>
      </c>
      <c r="AO2799" s="1"/>
      <c r="AP2799" s="69"/>
      <c r="AQ2799" s="176">
        <f t="shared" si="43"/>
        <v>0</v>
      </c>
    </row>
    <row r="2800" spans="38:43">
      <c r="AL2800" t="s">
        <v>9934</v>
      </c>
      <c r="AM2800" s="1" t="s">
        <v>10004</v>
      </c>
      <c r="AN2800" s="1">
        <v>255</v>
      </c>
      <c r="AO2800" s="1"/>
      <c r="AP2800" s="69"/>
      <c r="AQ2800" s="176">
        <f t="shared" si="43"/>
        <v>0</v>
      </c>
    </row>
    <row r="2801" spans="38:43">
      <c r="AL2801" t="s">
        <v>9934</v>
      </c>
      <c r="AM2801" s="1" t="s">
        <v>10005</v>
      </c>
      <c r="AN2801" s="1">
        <v>2.7</v>
      </c>
      <c r="AO2801" s="1"/>
      <c r="AP2801" s="69"/>
      <c r="AQ2801" s="176">
        <f t="shared" si="43"/>
        <v>0</v>
      </c>
    </row>
    <row r="2802" spans="38:43">
      <c r="AL2802" t="s">
        <v>9934</v>
      </c>
      <c r="AM2802" s="1" t="s">
        <v>10006</v>
      </c>
      <c r="AN2802" s="1">
        <v>0.08</v>
      </c>
      <c r="AO2802" s="1"/>
      <c r="AP2802" s="69"/>
      <c r="AQ2802" s="176">
        <f t="shared" si="43"/>
        <v>0</v>
      </c>
    </row>
    <row r="2803" spans="38:43">
      <c r="AL2803" t="s">
        <v>9934</v>
      </c>
      <c r="AM2803" s="1" t="s">
        <v>10007</v>
      </c>
      <c r="AN2803" s="1">
        <v>0.7</v>
      </c>
      <c r="AO2803" s="1"/>
      <c r="AP2803" s="69"/>
      <c r="AQ2803" s="176">
        <f t="shared" si="43"/>
        <v>0</v>
      </c>
    </row>
    <row r="2804" spans="38:43">
      <c r="AL2804" t="s">
        <v>9934</v>
      </c>
      <c r="AM2804" s="1" t="s">
        <v>10008</v>
      </c>
      <c r="AN2804" s="1">
        <v>3</v>
      </c>
      <c r="AO2804" s="1"/>
      <c r="AP2804" s="69"/>
      <c r="AQ2804" s="176">
        <f t="shared" si="43"/>
        <v>0</v>
      </c>
    </row>
    <row r="2805" spans="38:43">
      <c r="AL2805" t="s">
        <v>9934</v>
      </c>
      <c r="AM2805" s="1" t="s">
        <v>10009</v>
      </c>
      <c r="AN2805" s="1">
        <v>7</v>
      </c>
      <c r="AO2805" s="1"/>
      <c r="AP2805" s="69"/>
      <c r="AQ2805" s="176">
        <f t="shared" si="43"/>
        <v>0</v>
      </c>
    </row>
    <row r="2806" spans="38:43">
      <c r="AL2806" t="s">
        <v>9934</v>
      </c>
      <c r="AM2806" s="1" t="s">
        <v>10010</v>
      </c>
      <c r="AN2806" s="1">
        <v>10</v>
      </c>
      <c r="AO2806" s="1"/>
      <c r="AP2806" s="69"/>
      <c r="AQ2806" s="176">
        <f t="shared" si="43"/>
        <v>0</v>
      </c>
    </row>
    <row r="2807" spans="38:43">
      <c r="AL2807" t="s">
        <v>9934</v>
      </c>
      <c r="AM2807" s="1" t="s">
        <v>10011</v>
      </c>
      <c r="AN2807" s="1">
        <v>0.1</v>
      </c>
      <c r="AO2807" s="1" t="s">
        <v>9998</v>
      </c>
      <c r="AP2807" s="69"/>
      <c r="AQ2807" s="176">
        <f t="shared" si="43"/>
        <v>0</v>
      </c>
    </row>
    <row r="2808" spans="38:43">
      <c r="AL2808" t="s">
        <v>9934</v>
      </c>
      <c r="AM2808" s="1" t="s">
        <v>10012</v>
      </c>
      <c r="AN2808" s="1">
        <v>0.1</v>
      </c>
      <c r="AO2808" s="1" t="s">
        <v>9998</v>
      </c>
      <c r="AP2808" s="69"/>
      <c r="AQ2808" s="176">
        <f t="shared" si="43"/>
        <v>0</v>
      </c>
    </row>
    <row r="2809" spans="38:43">
      <c r="AL2809" t="s">
        <v>9934</v>
      </c>
      <c r="AM2809" s="1" t="s">
        <v>10013</v>
      </c>
      <c r="AN2809" s="1">
        <v>0.1</v>
      </c>
      <c r="AO2809" s="1" t="s">
        <v>9998</v>
      </c>
      <c r="AP2809" s="69"/>
      <c r="AQ2809" s="176">
        <f t="shared" si="43"/>
        <v>0</v>
      </c>
    </row>
    <row r="2810" spans="38:43">
      <c r="AL2810" t="s">
        <v>9934</v>
      </c>
      <c r="AM2810" s="1" t="s">
        <v>10014</v>
      </c>
      <c r="AN2810" s="1">
        <v>5</v>
      </c>
      <c r="AO2810" s="1"/>
      <c r="AP2810" s="69"/>
      <c r="AQ2810" s="176">
        <f t="shared" si="43"/>
        <v>0</v>
      </c>
    </row>
    <row r="2811" spans="38:43">
      <c r="AL2811" t="s">
        <v>9934</v>
      </c>
      <c r="AM2811" s="1" t="s">
        <v>10015</v>
      </c>
      <c r="AN2811" s="1">
        <v>0.1</v>
      </c>
      <c r="AO2811" s="1"/>
      <c r="AP2811" s="69"/>
      <c r="AQ2811" s="176">
        <f t="shared" si="43"/>
        <v>0</v>
      </c>
    </row>
    <row r="2812" spans="38:43">
      <c r="AL2812" t="s">
        <v>9934</v>
      </c>
      <c r="AM2812" s="1" t="s">
        <v>10016</v>
      </c>
      <c r="AN2812" s="1">
        <v>5</v>
      </c>
      <c r="AO2812" s="1"/>
      <c r="AP2812" s="69"/>
      <c r="AQ2812" s="176">
        <f t="shared" si="43"/>
        <v>0</v>
      </c>
    </row>
    <row r="2813" spans="38:43">
      <c r="AL2813" t="s">
        <v>9934</v>
      </c>
      <c r="AM2813" s="1" t="s">
        <v>10017</v>
      </c>
      <c r="AN2813" s="1">
        <v>5</v>
      </c>
      <c r="AO2813" s="1" t="s">
        <v>8245</v>
      </c>
      <c r="AP2813" s="69"/>
      <c r="AQ2813" s="176">
        <f t="shared" si="43"/>
        <v>0</v>
      </c>
    </row>
    <row r="2814" spans="38:43">
      <c r="AL2814" t="s">
        <v>9934</v>
      </c>
      <c r="AM2814" s="1" t="s">
        <v>10018</v>
      </c>
      <c r="AN2814" s="1">
        <v>4</v>
      </c>
      <c r="AO2814" s="1"/>
      <c r="AP2814" s="69"/>
      <c r="AQ2814" s="176">
        <f t="shared" si="43"/>
        <v>0</v>
      </c>
    </row>
    <row r="2815" spans="38:43">
      <c r="AL2815" t="s">
        <v>9934</v>
      </c>
      <c r="AM2815" s="1" t="s">
        <v>10019</v>
      </c>
      <c r="AN2815" s="1">
        <v>13</v>
      </c>
      <c r="AO2815" s="1"/>
      <c r="AP2815" s="69"/>
      <c r="AQ2815" s="176">
        <f t="shared" si="43"/>
        <v>0</v>
      </c>
    </row>
    <row r="2816" spans="38:43">
      <c r="AL2816" t="s">
        <v>9934</v>
      </c>
      <c r="AM2816" s="1" t="s">
        <v>10020</v>
      </c>
      <c r="AN2816" s="1">
        <v>18</v>
      </c>
      <c r="AO2816" s="1"/>
      <c r="AP2816" s="69"/>
      <c r="AQ2816" s="176">
        <f t="shared" si="43"/>
        <v>0</v>
      </c>
    </row>
    <row r="2817" spans="38:43">
      <c r="AL2817" t="s">
        <v>9934</v>
      </c>
      <c r="AM2817" s="1" t="s">
        <v>10021</v>
      </c>
      <c r="AN2817" s="1">
        <v>2</v>
      </c>
      <c r="AO2817" s="1"/>
      <c r="AP2817" s="69"/>
      <c r="AQ2817" s="176">
        <f t="shared" si="43"/>
        <v>0</v>
      </c>
    </row>
    <row r="2818" spans="38:43">
      <c r="AL2818" t="s">
        <v>9934</v>
      </c>
      <c r="AM2818" s="1" t="s">
        <v>10022</v>
      </c>
      <c r="AN2818" s="1">
        <v>0.9</v>
      </c>
      <c r="AO2818" s="1"/>
      <c r="AP2818" s="69"/>
      <c r="AQ2818" s="176">
        <f t="shared" si="43"/>
        <v>0</v>
      </c>
    </row>
    <row r="2819" spans="38:43">
      <c r="AL2819" t="s">
        <v>9934</v>
      </c>
      <c r="AM2819" s="1" t="s">
        <v>10023</v>
      </c>
      <c r="AN2819" s="1">
        <v>10</v>
      </c>
      <c r="AO2819" s="1"/>
      <c r="AP2819" s="69"/>
      <c r="AQ2819" s="176">
        <f t="shared" si="43"/>
        <v>0</v>
      </c>
    </row>
    <row r="2820" spans="38:43">
      <c r="AL2820" t="s">
        <v>9934</v>
      </c>
      <c r="AM2820" s="1" t="s">
        <v>10024</v>
      </c>
      <c r="AN2820" s="1">
        <v>6</v>
      </c>
      <c r="AO2820" s="1"/>
      <c r="AP2820" s="69"/>
      <c r="AQ2820" s="176">
        <f t="shared" ref="AQ2820:AQ2883" si="44">AP2820*AN2820</f>
        <v>0</v>
      </c>
    </row>
    <row r="2821" spans="38:43">
      <c r="AL2821" t="s">
        <v>9934</v>
      </c>
      <c r="AM2821" s="1" t="s">
        <v>10025</v>
      </c>
      <c r="AN2821" s="1">
        <v>4</v>
      </c>
      <c r="AO2821" s="1"/>
      <c r="AP2821" s="69"/>
      <c r="AQ2821" s="176">
        <f t="shared" si="44"/>
        <v>0</v>
      </c>
    </row>
    <row r="2822" spans="38:43">
      <c r="AL2822" t="s">
        <v>9934</v>
      </c>
      <c r="AM2822" s="1" t="s">
        <v>10026</v>
      </c>
      <c r="AN2822" s="1">
        <v>10</v>
      </c>
      <c r="AO2822" s="1"/>
      <c r="AP2822" s="69"/>
      <c r="AQ2822" s="176">
        <f t="shared" si="44"/>
        <v>0</v>
      </c>
    </row>
    <row r="2823" spans="38:43">
      <c r="AL2823" t="s">
        <v>9934</v>
      </c>
      <c r="AM2823" s="1" t="s">
        <v>10027</v>
      </c>
      <c r="AN2823" s="1">
        <v>1</v>
      </c>
      <c r="AO2823" s="1" t="s">
        <v>10028</v>
      </c>
      <c r="AP2823" s="69"/>
      <c r="AQ2823" s="176">
        <f t="shared" si="44"/>
        <v>0</v>
      </c>
    </row>
    <row r="2824" spans="38:43">
      <c r="AL2824" t="s">
        <v>9934</v>
      </c>
      <c r="AM2824" s="1" t="s">
        <v>10029</v>
      </c>
      <c r="AN2824" s="1">
        <v>0.2</v>
      </c>
      <c r="AO2824" s="1" t="s">
        <v>9903</v>
      </c>
      <c r="AP2824" s="69"/>
      <c r="AQ2824" s="176">
        <f t="shared" si="44"/>
        <v>0</v>
      </c>
    </row>
    <row r="2825" spans="38:43">
      <c r="AL2825" t="s">
        <v>9934</v>
      </c>
      <c r="AM2825" s="1" t="s">
        <v>10030</v>
      </c>
      <c r="AN2825" s="1">
        <v>10</v>
      </c>
      <c r="AO2825" s="1"/>
      <c r="AP2825" s="69"/>
      <c r="AQ2825" s="176">
        <f t="shared" si="44"/>
        <v>0</v>
      </c>
    </row>
    <row r="2826" spans="38:43">
      <c r="AL2826" t="s">
        <v>9934</v>
      </c>
      <c r="AM2826" s="1" t="s">
        <v>10031</v>
      </c>
      <c r="AN2826" s="1">
        <v>1</v>
      </c>
      <c r="AO2826" s="1"/>
      <c r="AP2826" s="69"/>
      <c r="AQ2826" s="176">
        <f t="shared" si="44"/>
        <v>0</v>
      </c>
    </row>
    <row r="2827" spans="38:43">
      <c r="AL2827" t="s">
        <v>9934</v>
      </c>
      <c r="AM2827" s="1" t="s">
        <v>10032</v>
      </c>
      <c r="AN2827" s="1">
        <v>95</v>
      </c>
      <c r="AO2827" s="1"/>
      <c r="AP2827" s="69"/>
      <c r="AQ2827" s="176">
        <f t="shared" si="44"/>
        <v>0</v>
      </c>
    </row>
    <row r="2828" spans="38:43">
      <c r="AL2828" t="s">
        <v>9934</v>
      </c>
      <c r="AM2828" s="1" t="s">
        <v>10033</v>
      </c>
      <c r="AN2828" s="1">
        <v>9</v>
      </c>
      <c r="AO2828" s="1"/>
      <c r="AP2828" s="69"/>
      <c r="AQ2828" s="176">
        <f t="shared" si="44"/>
        <v>0</v>
      </c>
    </row>
    <row r="2829" spans="38:43">
      <c r="AL2829" t="s">
        <v>9934</v>
      </c>
      <c r="AM2829" s="1" t="s">
        <v>10034</v>
      </c>
      <c r="AN2829" s="1">
        <v>0.3</v>
      </c>
      <c r="AO2829" s="1"/>
      <c r="AP2829" s="69"/>
      <c r="AQ2829" s="176">
        <f t="shared" si="44"/>
        <v>0</v>
      </c>
    </row>
    <row r="2830" spans="38:43">
      <c r="AL2830" t="s">
        <v>9934</v>
      </c>
      <c r="AM2830" s="1" t="s">
        <v>10035</v>
      </c>
      <c r="AN2830" s="1">
        <v>170</v>
      </c>
      <c r="AO2830" s="1"/>
      <c r="AP2830" s="69"/>
      <c r="AQ2830" s="176">
        <f t="shared" si="44"/>
        <v>0</v>
      </c>
    </row>
    <row r="2831" spans="38:43">
      <c r="AL2831" t="s">
        <v>9934</v>
      </c>
      <c r="AM2831" s="1" t="s">
        <v>10036</v>
      </c>
      <c r="AN2831" s="1">
        <v>1.8</v>
      </c>
      <c r="AO2831" s="1"/>
      <c r="AP2831" s="69"/>
      <c r="AQ2831" s="176">
        <f t="shared" si="44"/>
        <v>0</v>
      </c>
    </row>
    <row r="2832" spans="38:43">
      <c r="AL2832" t="s">
        <v>9934</v>
      </c>
      <c r="AM2832" s="1" t="s">
        <v>10037</v>
      </c>
      <c r="AN2832" s="1">
        <v>8</v>
      </c>
      <c r="AO2832" s="1"/>
      <c r="AP2832" s="69"/>
      <c r="AQ2832" s="176">
        <f t="shared" si="44"/>
        <v>0</v>
      </c>
    </row>
    <row r="2833" spans="38:43">
      <c r="AL2833" t="s">
        <v>9934</v>
      </c>
      <c r="AM2833" s="1" t="s">
        <v>10038</v>
      </c>
      <c r="AN2833" s="1">
        <v>10</v>
      </c>
      <c r="AO2833" s="1" t="s">
        <v>10039</v>
      </c>
      <c r="AP2833" s="69"/>
      <c r="AQ2833" s="176">
        <f t="shared" si="44"/>
        <v>0</v>
      </c>
    </row>
    <row r="2834" spans="38:43">
      <c r="AL2834" t="s">
        <v>9934</v>
      </c>
      <c r="AM2834" s="1" t="s">
        <v>10040</v>
      </c>
      <c r="AN2834" s="1">
        <v>10</v>
      </c>
      <c r="AO2834" s="1"/>
      <c r="AP2834" s="69"/>
      <c r="AQ2834" s="176">
        <f t="shared" si="44"/>
        <v>0</v>
      </c>
    </row>
    <row r="2835" spans="38:43">
      <c r="AL2835" t="s">
        <v>9934</v>
      </c>
      <c r="AM2835" s="1" t="s">
        <v>10041</v>
      </c>
      <c r="AN2835" s="1">
        <v>0.45</v>
      </c>
      <c r="AO2835" s="1"/>
      <c r="AP2835" s="69"/>
      <c r="AQ2835" s="176">
        <f t="shared" si="44"/>
        <v>0</v>
      </c>
    </row>
    <row r="2836" spans="38:43">
      <c r="AL2836" t="s">
        <v>9934</v>
      </c>
      <c r="AM2836" s="1" t="s">
        <v>10042</v>
      </c>
      <c r="AN2836" s="1">
        <v>13.5</v>
      </c>
      <c r="AO2836" s="1"/>
      <c r="AP2836" s="69"/>
      <c r="AQ2836" s="176">
        <f t="shared" si="44"/>
        <v>0</v>
      </c>
    </row>
    <row r="2837" spans="38:43">
      <c r="AL2837" t="s">
        <v>9934</v>
      </c>
      <c r="AM2837" s="1" t="s">
        <v>10043</v>
      </c>
      <c r="AN2837" s="1">
        <v>142.5</v>
      </c>
      <c r="AO2837" s="1"/>
      <c r="AP2837" s="69"/>
      <c r="AQ2837" s="176">
        <f t="shared" si="44"/>
        <v>0</v>
      </c>
    </row>
    <row r="2838" spans="38:43">
      <c r="AL2838" t="s">
        <v>9934</v>
      </c>
      <c r="AM2838" s="1" t="s">
        <v>10044</v>
      </c>
      <c r="AN2838" s="1">
        <v>1.35</v>
      </c>
      <c r="AO2838" s="1"/>
      <c r="AP2838" s="69"/>
      <c r="AQ2838" s="176">
        <f t="shared" si="44"/>
        <v>0</v>
      </c>
    </row>
    <row r="2839" spans="38:43">
      <c r="AL2839" t="s">
        <v>9934</v>
      </c>
      <c r="AM2839" s="1" t="s">
        <v>10045</v>
      </c>
      <c r="AN2839" s="1">
        <v>5</v>
      </c>
      <c r="AO2839" s="1"/>
      <c r="AP2839" s="69"/>
      <c r="AQ2839" s="176">
        <f t="shared" si="44"/>
        <v>0</v>
      </c>
    </row>
    <row r="2840" spans="38:43" ht="15.75" thickBot="1">
      <c r="AL2840" t="s">
        <v>9934</v>
      </c>
      <c r="AM2840" s="1" t="s">
        <v>7434</v>
      </c>
      <c r="AN2840" s="1"/>
      <c r="AO2840" s="1"/>
      <c r="AP2840" s="69"/>
      <c r="AQ2840" s="177">
        <f t="shared" si="44"/>
        <v>0</v>
      </c>
    </row>
  </sheetData>
  <mergeCells count="31">
    <mergeCell ref="B58:C58"/>
    <mergeCell ref="B28:C28"/>
    <mergeCell ref="B6:C6"/>
    <mergeCell ref="B2:C2"/>
    <mergeCell ref="B146:C146"/>
    <mergeCell ref="B137:C137"/>
    <mergeCell ref="B110:C110"/>
    <mergeCell ref="B88:C88"/>
    <mergeCell ref="B79:C79"/>
    <mergeCell ref="B64:C64"/>
    <mergeCell ref="B192:C192"/>
    <mergeCell ref="B278:C278"/>
    <mergeCell ref="B286:C286"/>
    <mergeCell ref="B297:C297"/>
    <mergeCell ref="B302:C302"/>
    <mergeCell ref="AM1:AQ1"/>
    <mergeCell ref="AS2:AS3"/>
    <mergeCell ref="C370:G370"/>
    <mergeCell ref="B309:C309"/>
    <mergeCell ref="B316:C316"/>
    <mergeCell ref="B313:C313"/>
    <mergeCell ref="B203:C203"/>
    <mergeCell ref="B242:C242"/>
    <mergeCell ref="B250:C250"/>
    <mergeCell ref="B261:C261"/>
    <mergeCell ref="B272:C272"/>
    <mergeCell ref="B320:C320"/>
    <mergeCell ref="B326:C326"/>
    <mergeCell ref="B331:C331"/>
    <mergeCell ref="B334:C334"/>
    <mergeCell ref="B337:C337"/>
  </mergeCells>
  <hyperlinks>
    <hyperlink ref="B367" r:id="rId1" display="http://oakthorne.net/wiki/index.php?title=Waterdeep_Goods_and_Services"/>
  </hyperlinks>
  <pageMargins left="0.7" right="0.7"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6"/>
  <dimension ref="A1"/>
  <sheetViews>
    <sheetView workbookViewId="0"/>
  </sheetViews>
  <sheetFormatPr defaultRowHeight="15"/>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7"/>
  <dimension ref="A1:E74"/>
  <sheetViews>
    <sheetView workbookViewId="0">
      <selection activeCell="E55" sqref="A1:E55"/>
    </sheetView>
  </sheetViews>
  <sheetFormatPr defaultRowHeight="15"/>
  <cols>
    <col min="2" max="2" width="37.7109375" bestFit="1" customWidth="1"/>
    <col min="4" max="4" width="36.5703125" bestFit="1" customWidth="1"/>
    <col min="5" max="5" width="78.42578125" bestFit="1" customWidth="1"/>
    <col min="11" max="11" width="155.7109375" bestFit="1" customWidth="1"/>
  </cols>
  <sheetData>
    <row r="1" spans="1:5">
      <c r="A1" s="53" t="s">
        <v>5533</v>
      </c>
      <c r="B1" s="53" t="s">
        <v>5532</v>
      </c>
      <c r="C1" s="53" t="s">
        <v>5531</v>
      </c>
      <c r="D1" s="53" t="s">
        <v>5514</v>
      </c>
      <c r="E1" s="53" t="s">
        <v>5515</v>
      </c>
    </row>
    <row r="2" spans="1:5">
      <c r="A2" s="1">
        <v>1</v>
      </c>
      <c r="B2" s="1" t="s">
        <v>5516</v>
      </c>
      <c r="C2" s="1" t="s">
        <v>5511</v>
      </c>
      <c r="D2" s="1" t="s">
        <v>5512</v>
      </c>
      <c r="E2" s="55" t="s">
        <v>5513</v>
      </c>
    </row>
    <row r="3" spans="1:5">
      <c r="A3" s="1">
        <v>1</v>
      </c>
      <c r="B3" s="1" t="s">
        <v>5516</v>
      </c>
      <c r="C3" s="1" t="s">
        <v>5511</v>
      </c>
      <c r="D3" s="1" t="s">
        <v>5548</v>
      </c>
      <c r="E3" s="55" t="s">
        <v>5513</v>
      </c>
    </row>
    <row r="4" spans="1:5">
      <c r="A4" s="1">
        <v>1</v>
      </c>
      <c r="B4" s="1" t="s">
        <v>5516</v>
      </c>
      <c r="C4" s="1" t="s">
        <v>5511</v>
      </c>
      <c r="D4" s="1" t="s">
        <v>5549</v>
      </c>
      <c r="E4" s="55" t="s">
        <v>5543</v>
      </c>
    </row>
    <row r="5" spans="1:5">
      <c r="A5" s="1">
        <v>1</v>
      </c>
      <c r="B5" s="1" t="s">
        <v>5516</v>
      </c>
      <c r="C5" s="1" t="s">
        <v>5511</v>
      </c>
      <c r="D5" s="1" t="s">
        <v>5567</v>
      </c>
      <c r="E5" s="55" t="s">
        <v>5550</v>
      </c>
    </row>
    <row r="6" spans="1:5">
      <c r="A6" s="1">
        <v>1</v>
      </c>
      <c r="B6" s="1" t="s">
        <v>5516</v>
      </c>
      <c r="C6" s="1" t="s">
        <v>5511</v>
      </c>
      <c r="D6" s="1" t="s">
        <v>5568</v>
      </c>
      <c r="E6" s="55" t="s">
        <v>5551</v>
      </c>
    </row>
    <row r="7" spans="1:5">
      <c r="A7" s="1">
        <v>1</v>
      </c>
      <c r="B7" s="1" t="s">
        <v>5516</v>
      </c>
      <c r="C7" s="54" t="s">
        <v>5545</v>
      </c>
      <c r="D7" s="1" t="s">
        <v>5569</v>
      </c>
      <c r="E7" s="55" t="s">
        <v>5552</v>
      </c>
    </row>
    <row r="8" spans="1:5">
      <c r="A8" s="1">
        <v>1</v>
      </c>
      <c r="B8" s="1" t="s">
        <v>5516</v>
      </c>
      <c r="C8" s="54" t="s">
        <v>5545</v>
      </c>
      <c r="D8" s="1" t="s">
        <v>5570</v>
      </c>
      <c r="E8" s="55" t="s">
        <v>5645</v>
      </c>
    </row>
    <row r="9" spans="1:5" ht="30">
      <c r="A9" s="1">
        <v>1</v>
      </c>
      <c r="B9" s="1" t="s">
        <v>5516</v>
      </c>
      <c r="C9" s="54" t="s">
        <v>5545</v>
      </c>
      <c r="D9" s="1" t="s">
        <v>5571</v>
      </c>
      <c r="E9" s="55" t="s">
        <v>5615</v>
      </c>
    </row>
    <row r="10" spans="1:5">
      <c r="A10" s="1">
        <v>1</v>
      </c>
      <c r="B10" s="1" t="s">
        <v>5516</v>
      </c>
      <c r="C10" s="54" t="s">
        <v>5545</v>
      </c>
      <c r="D10" s="1" t="s">
        <v>5572</v>
      </c>
      <c r="E10" s="55" t="s">
        <v>5616</v>
      </c>
    </row>
    <row r="11" spans="1:5">
      <c r="A11" s="1">
        <v>1</v>
      </c>
      <c r="B11" s="1" t="s">
        <v>5516</v>
      </c>
      <c r="C11" s="1" t="s">
        <v>5546</v>
      </c>
      <c r="D11" s="1" t="s">
        <v>5647</v>
      </c>
      <c r="E11" s="55" t="s">
        <v>5648</v>
      </c>
    </row>
    <row r="12" spans="1:5" ht="30">
      <c r="A12" s="1">
        <v>1</v>
      </c>
      <c r="B12" s="1" t="s">
        <v>5516</v>
      </c>
      <c r="C12" s="1" t="s">
        <v>5546</v>
      </c>
      <c r="D12" s="1" t="s">
        <v>5573</v>
      </c>
      <c r="E12" s="55" t="s">
        <v>5554</v>
      </c>
    </row>
    <row r="13" spans="1:5">
      <c r="A13" s="1">
        <v>1</v>
      </c>
      <c r="B13" s="1" t="s">
        <v>5516</v>
      </c>
      <c r="C13" s="1" t="s">
        <v>5547</v>
      </c>
      <c r="D13" s="1" t="s">
        <v>5574</v>
      </c>
      <c r="E13" s="55" t="s">
        <v>5617</v>
      </c>
    </row>
    <row r="14" spans="1:5">
      <c r="A14" s="1">
        <v>2</v>
      </c>
      <c r="B14" s="1" t="s">
        <v>5542</v>
      </c>
      <c r="C14" s="1" t="s">
        <v>5511</v>
      </c>
      <c r="D14" s="1" t="s">
        <v>5575</v>
      </c>
      <c r="E14" s="55" t="s">
        <v>5513</v>
      </c>
    </row>
    <row r="15" spans="1:5">
      <c r="A15" s="1">
        <v>2</v>
      </c>
      <c r="B15" s="1" t="s">
        <v>5542</v>
      </c>
      <c r="C15" s="1" t="s">
        <v>5511</v>
      </c>
      <c r="D15" s="1" t="s">
        <v>5576</v>
      </c>
      <c r="E15" s="55" t="s">
        <v>5560</v>
      </c>
    </row>
    <row r="16" spans="1:5" ht="45">
      <c r="A16" s="1">
        <v>2</v>
      </c>
      <c r="B16" s="1" t="s">
        <v>5542</v>
      </c>
      <c r="C16" s="1" t="s">
        <v>5511</v>
      </c>
      <c r="D16" s="1" t="s">
        <v>5577</v>
      </c>
      <c r="E16" s="55" t="s">
        <v>5618</v>
      </c>
    </row>
    <row r="17" spans="1:5" ht="30">
      <c r="A17" s="1">
        <v>2</v>
      </c>
      <c r="B17" s="1" t="s">
        <v>5542</v>
      </c>
      <c r="C17" s="1" t="s">
        <v>5545</v>
      </c>
      <c r="D17" s="1" t="s">
        <v>5578</v>
      </c>
      <c r="E17" s="55" t="s">
        <v>5566</v>
      </c>
    </row>
    <row r="18" spans="1:5" ht="30">
      <c r="A18" s="1">
        <v>2</v>
      </c>
      <c r="B18" s="1" t="s">
        <v>5542</v>
      </c>
      <c r="C18" s="1" t="s">
        <v>5545</v>
      </c>
      <c r="D18" s="1" t="s">
        <v>5579</v>
      </c>
      <c r="E18" s="55" t="s">
        <v>5565</v>
      </c>
    </row>
    <row r="19" spans="1:5" ht="30">
      <c r="A19" s="1">
        <v>2</v>
      </c>
      <c r="B19" s="1" t="s">
        <v>5542</v>
      </c>
      <c r="C19" s="1" t="s">
        <v>5545</v>
      </c>
      <c r="D19" s="1" t="s">
        <v>5580</v>
      </c>
      <c r="E19" s="55" t="s">
        <v>5619</v>
      </c>
    </row>
    <row r="20" spans="1:5" ht="30">
      <c r="A20" s="1">
        <v>2</v>
      </c>
      <c r="B20" s="1" t="s">
        <v>5542</v>
      </c>
      <c r="C20" s="1" t="s">
        <v>5545</v>
      </c>
      <c r="D20" s="1" t="s">
        <v>5581</v>
      </c>
      <c r="E20" s="55" t="s">
        <v>5556</v>
      </c>
    </row>
    <row r="21" spans="1:5" ht="30">
      <c r="A21" s="1">
        <v>2</v>
      </c>
      <c r="B21" s="1" t="s">
        <v>5542</v>
      </c>
      <c r="C21" s="1" t="s">
        <v>5545</v>
      </c>
      <c r="D21" s="1" t="s">
        <v>5582</v>
      </c>
      <c r="E21" s="55" t="s">
        <v>5620</v>
      </c>
    </row>
    <row r="22" spans="1:5" ht="30">
      <c r="A22" s="1">
        <v>2</v>
      </c>
      <c r="B22" s="1" t="s">
        <v>5542</v>
      </c>
      <c r="C22" s="1" t="s">
        <v>5545</v>
      </c>
      <c r="D22" s="1" t="s">
        <v>5583</v>
      </c>
      <c r="E22" s="55" t="s">
        <v>5557</v>
      </c>
    </row>
    <row r="23" spans="1:5">
      <c r="A23" s="1">
        <v>2</v>
      </c>
      <c r="B23" s="1" t="s">
        <v>5542</v>
      </c>
      <c r="C23" s="1" t="s">
        <v>5546</v>
      </c>
      <c r="D23" s="1" t="s">
        <v>5584</v>
      </c>
      <c r="E23" s="55" t="s">
        <v>5621</v>
      </c>
    </row>
    <row r="24" spans="1:5" ht="30">
      <c r="A24" s="1">
        <v>2</v>
      </c>
      <c r="B24" s="1" t="s">
        <v>5542</v>
      </c>
      <c r="C24" s="1" t="s">
        <v>5546</v>
      </c>
      <c r="D24" s="1" t="s">
        <v>5585</v>
      </c>
      <c r="E24" s="55" t="s">
        <v>5622</v>
      </c>
    </row>
    <row r="25" spans="1:5" ht="30">
      <c r="A25" s="1">
        <v>2</v>
      </c>
      <c r="B25" s="1" t="s">
        <v>5542</v>
      </c>
      <c r="C25" s="1" t="s">
        <v>5546</v>
      </c>
      <c r="D25" s="1" t="s">
        <v>5586</v>
      </c>
      <c r="E25" s="55" t="s">
        <v>5555</v>
      </c>
    </row>
    <row r="26" spans="1:5" ht="30">
      <c r="A26" s="1">
        <v>2</v>
      </c>
      <c r="B26" s="1" t="s">
        <v>5542</v>
      </c>
      <c r="C26" s="1" t="s">
        <v>5547</v>
      </c>
      <c r="D26" s="1" t="s">
        <v>5587</v>
      </c>
      <c r="E26" s="55" t="s">
        <v>5646</v>
      </c>
    </row>
    <row r="27" spans="1:5" ht="30">
      <c r="A27" s="1">
        <v>2</v>
      </c>
      <c r="B27" s="1" t="s">
        <v>5542</v>
      </c>
      <c r="C27" s="1" t="s">
        <v>5547</v>
      </c>
      <c r="D27" s="1" t="s">
        <v>5588</v>
      </c>
      <c r="E27" s="55" t="s">
        <v>5623</v>
      </c>
    </row>
    <row r="28" spans="1:5">
      <c r="A28" s="1">
        <v>2</v>
      </c>
      <c r="B28" s="1" t="s">
        <v>5542</v>
      </c>
      <c r="C28" s="1" t="s">
        <v>5547</v>
      </c>
      <c r="D28" s="1" t="s">
        <v>5589</v>
      </c>
      <c r="E28" s="55" t="s">
        <v>5553</v>
      </c>
    </row>
    <row r="29" spans="1:5" ht="30">
      <c r="A29" s="1">
        <v>2</v>
      </c>
      <c r="B29" s="1" t="s">
        <v>5542</v>
      </c>
      <c r="C29" s="1" t="s">
        <v>5547</v>
      </c>
      <c r="D29" s="1" t="s">
        <v>5590</v>
      </c>
      <c r="E29" s="55" t="s">
        <v>5624</v>
      </c>
    </row>
    <row r="30" spans="1:5" ht="30">
      <c r="A30" s="1">
        <v>2</v>
      </c>
      <c r="B30" s="1" t="s">
        <v>5542</v>
      </c>
      <c r="C30" s="1" t="s">
        <v>5547</v>
      </c>
      <c r="D30" s="1" t="s">
        <v>5591</v>
      </c>
      <c r="E30" s="55" t="s">
        <v>5625</v>
      </c>
    </row>
    <row r="31" spans="1:5" ht="30">
      <c r="A31" s="1">
        <v>2</v>
      </c>
      <c r="B31" s="1" t="s">
        <v>5542</v>
      </c>
      <c r="C31" s="1" t="s">
        <v>5547</v>
      </c>
      <c r="D31" s="1" t="s">
        <v>5592</v>
      </c>
      <c r="E31" s="55" t="s">
        <v>5626</v>
      </c>
    </row>
    <row r="32" spans="1:5" ht="45">
      <c r="A32" s="1">
        <v>3</v>
      </c>
      <c r="B32" s="1" t="s">
        <v>5544</v>
      </c>
      <c r="C32" s="1" t="s">
        <v>5511</v>
      </c>
      <c r="D32" s="1" t="s">
        <v>5593</v>
      </c>
      <c r="E32" s="55" t="s">
        <v>5564</v>
      </c>
    </row>
    <row r="33" spans="1:5" ht="30">
      <c r="A33" s="1">
        <v>3</v>
      </c>
      <c r="B33" s="1" t="s">
        <v>5544</v>
      </c>
      <c r="C33" s="1" t="s">
        <v>5545</v>
      </c>
      <c r="D33" s="1" t="s">
        <v>5594</v>
      </c>
      <c r="E33" s="55" t="s">
        <v>5563</v>
      </c>
    </row>
    <row r="34" spans="1:5" ht="45">
      <c r="A34" s="1">
        <v>3</v>
      </c>
      <c r="B34" s="1" t="s">
        <v>5544</v>
      </c>
      <c r="C34" s="1" t="s">
        <v>5545</v>
      </c>
      <c r="D34" s="1" t="s">
        <v>5595</v>
      </c>
      <c r="E34" s="55" t="s">
        <v>5627</v>
      </c>
    </row>
    <row r="35" spans="1:5" ht="30">
      <c r="A35" s="1">
        <v>3</v>
      </c>
      <c r="B35" s="1" t="s">
        <v>5544</v>
      </c>
      <c r="C35" s="1" t="s">
        <v>5545</v>
      </c>
      <c r="D35" s="1" t="s">
        <v>5582</v>
      </c>
      <c r="E35" s="55" t="s">
        <v>5628</v>
      </c>
    </row>
    <row r="36" spans="1:5" ht="45">
      <c r="A36" s="1">
        <v>3</v>
      </c>
      <c r="B36" s="1" t="s">
        <v>5544</v>
      </c>
      <c r="C36" s="1" t="s">
        <v>5546</v>
      </c>
      <c r="D36" s="1" t="s">
        <v>5596</v>
      </c>
      <c r="E36" s="55" t="s">
        <v>5629</v>
      </c>
    </row>
    <row r="37" spans="1:5">
      <c r="A37" s="1">
        <v>3</v>
      </c>
      <c r="B37" s="1" t="s">
        <v>5544</v>
      </c>
      <c r="C37" s="1" t="s">
        <v>5547</v>
      </c>
      <c r="D37" s="1" t="s">
        <v>5597</v>
      </c>
      <c r="E37" s="55" t="s">
        <v>5630</v>
      </c>
    </row>
    <row r="38" spans="1:5">
      <c r="A38" s="1">
        <v>3</v>
      </c>
      <c r="B38" s="1" t="s">
        <v>5544</v>
      </c>
      <c r="C38" s="1" t="s">
        <v>5547</v>
      </c>
      <c r="D38" s="1" t="s">
        <v>5598</v>
      </c>
      <c r="E38" s="55" t="s">
        <v>5631</v>
      </c>
    </row>
    <row r="39" spans="1:5" ht="30">
      <c r="A39" s="1">
        <v>4</v>
      </c>
      <c r="B39" s="1" t="s">
        <v>5540</v>
      </c>
      <c r="C39" s="1" t="s">
        <v>5511</v>
      </c>
      <c r="D39" s="1" t="s">
        <v>5599</v>
      </c>
      <c r="E39" s="55" t="s">
        <v>5632</v>
      </c>
    </row>
    <row r="40" spans="1:5" ht="30">
      <c r="A40" s="1">
        <v>4</v>
      </c>
      <c r="B40" s="1" t="s">
        <v>5540</v>
      </c>
      <c r="C40" s="1" t="s">
        <v>5511</v>
      </c>
      <c r="D40" s="1" t="s">
        <v>5600</v>
      </c>
      <c r="E40" s="55" t="s">
        <v>5633</v>
      </c>
    </row>
    <row r="41" spans="1:5" ht="30">
      <c r="A41" s="1">
        <v>4</v>
      </c>
      <c r="B41" s="1" t="s">
        <v>5540</v>
      </c>
      <c r="C41" s="1" t="s">
        <v>5511</v>
      </c>
      <c r="D41" s="1" t="s">
        <v>5601</v>
      </c>
      <c r="E41" s="55" t="s">
        <v>5634</v>
      </c>
    </row>
    <row r="42" spans="1:5" ht="30">
      <c r="A42" s="1">
        <v>4</v>
      </c>
      <c r="B42" s="1" t="s">
        <v>5540</v>
      </c>
      <c r="C42" s="1" t="s">
        <v>5511</v>
      </c>
      <c r="D42" s="1" t="s">
        <v>5602</v>
      </c>
      <c r="E42" s="55" t="s">
        <v>5635</v>
      </c>
    </row>
    <row r="43" spans="1:5" ht="45">
      <c r="A43" s="1">
        <v>4</v>
      </c>
      <c r="B43" s="1" t="s">
        <v>5540</v>
      </c>
      <c r="C43" s="1" t="s">
        <v>5511</v>
      </c>
      <c r="D43" s="1" t="s">
        <v>5603</v>
      </c>
      <c r="E43" s="55" t="s">
        <v>5558</v>
      </c>
    </row>
    <row r="44" spans="1:5" ht="30">
      <c r="A44" s="1">
        <v>4</v>
      </c>
      <c r="B44" s="1" t="s">
        <v>5540</v>
      </c>
      <c r="C44" s="1" t="s">
        <v>5511</v>
      </c>
      <c r="D44" s="1" t="s">
        <v>5604</v>
      </c>
      <c r="E44" s="55" t="s">
        <v>5559</v>
      </c>
    </row>
    <row r="45" spans="1:5" ht="30">
      <c r="A45" s="1">
        <v>4</v>
      </c>
      <c r="B45" s="1" t="s">
        <v>5540</v>
      </c>
      <c r="C45" s="54" t="s">
        <v>5545</v>
      </c>
      <c r="D45" s="1" t="s">
        <v>5605</v>
      </c>
      <c r="E45" s="55" t="s">
        <v>5636</v>
      </c>
    </row>
    <row r="46" spans="1:5" ht="30">
      <c r="A46" s="1">
        <v>4</v>
      </c>
      <c r="B46" s="1" t="s">
        <v>5540</v>
      </c>
      <c r="C46" s="54" t="s">
        <v>5545</v>
      </c>
      <c r="D46" s="1" t="s">
        <v>5606</v>
      </c>
      <c r="E46" s="55" t="s">
        <v>5637</v>
      </c>
    </row>
    <row r="47" spans="1:5">
      <c r="A47" s="1">
        <v>4</v>
      </c>
      <c r="B47" s="1" t="s">
        <v>5540</v>
      </c>
      <c r="C47" s="54" t="s">
        <v>5545</v>
      </c>
      <c r="D47" s="1" t="s">
        <v>5607</v>
      </c>
      <c r="E47" s="55" t="s">
        <v>5561</v>
      </c>
    </row>
    <row r="48" spans="1:5" ht="45">
      <c r="A48" s="1">
        <v>4</v>
      </c>
      <c r="B48" s="1" t="s">
        <v>5540</v>
      </c>
      <c r="C48" s="54" t="s">
        <v>5545</v>
      </c>
      <c r="D48" s="1" t="s">
        <v>5582</v>
      </c>
      <c r="E48" s="55" t="s">
        <v>5644</v>
      </c>
    </row>
    <row r="49" spans="1:5">
      <c r="A49" s="1">
        <v>4</v>
      </c>
      <c r="B49" s="1" t="s">
        <v>5540</v>
      </c>
      <c r="C49" s="54" t="s">
        <v>5545</v>
      </c>
      <c r="D49" s="1" t="s">
        <v>5608</v>
      </c>
      <c r="E49" s="55" t="s">
        <v>5562</v>
      </c>
    </row>
    <row r="50" spans="1:5">
      <c r="A50" s="1">
        <v>4</v>
      </c>
      <c r="B50" s="1" t="s">
        <v>5540</v>
      </c>
      <c r="C50" s="54" t="s">
        <v>5546</v>
      </c>
      <c r="D50" s="1" t="s">
        <v>5609</v>
      </c>
      <c r="E50" s="55" t="s">
        <v>5638</v>
      </c>
    </row>
    <row r="51" spans="1:5" ht="30">
      <c r="A51" s="1">
        <v>4</v>
      </c>
      <c r="B51" s="1" t="s">
        <v>5540</v>
      </c>
      <c r="C51" s="54" t="s">
        <v>5546</v>
      </c>
      <c r="D51" s="1" t="s">
        <v>5610</v>
      </c>
      <c r="E51" s="55" t="s">
        <v>5639</v>
      </c>
    </row>
    <row r="52" spans="1:5" ht="30">
      <c r="A52" s="1">
        <v>4</v>
      </c>
      <c r="B52" s="1" t="s">
        <v>5540</v>
      </c>
      <c r="C52" s="54" t="s">
        <v>5546</v>
      </c>
      <c r="D52" s="1" t="s">
        <v>5611</v>
      </c>
      <c r="E52" s="55" t="s">
        <v>5640</v>
      </c>
    </row>
    <row r="53" spans="1:5" ht="60">
      <c r="A53" s="1">
        <v>4</v>
      </c>
      <c r="B53" s="1" t="s">
        <v>5540</v>
      </c>
      <c r="C53" s="54" t="s">
        <v>5546</v>
      </c>
      <c r="D53" s="1" t="s">
        <v>5612</v>
      </c>
      <c r="E53" s="55" t="s">
        <v>5641</v>
      </c>
    </row>
    <row r="54" spans="1:5">
      <c r="A54" s="1">
        <v>4</v>
      </c>
      <c r="B54" s="1" t="s">
        <v>5540</v>
      </c>
      <c r="C54" s="54" t="s">
        <v>5547</v>
      </c>
      <c r="D54" s="1" t="s">
        <v>5613</v>
      </c>
      <c r="E54" s="55" t="s">
        <v>5642</v>
      </c>
    </row>
    <row r="55" spans="1:5">
      <c r="A55" s="1">
        <v>4</v>
      </c>
      <c r="B55" s="1" t="s">
        <v>5540</v>
      </c>
      <c r="C55" s="54" t="s">
        <v>5547</v>
      </c>
      <c r="D55" s="1" t="s">
        <v>5614</v>
      </c>
      <c r="E55" s="55" t="s">
        <v>5643</v>
      </c>
    </row>
    <row r="58" spans="1:5">
      <c r="A58" s="6"/>
      <c r="B58" s="56" t="s">
        <v>5530</v>
      </c>
    </row>
    <row r="59" spans="1:5">
      <c r="A59" s="89" t="s">
        <v>2151</v>
      </c>
      <c r="B59" s="89" t="s">
        <v>5513</v>
      </c>
    </row>
    <row r="60" spans="1:5">
      <c r="A60" s="89" t="s">
        <v>2156</v>
      </c>
      <c r="B60" s="89" t="s">
        <v>5517</v>
      </c>
    </row>
    <row r="61" spans="1:5">
      <c r="A61" s="89" t="s">
        <v>2144</v>
      </c>
      <c r="B61" s="89" t="s">
        <v>5518</v>
      </c>
      <c r="C61" t="s">
        <v>5653</v>
      </c>
    </row>
    <row r="62" spans="1:5">
      <c r="A62" s="89" t="s">
        <v>2158</v>
      </c>
      <c r="B62" s="89" t="s">
        <v>5519</v>
      </c>
    </row>
    <row r="63" spans="1:5">
      <c r="A63" s="89" t="s">
        <v>5520</v>
      </c>
      <c r="B63" s="89" t="s">
        <v>5521</v>
      </c>
      <c r="C63" t="s">
        <v>5652</v>
      </c>
    </row>
    <row r="64" spans="1:5">
      <c r="A64" s="89" t="s">
        <v>5522</v>
      </c>
      <c r="B64" s="89" t="s">
        <v>5523</v>
      </c>
      <c r="C64" t="s">
        <v>5654</v>
      </c>
    </row>
    <row r="65" spans="1:3">
      <c r="A65" s="89" t="s">
        <v>2159</v>
      </c>
      <c r="B65" s="89" t="s">
        <v>5524</v>
      </c>
    </row>
    <row r="66" spans="1:3">
      <c r="A66" s="89" t="s">
        <v>5525</v>
      </c>
      <c r="B66" s="89" t="s">
        <v>5526</v>
      </c>
      <c r="C66" t="s">
        <v>5649</v>
      </c>
    </row>
    <row r="67" spans="1:3">
      <c r="A67" s="89" t="s">
        <v>5527</v>
      </c>
      <c r="B67" s="89" t="s">
        <v>5651</v>
      </c>
      <c r="C67" t="s">
        <v>5650</v>
      </c>
    </row>
    <row r="68" spans="1:3">
      <c r="A68" s="89" t="s">
        <v>5528</v>
      </c>
      <c r="B68" s="89" t="s">
        <v>5529</v>
      </c>
    </row>
    <row r="70" spans="1:3">
      <c r="A70" s="53" t="s">
        <v>5532</v>
      </c>
      <c r="B70" s="53" t="s">
        <v>5534</v>
      </c>
    </row>
    <row r="71" spans="1:3">
      <c r="A71" s="89" t="s">
        <v>5516</v>
      </c>
      <c r="B71" s="89" t="s">
        <v>5535</v>
      </c>
    </row>
    <row r="72" spans="1:3">
      <c r="A72" s="89" t="s">
        <v>5536</v>
      </c>
      <c r="B72" s="89" t="s">
        <v>5537</v>
      </c>
    </row>
    <row r="73" spans="1:3">
      <c r="A73" s="89" t="s">
        <v>5538</v>
      </c>
      <c r="B73" s="89" t="s">
        <v>5539</v>
      </c>
    </row>
    <row r="74" spans="1:3">
      <c r="A74" s="89" t="s">
        <v>5540</v>
      </c>
      <c r="B74" s="89" t="s">
        <v>5541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84"/>
  <sheetViews>
    <sheetView topLeftCell="H1" workbookViewId="0">
      <selection activeCell="J37" sqref="J37"/>
    </sheetView>
  </sheetViews>
  <sheetFormatPr defaultRowHeight="15"/>
  <cols>
    <col min="1" max="1" width="11.85546875" style="90" customWidth="1"/>
    <col min="2" max="2" width="27.42578125" style="90" customWidth="1"/>
    <col min="3" max="3" width="17.28515625" style="90" customWidth="1"/>
    <col min="4" max="4" width="13.28515625" style="90" customWidth="1"/>
    <col min="5" max="5" width="18.5703125" style="90" customWidth="1"/>
    <col min="6" max="6" width="20.85546875" style="90" customWidth="1"/>
    <col min="7" max="7" width="9.140625" style="90"/>
    <col min="8" max="8" width="11.28515625" style="90" customWidth="1"/>
    <col min="9" max="9" width="9" style="90" customWidth="1"/>
    <col min="10" max="10" width="10.7109375" style="90" customWidth="1"/>
    <col min="11" max="16384" width="9.140625" style="90"/>
  </cols>
  <sheetData>
    <row r="1" spans="1:34" ht="15" customHeight="1">
      <c r="A1" s="322" t="s">
        <v>13333</v>
      </c>
      <c r="B1" s="323"/>
      <c r="C1" s="323"/>
      <c r="D1" s="323"/>
      <c r="E1" s="323"/>
      <c r="F1" s="297"/>
    </row>
    <row r="2" spans="1:34">
      <c r="A2" s="305" t="s">
        <v>13361</v>
      </c>
      <c r="B2" s="306" t="s">
        <v>13360</v>
      </c>
      <c r="C2" s="306" t="s">
        <v>13359</v>
      </c>
      <c r="D2" s="306" t="s">
        <v>3079</v>
      </c>
      <c r="E2" s="306" t="s">
        <v>13332</v>
      </c>
      <c r="F2" s="307" t="s">
        <v>13339</v>
      </c>
      <c r="P2" s="90" t="s">
        <v>13399</v>
      </c>
      <c r="AE2" s="90" t="s">
        <v>13276</v>
      </c>
    </row>
    <row r="3" spans="1:34">
      <c r="A3" s="301" t="s">
        <v>10385</v>
      </c>
      <c r="B3" s="298" t="s">
        <v>3299</v>
      </c>
      <c r="C3" s="298" t="s">
        <v>10385</v>
      </c>
      <c r="D3" s="298"/>
      <c r="E3" s="299" t="s">
        <v>13328</v>
      </c>
      <c r="F3" s="304" t="s">
        <v>13340</v>
      </c>
      <c r="P3" s="90" t="s">
        <v>13275</v>
      </c>
      <c r="U3" s="242"/>
      <c r="V3" s="242"/>
      <c r="AE3" s="90" t="s">
        <v>10485</v>
      </c>
      <c r="AF3" s="90" t="e">
        <f>LEFT(AE3,FIND(":",AE3)-1)</f>
        <v>#VALUE!</v>
      </c>
      <c r="AG3" s="90" t="e">
        <f>LEFT(RIGHT(AE3,LEN(AE3)-FIND(":",AE3)-1),FIND(".",RIGHT(AE3,LEN(AE3)-FIND(":",AE3)-1))-1)</f>
        <v>#VALUE!</v>
      </c>
      <c r="AH3" s="90" t="e">
        <f>RIGHT(RIGHT(AE3,LEN(AE3)-FIND(":",AE3)-1),LEN(RIGHT(AE3,LEN(AE3)-FIND(":",AE3)-1))-FIND(".",RIGHT(AE3,LEN(AE3)-FIND(":",AE3)-1),1))</f>
        <v>#VALUE!</v>
      </c>
    </row>
    <row r="4" spans="1:34">
      <c r="A4" s="302" t="s">
        <v>10432</v>
      </c>
      <c r="B4" s="300" t="s">
        <v>3300</v>
      </c>
      <c r="C4" s="300" t="s">
        <v>10432</v>
      </c>
      <c r="D4" s="300"/>
      <c r="E4" s="299" t="s">
        <v>13328</v>
      </c>
      <c r="F4" s="304" t="s">
        <v>13340</v>
      </c>
      <c r="AE4" s="90" t="s">
        <v>10486</v>
      </c>
      <c r="AF4" s="90" t="str">
        <f t="shared" ref="AF4:AF9" si="0">LEFT(AE4,FIND(":",AE4)-1)</f>
        <v>Common</v>
      </c>
      <c r="AG4" s="90" t="str">
        <f t="shared" ref="AG4:AG9" si="1">LEFT(RIGHT(AE4,LEN(AE4)-FIND(":",AE4)-1),FIND(".",RIGHT(AE4,LEN(AE4)-FIND(":",AE4)-1))-1)</f>
        <v>Faerûn</v>
      </c>
      <c r="AH4" s="90" t="str">
        <f t="shared" ref="AH4:AH9" si="2">RIGHT(RIGHT(AE4,LEN(AE4)-FIND(":",AE4)-1),LEN(RIGHT(AE4,LEN(AE4)-FIND(":",AE4)-1))-FIND(".",RIGHT(AE4,LEN(AE4)-FIND(":",AE4)-1),1))</f>
        <v xml:space="preserve"> Written in Thorass.</v>
      </c>
    </row>
    <row r="5" spans="1:34">
      <c r="A5" s="301" t="s">
        <v>10433</v>
      </c>
      <c r="B5" s="298" t="s">
        <v>3303</v>
      </c>
      <c r="C5" s="298" t="s">
        <v>10433</v>
      </c>
      <c r="D5" s="298"/>
      <c r="E5" s="299" t="s">
        <v>13328</v>
      </c>
      <c r="F5" s="304" t="s">
        <v>13340</v>
      </c>
      <c r="AE5" s="90" t="s">
        <v>10487</v>
      </c>
      <c r="AF5" s="90" t="str">
        <f t="shared" si="0"/>
        <v>Dethek</v>
      </c>
      <c r="AG5" s="90" t="str">
        <f t="shared" si="1"/>
        <v>Faerûn</v>
      </c>
      <c r="AH5" s="90" t="str">
        <f t="shared" si="2"/>
        <v xml:space="preserve"> Dethek serves as a sort of "dwarven common" among the people of Moradin, allowing them to understand one another despite differences in regional racial languages, to say nothing of giving outsiders a language to speak to them respectfully while keeping them ignorant of necessary clan-only communications. Written in Dethek.</v>
      </c>
    </row>
    <row r="6" spans="1:34">
      <c r="A6" s="302" t="s">
        <v>2866</v>
      </c>
      <c r="B6" s="300" t="s">
        <v>10434</v>
      </c>
      <c r="C6" s="300" t="s">
        <v>10432</v>
      </c>
      <c r="D6" s="300"/>
      <c r="E6" s="299" t="s">
        <v>13328</v>
      </c>
      <c r="F6" s="304" t="s">
        <v>13340</v>
      </c>
      <c r="AE6" s="90" t="s">
        <v>10488</v>
      </c>
      <c r="AF6" s="90" t="str">
        <f t="shared" si="0"/>
        <v>Espruar</v>
      </c>
      <c r="AG6" s="90" t="str">
        <f t="shared" si="1"/>
        <v>Faerûn</v>
      </c>
      <c r="AH6" s="90" t="str">
        <f t="shared" si="2"/>
        <v xml:space="preserve"> Originally the tongue of the moon elves, Espruar has become something of a lingua franca among elvenkind, providing a common language for its speakers. Written in Espruar.</v>
      </c>
    </row>
    <row r="7" spans="1:34">
      <c r="A7" s="301" t="s">
        <v>10435</v>
      </c>
      <c r="B7" s="298" t="s">
        <v>3305</v>
      </c>
      <c r="C7" s="298" t="s">
        <v>10432</v>
      </c>
      <c r="D7" s="298"/>
      <c r="E7" s="299" t="s">
        <v>13328</v>
      </c>
      <c r="F7" s="304" t="s">
        <v>13340</v>
      </c>
      <c r="AE7" s="90" t="s">
        <v>10464</v>
      </c>
      <c r="AF7" s="90" t="str">
        <f t="shared" si="0"/>
        <v>Undercommon</v>
      </c>
      <c r="AG7" s="90" t="str">
        <f t="shared" si="1"/>
        <v>Underdark</v>
      </c>
      <c r="AH7" s="90" t="str">
        <f t="shared" si="2"/>
        <v xml:space="preserve"> Written in Espruar.</v>
      </c>
    </row>
    <row r="8" spans="1:34">
      <c r="A8" s="302" t="s">
        <v>2826</v>
      </c>
      <c r="B8" s="300" t="s">
        <v>10436</v>
      </c>
      <c r="C8" s="300" t="s">
        <v>10432</v>
      </c>
      <c r="D8" s="300"/>
      <c r="E8" s="299" t="s">
        <v>13328</v>
      </c>
      <c r="F8" s="304" t="s">
        <v>13340</v>
      </c>
      <c r="AE8" s="90" t="s">
        <v>10489</v>
      </c>
      <c r="AF8" s="90" t="str">
        <f t="shared" si="0"/>
        <v>Serusan</v>
      </c>
      <c r="AG8" s="90" t="str">
        <f t="shared" si="1"/>
        <v>Sea of Fallen Stars (Aquatic)</v>
      </c>
      <c r="AH8" s="90" t="str">
        <f t="shared" si="2"/>
        <v xml:space="preserve"> Written in Espruar.</v>
      </c>
    </row>
    <row r="9" spans="1:34">
      <c r="A9" s="301" t="s">
        <v>2890</v>
      </c>
      <c r="B9" s="298" t="s">
        <v>3301</v>
      </c>
      <c r="C9" s="298" t="s">
        <v>10385</v>
      </c>
      <c r="D9" s="298"/>
      <c r="E9" s="299" t="s">
        <v>13328</v>
      </c>
      <c r="F9" s="304" t="s">
        <v>13340</v>
      </c>
      <c r="AE9" s="90" t="s">
        <v>10490</v>
      </c>
      <c r="AF9" s="90" t="str">
        <f t="shared" si="0"/>
        <v>The Trade Tongue</v>
      </c>
      <c r="AG9" s="90" t="str">
        <f t="shared" si="1"/>
        <v>Kara-Tur</v>
      </c>
      <c r="AH9" s="90" t="str">
        <f t="shared" si="2"/>
        <v xml:space="preserve"> A common language devised long ago to facilitate trade among the peoples of Kara-Tur.</v>
      </c>
    </row>
    <row r="10" spans="1:34" ht="15" customHeight="1">
      <c r="A10" s="302" t="s">
        <v>10437</v>
      </c>
      <c r="B10" s="300" t="s">
        <v>10438</v>
      </c>
      <c r="C10" s="300" t="s">
        <v>10432</v>
      </c>
      <c r="D10" s="300"/>
      <c r="E10" s="299" t="s">
        <v>13328</v>
      </c>
      <c r="F10" s="304" t="s">
        <v>13340</v>
      </c>
    </row>
    <row r="11" spans="1:34" ht="15" customHeight="1">
      <c r="A11" s="301" t="s">
        <v>10439</v>
      </c>
      <c r="B11" s="298" t="s">
        <v>10440</v>
      </c>
      <c r="C11" s="298" t="s">
        <v>10406</v>
      </c>
      <c r="D11" s="298" t="s">
        <v>13419</v>
      </c>
      <c r="E11" s="299" t="s">
        <v>13329</v>
      </c>
      <c r="F11" s="304" t="s">
        <v>13340</v>
      </c>
      <c r="W11" s="242"/>
      <c r="AE11" s="90" t="s">
        <v>13278</v>
      </c>
    </row>
    <row r="12" spans="1:34" ht="15" customHeight="1">
      <c r="A12" s="302" t="s">
        <v>10403</v>
      </c>
      <c r="B12" s="300" t="s">
        <v>13421</v>
      </c>
      <c r="C12" s="300" t="s">
        <v>10403</v>
      </c>
      <c r="D12" s="300" t="s">
        <v>13420</v>
      </c>
      <c r="E12" s="299" t="s">
        <v>13329</v>
      </c>
      <c r="F12" s="304" t="s">
        <v>13340</v>
      </c>
      <c r="W12" s="242"/>
      <c r="AE12" s="90" t="s">
        <v>10491</v>
      </c>
      <c r="AF12" s="90" t="str">
        <f>LEFT(AE12,FIND(":",AE12)-1)</f>
        <v>Midani</v>
      </c>
      <c r="AG12" s="90" t="str">
        <f>LEFT(RIGHT(AE12,LEN(AE12)-FIND(":",AE12)-1),FIND(".",RIGHT(AE12,LEN(AE12)-FIND(":",AE12)-1))-1)</f>
        <v>Zakhara</v>
      </c>
      <c r="AH12" s="90" t="str">
        <f>RIGHT(RIGHT(AE12,LEN(AE12)-FIND(":",AE12)-1),LEN(RIGHT(AE12,LEN(AE12)-FIND(":",AE12)-1))-FIND(".",RIGHT(AE12,LEN(AE12)-FIND(":",AE12)-1),1))</f>
        <v xml:space="preserve"> Written with Midani.</v>
      </c>
    </row>
    <row r="13" spans="1:34" ht="15" customHeight="1">
      <c r="A13" s="301" t="s">
        <v>10384</v>
      </c>
      <c r="B13" s="298" t="s">
        <v>10441</v>
      </c>
      <c r="C13" s="298" t="s">
        <v>10384</v>
      </c>
      <c r="D13" s="298"/>
      <c r="E13" s="299" t="s">
        <v>13329</v>
      </c>
      <c r="F13" s="304" t="s">
        <v>13340</v>
      </c>
      <c r="W13" s="242"/>
      <c r="AE13" s="90" t="s">
        <v>10492</v>
      </c>
      <c r="AF13" s="90" t="str">
        <f t="shared" ref="AF13:AF76" si="3">LEFT(AE13,FIND(":",AE13)-1)</f>
        <v>Nexalan</v>
      </c>
      <c r="AG13" s="90" t="str">
        <f t="shared" ref="AG13:AG76" si="4">LEFT(RIGHT(AE13,LEN(AE13)-FIND(":",AE13)-1),FIND(".",RIGHT(AE13,LEN(AE13)-FIND(":",AE13)-1))-1)</f>
        <v>Maztica</v>
      </c>
      <c r="AH13" s="90" t="str">
        <f t="shared" ref="AH13:AH76" si="5">RIGHT(RIGHT(AE13,LEN(AE13)-FIND(":",AE13)-1),LEN(RIGHT(AE13,LEN(AE13)-FIND(":",AE13)-1))-FIND(".",RIGHT(AE13,LEN(AE13)-FIND(":",AE13)-1),1))</f>
        <v xml:space="preserve"> Written with Nexalan</v>
      </c>
    </row>
    <row r="14" spans="1:34" ht="15" customHeight="1">
      <c r="A14" s="302" t="s">
        <v>10442</v>
      </c>
      <c r="B14" s="300" t="s">
        <v>10443</v>
      </c>
      <c r="C14" s="300" t="s">
        <v>10444</v>
      </c>
      <c r="D14" s="300"/>
      <c r="E14" s="299" t="s">
        <v>13329</v>
      </c>
      <c r="F14" s="304" t="s">
        <v>13340</v>
      </c>
      <c r="U14" s="242"/>
      <c r="V14" s="242"/>
      <c r="W14" s="242"/>
      <c r="AE14" s="90" t="s">
        <v>10493</v>
      </c>
      <c r="AF14" s="90" t="str">
        <f t="shared" si="3"/>
        <v>Shou</v>
      </c>
      <c r="AG14" s="90" t="str">
        <f t="shared" si="4"/>
        <v>Kara-tur</v>
      </c>
      <c r="AH14" s="90" t="str">
        <f t="shared" si="5"/>
        <v xml:space="preserve"> Written with Shou Chiang</v>
      </c>
    </row>
    <row r="15" spans="1:34" ht="15" customHeight="1">
      <c r="A15" s="301" t="s">
        <v>10406</v>
      </c>
      <c r="B15" s="298" t="s">
        <v>10445</v>
      </c>
      <c r="C15" s="298" t="s">
        <v>10406</v>
      </c>
      <c r="D15" s="298"/>
      <c r="E15" s="299" t="s">
        <v>13329</v>
      </c>
      <c r="F15" s="304" t="s">
        <v>13340</v>
      </c>
      <c r="U15" s="242"/>
      <c r="V15" s="242"/>
      <c r="W15" s="242"/>
      <c r="AE15" s="90" t="s">
        <v>10494</v>
      </c>
      <c r="AF15" s="90" t="e">
        <f t="shared" si="3"/>
        <v>#VALUE!</v>
      </c>
      <c r="AG15" s="90" t="e">
        <f t="shared" si="4"/>
        <v>#VALUE!</v>
      </c>
      <c r="AH15" s="90" t="e">
        <f t="shared" si="5"/>
        <v>#VALUE!</v>
      </c>
    </row>
    <row r="16" spans="1:34" ht="15" customHeight="1">
      <c r="A16" s="302" t="s">
        <v>10446</v>
      </c>
      <c r="B16" s="300" t="s">
        <v>10447</v>
      </c>
      <c r="C16" s="300" t="s">
        <v>10432</v>
      </c>
      <c r="D16" s="300"/>
      <c r="E16" s="299" t="s">
        <v>13329</v>
      </c>
      <c r="F16" s="304" t="s">
        <v>13340</v>
      </c>
      <c r="U16" s="242"/>
      <c r="V16" s="242"/>
      <c r="W16" s="242"/>
      <c r="AE16" s="90" t="s">
        <v>10495</v>
      </c>
      <c r="AF16" s="90" t="e">
        <f t="shared" si="3"/>
        <v>#VALUE!</v>
      </c>
      <c r="AG16" s="90" t="e">
        <f t="shared" si="4"/>
        <v>#VALUE!</v>
      </c>
      <c r="AH16" s="90" t="e">
        <f t="shared" si="5"/>
        <v>#VALUE!</v>
      </c>
    </row>
    <row r="17" spans="1:34" ht="15" customHeight="1">
      <c r="A17" s="301" t="s">
        <v>10448</v>
      </c>
      <c r="B17" s="298" t="s">
        <v>10449</v>
      </c>
      <c r="C17" s="298" t="s">
        <v>10433</v>
      </c>
      <c r="D17" s="298"/>
      <c r="E17" s="299" t="s">
        <v>13329</v>
      </c>
      <c r="F17" s="304" t="s">
        <v>13340</v>
      </c>
      <c r="U17" s="242"/>
      <c r="V17" s="242"/>
      <c r="W17" s="242"/>
      <c r="AE17" s="90" t="s">
        <v>10496</v>
      </c>
      <c r="AF17" s="90" t="str">
        <f t="shared" si="3"/>
        <v>Someone who speaks a language has a chance of understanding someone speaking another language in the same family, group or subgroup, by making an Intelligence test. Success grants basic understanding through a single Interaction; failure means the vocabulary, inflections, syntax and word-usage are too difficult to understand. The DC for this is</v>
      </c>
      <c r="AG17" s="90" t="str">
        <f t="shared" si="4"/>
        <v>Family (DC 20), Group (DC 15), Subgroup (DC 10)</v>
      </c>
      <c r="AH17" s="90" t="str">
        <f t="shared" si="5"/>
        <v/>
      </c>
    </row>
    <row r="18" spans="1:34" ht="15" customHeight="1">
      <c r="A18" s="302" t="s">
        <v>10426</v>
      </c>
      <c r="B18" s="300" t="s">
        <v>10450</v>
      </c>
      <c r="C18" s="300" t="s">
        <v>10433</v>
      </c>
      <c r="D18" s="300"/>
      <c r="E18" s="299" t="s">
        <v>13329</v>
      </c>
      <c r="F18" s="304" t="s">
        <v>13340</v>
      </c>
      <c r="U18" s="242"/>
      <c r="V18" s="242"/>
      <c r="W18" s="242"/>
      <c r="AE18" s="90" t="s">
        <v>13279</v>
      </c>
      <c r="AF18" s="90" t="e">
        <f t="shared" si="3"/>
        <v>#VALUE!</v>
      </c>
      <c r="AG18" s="90" t="e">
        <f t="shared" si="4"/>
        <v>#VALUE!</v>
      </c>
      <c r="AH18" s="90" t="e">
        <f t="shared" si="5"/>
        <v>#VALUE!</v>
      </c>
    </row>
    <row r="19" spans="1:34" ht="15" customHeight="1">
      <c r="A19" s="311" t="s">
        <v>10451</v>
      </c>
      <c r="B19" s="299"/>
      <c r="C19" s="299"/>
      <c r="D19" s="299"/>
      <c r="E19" s="299" t="s">
        <v>13330</v>
      </c>
      <c r="F19" s="304" t="s">
        <v>13340</v>
      </c>
      <c r="U19" s="242"/>
      <c r="V19" s="242"/>
      <c r="W19" s="242"/>
      <c r="AE19" s="90" t="s">
        <v>10497</v>
      </c>
      <c r="AF19" s="90" t="str">
        <f t="shared" si="3"/>
        <v>Illuski</v>
      </c>
      <c r="AG19" s="90" t="e">
        <f t="shared" si="4"/>
        <v>#VALUE!</v>
      </c>
      <c r="AH19" s="90" t="e">
        <f t="shared" si="5"/>
        <v>#VALUE!</v>
      </c>
    </row>
    <row r="20" spans="1:34" ht="15" customHeight="1">
      <c r="A20" s="311" t="s">
        <v>10452</v>
      </c>
      <c r="B20" s="299"/>
      <c r="C20" s="299"/>
      <c r="D20" s="299"/>
      <c r="E20" s="299" t="s">
        <v>13330</v>
      </c>
      <c r="F20" s="304" t="s">
        <v>13340</v>
      </c>
      <c r="U20" s="242"/>
      <c r="V20" s="242"/>
      <c r="W20" s="242"/>
      <c r="AE20" s="90" t="s">
        <v>10498</v>
      </c>
      <c r="AF20" s="90" t="str">
        <f t="shared" si="3"/>
        <v>Illuski</v>
      </c>
      <c r="AG20" s="90" t="str">
        <f t="shared" si="4"/>
        <v>Bothii, Illuskan, Reghedjic, Truskan*</v>
      </c>
      <c r="AH20" s="90" t="str">
        <f t="shared" si="5"/>
        <v/>
      </c>
    </row>
    <row r="21" spans="1:34" ht="15" customHeight="1">
      <c r="A21" s="311" t="s">
        <v>10453</v>
      </c>
      <c r="B21" s="299"/>
      <c r="C21" s="299"/>
      <c r="D21" s="299"/>
      <c r="E21" s="299" t="s">
        <v>13330</v>
      </c>
      <c r="F21" s="304" t="s">
        <v>13340</v>
      </c>
      <c r="U21" s="242"/>
      <c r="V21" s="242"/>
      <c r="W21" s="242"/>
      <c r="AE21" s="90" t="s">
        <v>10499</v>
      </c>
      <c r="AF21" s="90" t="str">
        <f t="shared" si="3"/>
        <v>Waelan</v>
      </c>
      <c r="AG21" s="90" t="e">
        <f t="shared" si="4"/>
        <v>#VALUE!</v>
      </c>
      <c r="AH21" s="90" t="e">
        <f t="shared" si="5"/>
        <v>#VALUE!</v>
      </c>
    </row>
    <row r="22" spans="1:34" ht="15" customHeight="1">
      <c r="A22" s="311" t="s">
        <v>10454</v>
      </c>
      <c r="B22" s="299"/>
      <c r="C22" s="299"/>
      <c r="D22" s="299"/>
      <c r="E22" s="299" t="s">
        <v>13330</v>
      </c>
      <c r="F22" s="304" t="s">
        <v>13340</v>
      </c>
      <c r="U22" s="242"/>
      <c r="V22" s="242"/>
      <c r="W22" s="242"/>
      <c r="AE22" s="90" t="s">
        <v>10500</v>
      </c>
      <c r="AF22" s="90" t="str">
        <f t="shared" si="3"/>
        <v>Waelan</v>
      </c>
      <c r="AG22" s="90" t="e">
        <f t="shared" si="4"/>
        <v>#VALUE!</v>
      </c>
      <c r="AH22" s="90" t="e">
        <f t="shared" si="5"/>
        <v>#VALUE!</v>
      </c>
    </row>
    <row r="23" spans="1:34" ht="15" customHeight="1">
      <c r="A23" s="311" t="s">
        <v>10455</v>
      </c>
      <c r="B23" s="299"/>
      <c r="C23" s="299"/>
      <c r="D23" s="299"/>
      <c r="E23" s="299" t="s">
        <v>13330</v>
      </c>
      <c r="F23" s="304" t="s">
        <v>13340</v>
      </c>
      <c r="U23" s="242"/>
      <c r="V23" s="242"/>
      <c r="W23" s="242"/>
      <c r="AE23" s="90" t="s">
        <v>10501</v>
      </c>
      <c r="AF23" s="90" t="str">
        <f t="shared" si="3"/>
        <v>Druidic</v>
      </c>
      <c r="AG23" s="90" t="e">
        <f t="shared" si="4"/>
        <v>#VALUE!</v>
      </c>
      <c r="AH23" s="90" t="e">
        <f t="shared" si="5"/>
        <v>#VALUE!</v>
      </c>
    </row>
    <row r="24" spans="1:34" ht="15" customHeight="1">
      <c r="A24" s="311" t="s">
        <v>10456</v>
      </c>
      <c r="B24" s="299"/>
      <c r="C24" s="299"/>
      <c r="D24" s="299"/>
      <c r="E24" s="299" t="s">
        <v>13330</v>
      </c>
      <c r="F24" s="304" t="s">
        <v>13340</v>
      </c>
      <c r="U24" s="242"/>
      <c r="V24" s="242"/>
      <c r="W24" s="242"/>
      <c r="AE24" s="90" t="s">
        <v>10502</v>
      </c>
      <c r="AF24" s="90" t="str">
        <f t="shared" si="3"/>
        <v>Uluo</v>
      </c>
      <c r="AG24" s="90" t="e">
        <f t="shared" si="4"/>
        <v>#VALUE!</v>
      </c>
      <c r="AH24" s="90" t="e">
        <f t="shared" si="5"/>
        <v>#VALUE!</v>
      </c>
    </row>
    <row r="25" spans="1:34">
      <c r="A25" s="311" t="s">
        <v>10457</v>
      </c>
      <c r="B25" s="299"/>
      <c r="C25" s="299"/>
      <c r="D25" s="299"/>
      <c r="E25" s="299" t="s">
        <v>13330</v>
      </c>
      <c r="F25" s="304" t="s">
        <v>13340</v>
      </c>
      <c r="U25" s="242"/>
      <c r="V25" s="242"/>
      <c r="W25" s="242"/>
      <c r="AE25" s="90" t="s">
        <v>10503</v>
      </c>
      <c r="AF25" s="90" t="str">
        <f t="shared" si="3"/>
        <v>Netherese</v>
      </c>
      <c r="AG25" s="90" t="e">
        <f t="shared" si="4"/>
        <v>#VALUE!</v>
      </c>
      <c r="AH25" s="90" t="e">
        <f t="shared" si="5"/>
        <v>#VALUE!</v>
      </c>
    </row>
    <row r="26" spans="1:34">
      <c r="A26" s="311" t="s">
        <v>10458</v>
      </c>
      <c r="B26" s="299"/>
      <c r="C26" s="299"/>
      <c r="D26" s="299"/>
      <c r="E26" s="299" t="s">
        <v>13330</v>
      </c>
      <c r="F26" s="304" t="s">
        <v>13340</v>
      </c>
      <c r="U26" s="242"/>
      <c r="V26" s="242"/>
      <c r="W26" s="242"/>
      <c r="AE26" s="90" t="s">
        <v>10504</v>
      </c>
      <c r="AF26" s="90" t="str">
        <f t="shared" si="3"/>
        <v>High Ulutim</v>
      </c>
      <c r="AG26" s="90" t="e">
        <f t="shared" si="4"/>
        <v>#VALUE!</v>
      </c>
      <c r="AH26" s="90" t="e">
        <f t="shared" si="5"/>
        <v>#VALUE!</v>
      </c>
    </row>
    <row r="27" spans="1:34">
      <c r="A27" s="311" t="s">
        <v>10459</v>
      </c>
      <c r="B27" s="299"/>
      <c r="C27" s="299"/>
      <c r="D27" s="299"/>
      <c r="E27" s="299" t="s">
        <v>13330</v>
      </c>
      <c r="F27" s="304" t="s">
        <v>13340</v>
      </c>
      <c r="U27" s="242"/>
      <c r="V27" s="242"/>
      <c r="W27" s="242"/>
      <c r="AE27" s="90" t="s">
        <v>10505</v>
      </c>
      <c r="AF27" s="90" t="str">
        <f t="shared" si="3"/>
        <v>Low Ulutim</v>
      </c>
      <c r="AG27" s="90" t="e">
        <f t="shared" si="4"/>
        <v>#VALUE!</v>
      </c>
      <c r="AH27" s="90" t="e">
        <f t="shared" si="5"/>
        <v>#VALUE!</v>
      </c>
    </row>
    <row r="28" spans="1:34">
      <c r="A28" s="311" t="s">
        <v>10442</v>
      </c>
      <c r="B28" s="299"/>
      <c r="C28" s="299"/>
      <c r="D28" s="299"/>
      <c r="E28" s="299" t="s">
        <v>13330</v>
      </c>
      <c r="F28" s="304" t="s">
        <v>13340</v>
      </c>
      <c r="U28" s="242"/>
      <c r="V28" s="242"/>
      <c r="W28" s="242"/>
      <c r="AE28" s="90" t="s">
        <v>10506</v>
      </c>
      <c r="AF28" s="90" t="str">
        <f t="shared" si="3"/>
        <v>Chard</v>
      </c>
      <c r="AG28" s="90" t="e">
        <f t="shared" si="4"/>
        <v>#VALUE!</v>
      </c>
      <c r="AH28" s="90" t="e">
        <f t="shared" si="5"/>
        <v>#VALUE!</v>
      </c>
    </row>
    <row r="29" spans="1:34">
      <c r="A29" s="311" t="s">
        <v>10460</v>
      </c>
      <c r="B29" s="299"/>
      <c r="C29" s="299"/>
      <c r="D29" s="299"/>
      <c r="E29" s="299" t="s">
        <v>13330</v>
      </c>
      <c r="F29" s="304" t="s">
        <v>13340</v>
      </c>
      <c r="AE29" s="90" t="s">
        <v>10507</v>
      </c>
      <c r="AF29" s="90" t="str">
        <f t="shared" si="3"/>
        <v>D'tarig</v>
      </c>
      <c r="AG29" s="90" t="e">
        <f t="shared" si="4"/>
        <v>#VALUE!</v>
      </c>
      <c r="AH29" s="90" t="e">
        <f t="shared" si="5"/>
        <v>#VALUE!</v>
      </c>
    </row>
    <row r="30" spans="1:34">
      <c r="A30" s="311" t="s">
        <v>10461</v>
      </c>
      <c r="B30" s="299"/>
      <c r="C30" s="299"/>
      <c r="D30" s="299"/>
      <c r="E30" s="299" t="s">
        <v>13330</v>
      </c>
      <c r="F30" s="304" t="s">
        <v>13340</v>
      </c>
      <c r="H30" s="236"/>
      <c r="AE30" s="90" t="s">
        <v>10508</v>
      </c>
      <c r="AF30" s="90" t="str">
        <f t="shared" si="3"/>
        <v>Thorass</v>
      </c>
      <c r="AG30" s="90" t="e">
        <f t="shared" si="4"/>
        <v>#VALUE!</v>
      </c>
      <c r="AH30" s="90" t="e">
        <f t="shared" si="5"/>
        <v>#VALUE!</v>
      </c>
    </row>
    <row r="31" spans="1:34">
      <c r="A31" s="311" t="s">
        <v>10462</v>
      </c>
      <c r="B31" s="299"/>
      <c r="C31" s="299"/>
      <c r="D31" s="299"/>
      <c r="E31" s="299" t="s">
        <v>13330</v>
      </c>
      <c r="F31" s="304" t="s">
        <v>13340</v>
      </c>
      <c r="AE31" s="90" t="s">
        <v>10509</v>
      </c>
      <c r="AF31" s="90" t="str">
        <f t="shared" si="3"/>
        <v>Central Thorass</v>
      </c>
      <c r="AG31" s="90" t="e">
        <f t="shared" si="4"/>
        <v>#VALUE!</v>
      </c>
      <c r="AH31" s="90" t="e">
        <f t="shared" si="5"/>
        <v>#VALUE!</v>
      </c>
    </row>
    <row r="32" spans="1:34">
      <c r="A32" s="311" t="s">
        <v>10463</v>
      </c>
      <c r="B32" s="299"/>
      <c r="C32" s="299"/>
      <c r="D32" s="299"/>
      <c r="E32" s="299" t="s">
        <v>13330</v>
      </c>
      <c r="F32" s="304" t="s">
        <v>13340</v>
      </c>
      <c r="O32" s="90" t="s">
        <v>11094</v>
      </c>
      <c r="P32" s="90" t="s">
        <v>2959</v>
      </c>
      <c r="Q32" s="90" t="s">
        <v>2960</v>
      </c>
      <c r="AE32" s="90" t="s">
        <v>10510</v>
      </c>
      <c r="AF32" s="90" t="str">
        <f t="shared" si="3"/>
        <v>North Thorass</v>
      </c>
      <c r="AG32" s="90" t="e">
        <f t="shared" si="4"/>
        <v>#VALUE!</v>
      </c>
      <c r="AH32" s="90" t="e">
        <f t="shared" si="5"/>
        <v>#VALUE!</v>
      </c>
    </row>
    <row r="33" spans="1:34">
      <c r="A33" s="303" t="s">
        <v>13296</v>
      </c>
      <c r="B33" s="299"/>
      <c r="C33" s="299"/>
      <c r="D33" s="299"/>
      <c r="E33" s="299" t="s">
        <v>13331</v>
      </c>
      <c r="F33" s="304" t="s">
        <v>13340</v>
      </c>
      <c r="O33" s="90" t="s">
        <v>11095</v>
      </c>
      <c r="P33" s="90" t="s">
        <v>11096</v>
      </c>
      <c r="Q33" s="90" t="s">
        <v>11097</v>
      </c>
      <c r="AE33" s="90" t="s">
        <v>10511</v>
      </c>
      <c r="AF33" s="90" t="str">
        <f t="shared" si="3"/>
        <v>East Thorass</v>
      </c>
      <c r="AG33" s="90" t="e">
        <f t="shared" si="4"/>
        <v>#VALUE!</v>
      </c>
      <c r="AH33" s="90" t="e">
        <f t="shared" si="5"/>
        <v>#VALUE!</v>
      </c>
    </row>
    <row r="34" spans="1:34">
      <c r="A34" s="303" t="s">
        <v>10382</v>
      </c>
      <c r="B34" s="299" t="s">
        <v>13398</v>
      </c>
      <c r="C34" s="299" t="s">
        <v>10384</v>
      </c>
      <c r="D34" s="299"/>
      <c r="E34" s="299" t="s">
        <v>13331</v>
      </c>
      <c r="F34" s="304" t="s">
        <v>13340</v>
      </c>
      <c r="O34" s="90" t="s">
        <v>11098</v>
      </c>
      <c r="P34" s="90" t="s">
        <v>11099</v>
      </c>
      <c r="Q34" s="90" t="s">
        <v>11100</v>
      </c>
      <c r="AE34" s="90" t="s">
        <v>10512</v>
      </c>
      <c r="AF34" s="90" t="str">
        <f t="shared" si="3"/>
        <v>Turmic</v>
      </c>
      <c r="AG34" s="90" t="e">
        <f t="shared" si="4"/>
        <v>#VALUE!</v>
      </c>
      <c r="AH34" s="90" t="e">
        <f t="shared" si="5"/>
        <v>#VALUE!</v>
      </c>
    </row>
    <row r="35" spans="1:34">
      <c r="A35" s="303" t="s">
        <v>13297</v>
      </c>
      <c r="B35" s="299"/>
      <c r="C35" s="299"/>
      <c r="D35" s="299"/>
      <c r="E35" s="299" t="s">
        <v>13331</v>
      </c>
      <c r="F35" s="304" t="s">
        <v>13340</v>
      </c>
      <c r="O35" s="90" t="s">
        <v>11101</v>
      </c>
      <c r="P35" s="90" t="s">
        <v>2850</v>
      </c>
      <c r="Q35" s="90" t="s">
        <v>11102</v>
      </c>
      <c r="AE35" s="90" t="s">
        <v>10513</v>
      </c>
      <c r="AF35" s="90" t="str">
        <f t="shared" si="3"/>
        <v>Aglarondan</v>
      </c>
      <c r="AG35" s="90" t="e">
        <f t="shared" si="4"/>
        <v>#VALUE!</v>
      </c>
      <c r="AH35" s="90" t="e">
        <f t="shared" si="5"/>
        <v>#VALUE!</v>
      </c>
    </row>
    <row r="36" spans="1:34">
      <c r="A36" s="303" t="s">
        <v>13338</v>
      </c>
      <c r="B36" s="299"/>
      <c r="C36" s="299" t="s">
        <v>10384</v>
      </c>
      <c r="D36" s="299" t="s">
        <v>13344</v>
      </c>
      <c r="E36" s="299" t="s">
        <v>13358</v>
      </c>
      <c r="F36" s="304"/>
      <c r="O36" s="90" t="s">
        <v>11103</v>
      </c>
      <c r="P36" s="90" t="s">
        <v>11104</v>
      </c>
      <c r="Q36" s="90" t="s">
        <v>11105</v>
      </c>
      <c r="AE36" s="90" t="s">
        <v>10514</v>
      </c>
      <c r="AF36" s="90" t="str">
        <f t="shared" si="3"/>
        <v>Chessentan</v>
      </c>
      <c r="AG36" s="90" t="e">
        <f t="shared" si="4"/>
        <v>#VALUE!</v>
      </c>
      <c r="AH36" s="90" t="e">
        <f t="shared" si="5"/>
        <v>#VALUE!</v>
      </c>
    </row>
    <row r="37" spans="1:34">
      <c r="A37" s="303" t="s">
        <v>13345</v>
      </c>
      <c r="B37" s="299"/>
      <c r="C37" s="299" t="s">
        <v>10389</v>
      </c>
      <c r="D37" s="299" t="s">
        <v>13346</v>
      </c>
      <c r="E37" s="299" t="s">
        <v>13358</v>
      </c>
      <c r="F37" s="304"/>
      <c r="O37" s="90" t="s">
        <v>11106</v>
      </c>
      <c r="P37" s="90" t="s">
        <v>11107</v>
      </c>
      <c r="Q37" s="90" t="s">
        <v>11108</v>
      </c>
      <c r="AE37" s="90" t="s">
        <v>10515</v>
      </c>
      <c r="AF37" s="90" t="str">
        <f t="shared" si="3"/>
        <v>Chessentic</v>
      </c>
      <c r="AG37" s="90" t="e">
        <f t="shared" si="4"/>
        <v>#VALUE!</v>
      </c>
      <c r="AH37" s="90" t="e">
        <f t="shared" si="5"/>
        <v>#VALUE!</v>
      </c>
    </row>
    <row r="38" spans="1:34">
      <c r="A38" s="303" t="s">
        <v>13347</v>
      </c>
      <c r="B38" s="299"/>
      <c r="C38" s="299" t="s">
        <v>10384</v>
      </c>
      <c r="D38" s="299" t="s">
        <v>13348</v>
      </c>
      <c r="E38" s="299" t="s">
        <v>13358</v>
      </c>
      <c r="F38" s="304"/>
      <c r="O38" s="90" t="s">
        <v>11109</v>
      </c>
      <c r="P38" s="90" t="s">
        <v>11110</v>
      </c>
      <c r="Q38" s="90" t="s">
        <v>11110</v>
      </c>
      <c r="AE38" s="90" t="s">
        <v>10516</v>
      </c>
      <c r="AF38" s="90" t="str">
        <f t="shared" si="3"/>
        <v>Akalaic</v>
      </c>
      <c r="AG38" s="90" t="e">
        <f t="shared" si="4"/>
        <v>#VALUE!</v>
      </c>
      <c r="AH38" s="90" t="e">
        <f t="shared" si="5"/>
        <v>#VALUE!</v>
      </c>
    </row>
    <row r="39" spans="1:34">
      <c r="A39" s="303" t="s">
        <v>13349</v>
      </c>
      <c r="B39" s="299"/>
      <c r="C39" s="299" t="s">
        <v>10384</v>
      </c>
      <c r="D39" s="299" t="s">
        <v>13350</v>
      </c>
      <c r="E39" s="299" t="s">
        <v>13358</v>
      </c>
      <c r="F39" s="304"/>
      <c r="O39" s="90" t="s">
        <v>11111</v>
      </c>
      <c r="P39" s="90" t="s">
        <v>11112</v>
      </c>
      <c r="Q39" s="90" t="s">
        <v>11112</v>
      </c>
      <c r="AE39" s="90" t="s">
        <v>10517</v>
      </c>
      <c r="AF39" s="90" t="str">
        <f t="shared" si="3"/>
        <v>Raumtheran</v>
      </c>
      <c r="AG39" s="90" t="e">
        <f t="shared" si="4"/>
        <v>#VALUE!</v>
      </c>
      <c r="AH39" s="90" t="e">
        <f t="shared" si="5"/>
        <v>#VALUE!</v>
      </c>
    </row>
    <row r="40" spans="1:34">
      <c r="A40" s="303" t="s">
        <v>13351</v>
      </c>
      <c r="B40" s="299"/>
      <c r="C40" s="299" t="s">
        <v>13352</v>
      </c>
      <c r="D40" s="299" t="s">
        <v>13353</v>
      </c>
      <c r="E40" s="299" t="s">
        <v>13358</v>
      </c>
      <c r="F40" s="304"/>
      <c r="AE40" s="90" t="s">
        <v>10518</v>
      </c>
      <c r="AF40" s="90" t="str">
        <f t="shared" si="3"/>
        <v>Raumtheran</v>
      </c>
      <c r="AG40" s="90" t="e">
        <f t="shared" si="4"/>
        <v>#VALUE!</v>
      </c>
      <c r="AH40" s="90" t="e">
        <f t="shared" si="5"/>
        <v>#VALUE!</v>
      </c>
    </row>
    <row r="41" spans="1:34">
      <c r="A41" s="303" t="s">
        <v>13354</v>
      </c>
      <c r="B41" s="299"/>
      <c r="C41" s="299" t="s">
        <v>13355</v>
      </c>
      <c r="D41" s="299" t="s">
        <v>13356</v>
      </c>
      <c r="E41" s="299" t="s">
        <v>13358</v>
      </c>
      <c r="F41" s="304"/>
      <c r="AE41" s="90" t="s">
        <v>13280</v>
      </c>
      <c r="AF41" s="90" t="e">
        <f t="shared" si="3"/>
        <v>#VALUE!</v>
      </c>
      <c r="AG41" s="90" t="e">
        <f t="shared" si="4"/>
        <v>#VALUE!</v>
      </c>
      <c r="AH41" s="90" t="e">
        <f t="shared" si="5"/>
        <v>#VALUE!</v>
      </c>
    </row>
    <row r="42" spans="1:34">
      <c r="A42" s="303" t="s">
        <v>10378</v>
      </c>
      <c r="B42" s="299"/>
      <c r="C42" s="299" t="s">
        <v>10378</v>
      </c>
      <c r="D42" s="299" t="s">
        <v>13357</v>
      </c>
      <c r="E42" s="299" t="s">
        <v>13358</v>
      </c>
      <c r="F42" s="304"/>
      <c r="U42" s="242"/>
      <c r="V42" s="242"/>
      <c r="W42" s="242"/>
      <c r="AE42" s="90" t="s">
        <v>10519</v>
      </c>
      <c r="AF42" s="90" t="str">
        <f t="shared" si="3"/>
        <v>Imaskari</v>
      </c>
      <c r="AG42" s="90" t="e">
        <f t="shared" si="4"/>
        <v>#VALUE!</v>
      </c>
      <c r="AH42" s="90" t="e">
        <f t="shared" si="5"/>
        <v>#VALUE!</v>
      </c>
    </row>
    <row r="43" spans="1:34">
      <c r="A43" s="303" t="s">
        <v>10373</v>
      </c>
      <c r="B43" s="299" t="s">
        <v>10374</v>
      </c>
      <c r="C43" s="299" t="s">
        <v>10375</v>
      </c>
      <c r="D43" s="299"/>
      <c r="E43" s="299" t="s">
        <v>13422</v>
      </c>
      <c r="F43" s="304"/>
      <c r="U43" s="242"/>
      <c r="V43" s="242"/>
      <c r="W43" s="242"/>
      <c r="AE43" s="90" t="s">
        <v>10520</v>
      </c>
      <c r="AF43" s="90" t="str">
        <f t="shared" si="3"/>
        <v>Durpari</v>
      </c>
      <c r="AG43" s="90" t="e">
        <f t="shared" si="4"/>
        <v>#VALUE!</v>
      </c>
      <c r="AH43" s="90" t="e">
        <f t="shared" si="5"/>
        <v>#VALUE!</v>
      </c>
    </row>
    <row r="44" spans="1:34">
      <c r="A44" s="303" t="s">
        <v>10376</v>
      </c>
      <c r="B44" s="299" t="s">
        <v>10377</v>
      </c>
      <c r="C44" s="299" t="s">
        <v>10378</v>
      </c>
      <c r="D44" s="299"/>
      <c r="E44" s="299" t="s">
        <v>13422</v>
      </c>
      <c r="F44" s="304"/>
      <c r="U44" s="242"/>
      <c r="V44" s="242"/>
      <c r="W44" s="242"/>
      <c r="AE44" s="90" t="s">
        <v>10521</v>
      </c>
      <c r="AF44" s="90" t="str">
        <f t="shared" si="3"/>
        <v>Imaskari</v>
      </c>
      <c r="AG44" s="90" t="e">
        <f t="shared" si="4"/>
        <v>#VALUE!</v>
      </c>
      <c r="AH44" s="90" t="e">
        <f t="shared" si="5"/>
        <v>#VALUE!</v>
      </c>
    </row>
    <row r="45" spans="1:34">
      <c r="A45" s="303" t="s">
        <v>10379</v>
      </c>
      <c r="B45" s="299" t="s">
        <v>10380</v>
      </c>
      <c r="C45" s="299" t="s">
        <v>10378</v>
      </c>
      <c r="D45" s="299"/>
      <c r="E45" s="299" t="s">
        <v>13422</v>
      </c>
      <c r="F45" s="304"/>
      <c r="U45" s="242"/>
      <c r="V45" s="242"/>
      <c r="W45" s="242"/>
      <c r="AE45" s="90" t="s">
        <v>10522</v>
      </c>
      <c r="AF45" s="90" t="str">
        <f t="shared" si="3"/>
        <v>Lantanna</v>
      </c>
      <c r="AG45" s="90" t="e">
        <f t="shared" si="4"/>
        <v>#VALUE!</v>
      </c>
      <c r="AH45" s="90" t="e">
        <f t="shared" si="5"/>
        <v>#VALUE!</v>
      </c>
    </row>
    <row r="46" spans="1:34">
      <c r="A46" s="303" t="s">
        <v>228</v>
      </c>
      <c r="B46" s="299" t="s">
        <v>10381</v>
      </c>
      <c r="C46" s="299" t="s">
        <v>10378</v>
      </c>
      <c r="D46" s="299"/>
      <c r="E46" s="299" t="s">
        <v>13422</v>
      </c>
      <c r="F46" s="304"/>
      <c r="U46" s="242"/>
      <c r="V46" s="242"/>
      <c r="W46" s="242"/>
      <c r="AE46" s="90" t="s">
        <v>10523</v>
      </c>
      <c r="AF46" s="90" t="str">
        <f t="shared" si="3"/>
        <v>Roushoum (Ancient Imask)</v>
      </c>
      <c r="AG46" s="90" t="e">
        <f t="shared" si="4"/>
        <v>#VALUE!</v>
      </c>
      <c r="AH46" s="90" t="e">
        <f t="shared" si="5"/>
        <v>#VALUE!</v>
      </c>
    </row>
    <row r="47" spans="1:34">
      <c r="A47" s="303" t="s">
        <v>10382</v>
      </c>
      <c r="B47" s="299" t="s">
        <v>10383</v>
      </c>
      <c r="C47" s="299" t="s">
        <v>10384</v>
      </c>
      <c r="D47" s="299"/>
      <c r="E47" s="299" t="s">
        <v>13422</v>
      </c>
      <c r="F47" s="304"/>
      <c r="U47" s="242"/>
      <c r="V47" s="242"/>
      <c r="W47" s="242"/>
      <c r="AE47" s="90" t="s">
        <v>13281</v>
      </c>
      <c r="AF47" s="90" t="e">
        <f t="shared" si="3"/>
        <v>#VALUE!</v>
      </c>
      <c r="AG47" s="90" t="e">
        <f t="shared" si="4"/>
        <v>#VALUE!</v>
      </c>
      <c r="AH47" s="90" t="e">
        <f t="shared" si="5"/>
        <v>#VALUE!</v>
      </c>
    </row>
    <row r="48" spans="1:34">
      <c r="A48" s="303" t="s">
        <v>10385</v>
      </c>
      <c r="B48" s="299" t="s">
        <v>10386</v>
      </c>
      <c r="C48" s="299" t="s">
        <v>10378</v>
      </c>
      <c r="D48" s="299"/>
      <c r="E48" s="299" t="s">
        <v>13422</v>
      </c>
      <c r="F48" s="304"/>
      <c r="U48" s="242"/>
      <c r="V48" s="242"/>
      <c r="W48" s="242"/>
      <c r="AE48" s="90" t="s">
        <v>10524</v>
      </c>
      <c r="AF48" s="90" t="str">
        <f t="shared" si="3"/>
        <v>Mulani</v>
      </c>
      <c r="AG48" s="90" t="e">
        <f t="shared" si="4"/>
        <v>#VALUE!</v>
      </c>
      <c r="AH48" s="90" t="e">
        <f t="shared" si="5"/>
        <v>#VALUE!</v>
      </c>
    </row>
    <row r="49" spans="1:34">
      <c r="A49" s="303" t="s">
        <v>10387</v>
      </c>
      <c r="B49" s="299" t="s">
        <v>10388</v>
      </c>
      <c r="C49" s="299" t="s">
        <v>10389</v>
      </c>
      <c r="D49" s="299"/>
      <c r="E49" s="299" t="s">
        <v>13422</v>
      </c>
      <c r="F49" s="304"/>
      <c r="U49" s="242"/>
      <c r="V49" s="242"/>
      <c r="W49" s="242"/>
      <c r="AE49" s="90" t="s">
        <v>10525</v>
      </c>
      <c r="AF49" s="90" t="str">
        <f t="shared" si="3"/>
        <v>Mulhorandi</v>
      </c>
      <c r="AG49" s="90" t="e">
        <f t="shared" si="4"/>
        <v>#VALUE!</v>
      </c>
      <c r="AH49" s="90" t="e">
        <f t="shared" si="5"/>
        <v>#VALUE!</v>
      </c>
    </row>
    <row r="50" spans="1:34">
      <c r="A50" s="303" t="s">
        <v>10390</v>
      </c>
      <c r="B50" s="299" t="s">
        <v>10391</v>
      </c>
      <c r="C50" s="299" t="s">
        <v>10375</v>
      </c>
      <c r="D50" s="299"/>
      <c r="E50" s="299" t="s">
        <v>13422</v>
      </c>
      <c r="F50" s="304"/>
      <c r="U50" s="242"/>
      <c r="V50" s="242"/>
      <c r="W50" s="242"/>
      <c r="AE50" s="90" t="s">
        <v>10526</v>
      </c>
      <c r="AF50" s="90" t="str">
        <f t="shared" si="3"/>
        <v>Muhjuri</v>
      </c>
      <c r="AG50" s="90" t="e">
        <f t="shared" si="4"/>
        <v>#VALUE!</v>
      </c>
      <c r="AH50" s="90" t="e">
        <f t="shared" si="5"/>
        <v>#VALUE!</v>
      </c>
    </row>
    <row r="51" spans="1:34">
      <c r="A51" s="303" t="s">
        <v>10392</v>
      </c>
      <c r="B51" s="299" t="s">
        <v>10393</v>
      </c>
      <c r="C51" s="299" t="s">
        <v>10378</v>
      </c>
      <c r="D51" s="299"/>
      <c r="E51" s="299" t="s">
        <v>13422</v>
      </c>
      <c r="F51" s="304"/>
      <c r="P51" s="90" t="s">
        <v>13362</v>
      </c>
      <c r="U51" s="242"/>
      <c r="V51" s="242"/>
      <c r="W51" s="242"/>
      <c r="AE51" s="90" t="s">
        <v>10527</v>
      </c>
      <c r="AF51" s="90" t="str">
        <f t="shared" si="3"/>
        <v>Untheric</v>
      </c>
      <c r="AG51" s="90" t="e">
        <f t="shared" si="4"/>
        <v>#VALUE!</v>
      </c>
      <c r="AH51" s="90" t="e">
        <f t="shared" si="5"/>
        <v>#VALUE!</v>
      </c>
    </row>
    <row r="52" spans="1:34">
      <c r="A52" s="303" t="s">
        <v>10394</v>
      </c>
      <c r="B52" s="299" t="s">
        <v>10395</v>
      </c>
      <c r="C52" s="299" t="s">
        <v>10384</v>
      </c>
      <c r="D52" s="299"/>
      <c r="E52" s="299" t="s">
        <v>13422</v>
      </c>
      <c r="F52" s="304"/>
      <c r="P52" s="90" t="s">
        <v>13363</v>
      </c>
      <c r="U52" s="242"/>
      <c r="V52" s="242"/>
      <c r="W52" s="242"/>
      <c r="AE52" s="90" t="s">
        <v>10528</v>
      </c>
      <c r="AF52" s="90" t="str">
        <f t="shared" si="3"/>
        <v>Untheric</v>
      </c>
      <c r="AG52" s="90" t="e">
        <f t="shared" si="4"/>
        <v>#VALUE!</v>
      </c>
      <c r="AH52" s="90" t="e">
        <f t="shared" si="5"/>
        <v>#VALUE!</v>
      </c>
    </row>
    <row r="53" spans="1:34">
      <c r="A53" s="303" t="s">
        <v>263</v>
      </c>
      <c r="B53" s="299" t="s">
        <v>10396</v>
      </c>
      <c r="C53" s="299" t="s">
        <v>10378</v>
      </c>
      <c r="D53" s="299"/>
      <c r="E53" s="299" t="s">
        <v>13422</v>
      </c>
      <c r="F53" s="304"/>
      <c r="P53" s="90" t="s">
        <v>13364</v>
      </c>
      <c r="U53" s="242"/>
      <c r="V53" s="242"/>
      <c r="W53" s="242"/>
      <c r="Y53" s="90" t="s">
        <v>13343</v>
      </c>
      <c r="AE53" s="90" t="s">
        <v>10529</v>
      </c>
      <c r="AF53" s="90" t="str">
        <f t="shared" si="3"/>
        <v>Midani</v>
      </c>
      <c r="AG53" s="90" t="e">
        <f t="shared" si="4"/>
        <v>#VALUE!</v>
      </c>
      <c r="AH53" s="90" t="e">
        <f t="shared" si="5"/>
        <v>#VALUE!</v>
      </c>
    </row>
    <row r="54" spans="1:34">
      <c r="A54" s="303" t="s">
        <v>10397</v>
      </c>
      <c r="B54" s="299" t="s">
        <v>10398</v>
      </c>
      <c r="C54" s="299" t="s">
        <v>10384</v>
      </c>
      <c r="D54" s="299"/>
      <c r="E54" s="299" t="s">
        <v>13422</v>
      </c>
      <c r="F54" s="304"/>
      <c r="P54" s="90" t="s">
        <v>13365</v>
      </c>
      <c r="U54" s="242"/>
      <c r="V54" s="242"/>
      <c r="W54" s="242"/>
      <c r="AE54" s="90" t="s">
        <v>10530</v>
      </c>
      <c r="AF54" s="90" t="str">
        <f t="shared" si="3"/>
        <v>Alzho</v>
      </c>
      <c r="AG54" s="90" t="e">
        <f t="shared" si="4"/>
        <v>#VALUE!</v>
      </c>
      <c r="AH54" s="90" t="e">
        <f t="shared" si="5"/>
        <v>#VALUE!</v>
      </c>
    </row>
    <row r="55" spans="1:34">
      <c r="A55" s="303" t="s">
        <v>10399</v>
      </c>
      <c r="B55" s="299" t="s">
        <v>10400</v>
      </c>
      <c r="C55" s="299" t="s">
        <v>10378</v>
      </c>
      <c r="D55" s="299"/>
      <c r="E55" s="299" t="s">
        <v>13422</v>
      </c>
      <c r="F55" s="304"/>
      <c r="P55" s="90" t="s">
        <v>13366</v>
      </c>
      <c r="U55" s="242"/>
      <c r="V55" s="242"/>
      <c r="W55" s="242"/>
      <c r="AE55" s="90" t="s">
        <v>13282</v>
      </c>
      <c r="AF55" s="90" t="e">
        <f t="shared" si="3"/>
        <v>#VALUE!</v>
      </c>
      <c r="AG55" s="90" t="e">
        <f t="shared" si="4"/>
        <v>#VALUE!</v>
      </c>
      <c r="AH55" s="90" t="e">
        <f t="shared" si="5"/>
        <v>#VALUE!</v>
      </c>
    </row>
    <row r="56" spans="1:34">
      <c r="A56" s="303" t="s">
        <v>10401</v>
      </c>
      <c r="B56" s="299" t="s">
        <v>10402</v>
      </c>
      <c r="C56" s="299" t="s">
        <v>10403</v>
      </c>
      <c r="D56" s="299"/>
      <c r="E56" s="299" t="s">
        <v>13422</v>
      </c>
      <c r="F56" s="304"/>
      <c r="P56" s="90" t="s">
        <v>13367</v>
      </c>
      <c r="U56" s="242"/>
      <c r="V56" s="242"/>
      <c r="W56" s="242"/>
      <c r="AE56" s="90" t="s">
        <v>10531</v>
      </c>
      <c r="AF56" s="90" t="str">
        <f t="shared" si="3"/>
        <v>Chultan</v>
      </c>
      <c r="AG56" s="90" t="e">
        <f t="shared" si="4"/>
        <v>#VALUE!</v>
      </c>
      <c r="AH56" s="90" t="e">
        <f t="shared" si="5"/>
        <v>#VALUE!</v>
      </c>
    </row>
    <row r="57" spans="1:34">
      <c r="A57" s="303" t="s">
        <v>10404</v>
      </c>
      <c r="B57" s="299" t="s">
        <v>10405</v>
      </c>
      <c r="C57" s="299" t="s">
        <v>10406</v>
      </c>
      <c r="D57" s="299"/>
      <c r="E57" s="299" t="s">
        <v>13422</v>
      </c>
      <c r="F57" s="304"/>
      <c r="P57" s="90" t="s">
        <v>13368</v>
      </c>
      <c r="U57" s="242"/>
      <c r="V57" s="242"/>
      <c r="W57" s="242"/>
      <c r="AE57" s="90" t="s">
        <v>10532</v>
      </c>
      <c r="AF57" s="90" t="str">
        <f t="shared" si="3"/>
        <v>Tabaxi</v>
      </c>
      <c r="AG57" s="90" t="e">
        <f t="shared" si="4"/>
        <v>#VALUE!</v>
      </c>
      <c r="AH57" s="90" t="e">
        <f t="shared" si="5"/>
        <v>#VALUE!</v>
      </c>
    </row>
    <row r="58" spans="1:34">
      <c r="A58" s="303" t="s">
        <v>10407</v>
      </c>
      <c r="B58" s="299" t="s">
        <v>10408</v>
      </c>
      <c r="C58" s="299" t="s">
        <v>10384</v>
      </c>
      <c r="D58" s="299"/>
      <c r="E58" s="299" t="s">
        <v>13422</v>
      </c>
      <c r="F58" s="304"/>
      <c r="P58" s="90" t="s">
        <v>13369</v>
      </c>
      <c r="U58" s="242"/>
      <c r="V58" s="242"/>
      <c r="W58" s="242"/>
      <c r="AE58" s="90" t="s">
        <v>13283</v>
      </c>
      <c r="AF58" s="90" t="e">
        <f t="shared" si="3"/>
        <v>#VALUE!</v>
      </c>
      <c r="AG58" s="90" t="e">
        <f t="shared" si="4"/>
        <v>#VALUE!</v>
      </c>
      <c r="AH58" s="90" t="e">
        <f t="shared" si="5"/>
        <v>#VALUE!</v>
      </c>
    </row>
    <row r="59" spans="1:34">
      <c r="A59" s="303" t="s">
        <v>10409</v>
      </c>
      <c r="B59" s="299" t="s">
        <v>10410</v>
      </c>
      <c r="C59" s="299" t="s">
        <v>10378</v>
      </c>
      <c r="D59" s="299"/>
      <c r="E59" s="299" t="s">
        <v>13422</v>
      </c>
      <c r="F59" s="304"/>
      <c r="P59" s="90" t="s">
        <v>13370</v>
      </c>
      <c r="U59" s="242"/>
      <c r="V59" s="242"/>
      <c r="W59" s="242"/>
      <c r="AE59" s="90" t="s">
        <v>10533</v>
      </c>
      <c r="AF59" s="90" t="str">
        <f t="shared" si="3"/>
        <v>Common Language</v>
      </c>
      <c r="AG59" s="90" t="e">
        <f t="shared" si="4"/>
        <v>#VALUE!</v>
      </c>
      <c r="AH59" s="90" t="e">
        <f t="shared" si="5"/>
        <v>#VALUE!</v>
      </c>
    </row>
    <row r="60" spans="1:34">
      <c r="A60" s="303" t="s">
        <v>10411</v>
      </c>
      <c r="B60" s="299" t="s">
        <v>10412</v>
      </c>
      <c r="C60" s="299" t="s">
        <v>10413</v>
      </c>
      <c r="D60" s="299"/>
      <c r="E60" s="299" t="s">
        <v>13422</v>
      </c>
      <c r="F60" s="304"/>
      <c r="P60" s="90" t="s">
        <v>13371</v>
      </c>
      <c r="U60" s="242"/>
      <c r="V60" s="242"/>
      <c r="W60" s="242"/>
      <c r="AE60" s="90" t="s">
        <v>10534</v>
      </c>
      <c r="AF60" s="90" t="str">
        <f t="shared" si="3"/>
        <v>Amaesean Languages</v>
      </c>
      <c r="AG60" s="90" t="e">
        <f t="shared" si="4"/>
        <v>#VALUE!</v>
      </c>
      <c r="AH60" s="90" t="e">
        <f t="shared" si="5"/>
        <v>#VALUE!</v>
      </c>
    </row>
    <row r="61" spans="1:34">
      <c r="A61" s="303" t="s">
        <v>10414</v>
      </c>
      <c r="B61" s="299" t="s">
        <v>10415</v>
      </c>
      <c r="C61" s="299" t="s">
        <v>10389</v>
      </c>
      <c r="D61" s="299"/>
      <c r="E61" s="299" t="s">
        <v>13422</v>
      </c>
      <c r="F61" s="304"/>
      <c r="P61" s="90" t="s">
        <v>13372</v>
      </c>
      <c r="U61" s="242"/>
      <c r="V61" s="242"/>
      <c r="W61" s="242"/>
      <c r="AE61" s="90" t="s">
        <v>10535</v>
      </c>
      <c r="AF61" s="90" t="str">
        <f t="shared" si="3"/>
        <v>Amaese</v>
      </c>
      <c r="AG61" s="90" t="e">
        <f t="shared" si="4"/>
        <v>#VALUE!</v>
      </c>
      <c r="AH61" s="90" t="e">
        <f t="shared" si="5"/>
        <v>#VALUE!</v>
      </c>
    </row>
    <row r="62" spans="1:34">
      <c r="A62" s="303" t="s">
        <v>10416</v>
      </c>
      <c r="B62" s="299" t="s">
        <v>10417</v>
      </c>
      <c r="C62" s="299" t="s">
        <v>10384</v>
      </c>
      <c r="D62" s="299"/>
      <c r="E62" s="299" t="s">
        <v>13422</v>
      </c>
      <c r="F62" s="304"/>
      <c r="U62" s="242"/>
      <c r="V62" s="242"/>
      <c r="W62" s="242"/>
      <c r="AE62" s="90" t="s">
        <v>10536</v>
      </c>
      <c r="AF62" s="90" t="str">
        <f t="shared" si="3"/>
        <v>Han Languages</v>
      </c>
      <c r="AG62" s="90" t="e">
        <f t="shared" si="4"/>
        <v>#VALUE!</v>
      </c>
      <c r="AH62" s="90" t="e">
        <f t="shared" si="5"/>
        <v>#VALUE!</v>
      </c>
    </row>
    <row r="63" spans="1:34">
      <c r="A63" s="303" t="s">
        <v>10418</v>
      </c>
      <c r="B63" s="299" t="s">
        <v>10419</v>
      </c>
      <c r="C63" s="299" t="s">
        <v>10389</v>
      </c>
      <c r="D63" s="299"/>
      <c r="E63" s="299" t="s">
        <v>13422</v>
      </c>
      <c r="F63" s="304"/>
      <c r="P63" s="90" t="s">
        <v>13373</v>
      </c>
      <c r="U63" s="242"/>
      <c r="V63" s="242"/>
      <c r="W63" s="242"/>
      <c r="AE63" s="90" t="s">
        <v>10537</v>
      </c>
      <c r="AF63" s="90" t="str">
        <f t="shared" si="3"/>
        <v>Ancient Han</v>
      </c>
      <c r="AG63" s="90" t="e">
        <f t="shared" si="4"/>
        <v>#VALUE!</v>
      </c>
      <c r="AH63" s="90" t="e">
        <f t="shared" si="5"/>
        <v>#VALUE!</v>
      </c>
    </row>
    <row r="64" spans="1:34">
      <c r="A64" s="303" t="s">
        <v>10420</v>
      </c>
      <c r="B64" s="299" t="s">
        <v>10421</v>
      </c>
      <c r="C64" s="299" t="s">
        <v>10378</v>
      </c>
      <c r="D64" s="299"/>
      <c r="E64" s="299" t="s">
        <v>13422</v>
      </c>
      <c r="F64" s="304"/>
      <c r="P64" s="90" t="s">
        <v>13374</v>
      </c>
      <c r="Q64" s="90" t="s">
        <v>10378</v>
      </c>
      <c r="U64" s="242"/>
      <c r="V64" s="242"/>
      <c r="W64" s="242"/>
      <c r="AE64" s="90" t="s">
        <v>10538</v>
      </c>
      <c r="AF64" s="90" t="str">
        <f t="shared" si="3"/>
        <v>Han Tongues</v>
      </c>
      <c r="AG64" s="90" t="e">
        <f t="shared" si="4"/>
        <v>#VALUE!</v>
      </c>
      <c r="AH64" s="90" t="e">
        <f t="shared" si="5"/>
        <v>#VALUE!</v>
      </c>
    </row>
    <row r="65" spans="1:34">
      <c r="A65" s="303" t="s">
        <v>10422</v>
      </c>
      <c r="B65" s="299" t="s">
        <v>10423</v>
      </c>
      <c r="C65" s="299" t="s">
        <v>10378</v>
      </c>
      <c r="D65" s="299"/>
      <c r="E65" s="299" t="s">
        <v>13422</v>
      </c>
      <c r="F65" s="304"/>
      <c r="P65" s="90" t="s">
        <v>13375</v>
      </c>
      <c r="Q65" s="90" t="s">
        <v>13386</v>
      </c>
      <c r="U65" s="242"/>
      <c r="V65" s="242"/>
      <c r="W65" s="242"/>
      <c r="AE65" s="90" t="s">
        <v>10539</v>
      </c>
      <c r="AF65" s="90" t="str">
        <f t="shared" si="3"/>
        <v>Island Kingdom Languages</v>
      </c>
      <c r="AG65" s="90" t="e">
        <f t="shared" si="4"/>
        <v>#VALUE!</v>
      </c>
      <c r="AH65" s="90" t="e">
        <f t="shared" si="5"/>
        <v>#VALUE!</v>
      </c>
    </row>
    <row r="66" spans="1:34">
      <c r="A66" s="303" t="s">
        <v>10424</v>
      </c>
      <c r="B66" s="299" t="s">
        <v>10425</v>
      </c>
      <c r="C66" s="299" t="s">
        <v>10378</v>
      </c>
      <c r="D66" s="299"/>
      <c r="E66" s="299" t="s">
        <v>13422</v>
      </c>
      <c r="F66" s="304"/>
      <c r="P66" s="90" t="s">
        <v>13337</v>
      </c>
      <c r="Q66" s="90" t="s">
        <v>13387</v>
      </c>
      <c r="U66" s="242"/>
      <c r="V66" s="242"/>
      <c r="W66" s="242"/>
      <c r="AE66" s="90" t="s">
        <v>10540</v>
      </c>
      <c r="AF66" s="90" t="str">
        <f t="shared" si="3"/>
        <v>Island Tongues</v>
      </c>
      <c r="AG66" s="90" t="e">
        <f t="shared" si="4"/>
        <v>#VALUE!</v>
      </c>
      <c r="AH66" s="90" t="e">
        <f t="shared" si="5"/>
        <v>#VALUE!</v>
      </c>
    </row>
    <row r="67" spans="1:34">
      <c r="A67" s="303" t="s">
        <v>10426</v>
      </c>
      <c r="B67" s="299" t="s">
        <v>10427</v>
      </c>
      <c r="C67" s="299" t="s">
        <v>10375</v>
      </c>
      <c r="D67" s="299"/>
      <c r="E67" s="299" t="s">
        <v>13422</v>
      </c>
      <c r="F67" s="304"/>
      <c r="P67" s="90" t="s">
        <v>13334</v>
      </c>
      <c r="Q67" s="90" t="s">
        <v>13388</v>
      </c>
      <c r="U67" s="242"/>
      <c r="V67" s="242"/>
      <c r="W67" s="242"/>
      <c r="AE67" s="90" t="s">
        <v>10541</v>
      </c>
      <c r="AF67" s="90" t="str">
        <f t="shared" si="3"/>
        <v>Malatra Languages</v>
      </c>
      <c r="AG67" s="90" t="e">
        <f t="shared" si="4"/>
        <v>#VALUE!</v>
      </c>
      <c r="AH67" s="90" t="e">
        <f t="shared" si="5"/>
        <v>#VALUE!</v>
      </c>
    </row>
    <row r="68" spans="1:34">
      <c r="A68" s="308" t="s">
        <v>10428</v>
      </c>
      <c r="B68" s="309" t="s">
        <v>10429</v>
      </c>
      <c r="C68" s="309" t="s">
        <v>10389</v>
      </c>
      <c r="D68" s="309"/>
      <c r="E68" s="299" t="s">
        <v>13422</v>
      </c>
      <c r="F68" s="310"/>
      <c r="P68" s="90" t="s">
        <v>13376</v>
      </c>
      <c r="Q68" s="90" t="s">
        <v>13389</v>
      </c>
      <c r="U68" s="242"/>
      <c r="V68" s="242"/>
      <c r="W68" s="242"/>
      <c r="AE68" s="90" t="s">
        <v>10542</v>
      </c>
      <c r="AF68" s="90" t="str">
        <f t="shared" si="3"/>
        <v>Malatran</v>
      </c>
      <c r="AG68" s="90" t="e">
        <f t="shared" si="4"/>
        <v>#VALUE!</v>
      </c>
      <c r="AH68" s="90" t="e">
        <f t="shared" si="5"/>
        <v>#VALUE!</v>
      </c>
    </row>
    <row r="69" spans="1:34">
      <c r="A69" s="303" t="s">
        <v>13402</v>
      </c>
      <c r="B69" s="299" t="s">
        <v>13401</v>
      </c>
      <c r="C69" s="299"/>
      <c r="D69" s="299" t="s">
        <v>13400</v>
      </c>
      <c r="E69" s="299" t="s">
        <v>13418</v>
      </c>
      <c r="F69" s="304"/>
      <c r="P69" s="90" t="s">
        <v>13377</v>
      </c>
      <c r="Q69" s="90" t="s">
        <v>13390</v>
      </c>
      <c r="U69" s="242"/>
      <c r="V69" s="242"/>
      <c r="W69" s="242"/>
      <c r="AE69" s="90" t="s">
        <v>10543</v>
      </c>
      <c r="AF69" s="90" t="str">
        <f t="shared" si="3"/>
        <v>Shou Chiang Languages</v>
      </c>
      <c r="AG69" s="90" t="e">
        <f t="shared" si="4"/>
        <v>#VALUE!</v>
      </c>
      <c r="AH69" s="90" t="e">
        <f t="shared" si="5"/>
        <v>#VALUE!</v>
      </c>
    </row>
    <row r="70" spans="1:34">
      <c r="A70" s="303" t="s">
        <v>13341</v>
      </c>
      <c r="B70" s="299" t="s">
        <v>13405</v>
      </c>
      <c r="C70" s="299" t="s">
        <v>13403</v>
      </c>
      <c r="D70" s="299" t="s">
        <v>13404</v>
      </c>
      <c r="E70" s="299" t="s">
        <v>13418</v>
      </c>
      <c r="F70" s="304"/>
      <c r="P70" s="90" t="s">
        <v>13378</v>
      </c>
      <c r="Q70" s="90" t="s">
        <v>13336</v>
      </c>
      <c r="U70" s="242"/>
      <c r="V70" s="242"/>
      <c r="W70" s="242"/>
      <c r="AE70" s="90" t="s">
        <v>10544</v>
      </c>
      <c r="AF70" s="90" t="str">
        <f t="shared" si="3"/>
        <v>Shou Chiang</v>
      </c>
      <c r="AG70" s="90" t="e">
        <f t="shared" si="4"/>
        <v>#VALUE!</v>
      </c>
      <c r="AH70" s="90" t="e">
        <f t="shared" si="5"/>
        <v>#VALUE!</v>
      </c>
    </row>
    <row r="71" spans="1:34">
      <c r="A71" s="303" t="s">
        <v>13407</v>
      </c>
      <c r="B71" s="299"/>
      <c r="C71" s="299" t="s">
        <v>10378</v>
      </c>
      <c r="D71" s="299" t="s">
        <v>13406</v>
      </c>
      <c r="E71" s="299" t="s">
        <v>13418</v>
      </c>
      <c r="F71" s="304"/>
      <c r="P71" s="90" t="s">
        <v>13349</v>
      </c>
      <c r="Q71" s="90" t="s">
        <v>10422</v>
      </c>
      <c r="U71" s="242"/>
      <c r="V71" s="242"/>
      <c r="W71" s="242"/>
      <c r="AE71" s="90" t="s">
        <v>10545</v>
      </c>
      <c r="AF71" s="90" t="str">
        <f t="shared" si="3"/>
        <v>Tabot Languages</v>
      </c>
      <c r="AG71" s="90" t="e">
        <f t="shared" si="4"/>
        <v>#VALUE!</v>
      </c>
      <c r="AH71" s="90" t="e">
        <f t="shared" si="5"/>
        <v>#VALUE!</v>
      </c>
    </row>
    <row r="72" spans="1:34">
      <c r="A72" s="303" t="s">
        <v>13409</v>
      </c>
      <c r="B72" s="299" t="s">
        <v>13410</v>
      </c>
      <c r="C72" s="299"/>
      <c r="D72" s="299" t="s">
        <v>13408</v>
      </c>
      <c r="E72" s="299" t="s">
        <v>13418</v>
      </c>
      <c r="F72" s="304"/>
      <c r="P72" s="90" t="s">
        <v>13379</v>
      </c>
      <c r="Q72" s="90" t="s">
        <v>10373</v>
      </c>
      <c r="U72" s="242"/>
      <c r="V72" s="242"/>
      <c r="W72" s="242"/>
      <c r="AE72" s="90" t="s">
        <v>10546</v>
      </c>
      <c r="AF72" s="90" t="str">
        <f t="shared" si="3"/>
        <v>Tabot</v>
      </c>
      <c r="AG72" s="90" t="e">
        <f t="shared" si="4"/>
        <v>#VALUE!</v>
      </c>
      <c r="AH72" s="90" t="e">
        <f t="shared" si="5"/>
        <v>#VALUE!</v>
      </c>
    </row>
    <row r="73" spans="1:34">
      <c r="A73" s="303" t="s">
        <v>13413</v>
      </c>
      <c r="B73" s="299" t="s">
        <v>13412</v>
      </c>
      <c r="C73" s="299"/>
      <c r="D73" s="299" t="s">
        <v>13411</v>
      </c>
      <c r="E73" s="299" t="s">
        <v>13418</v>
      </c>
      <c r="F73" s="304"/>
      <c r="P73" s="90" t="s">
        <v>13380</v>
      </c>
      <c r="Q73" s="90" t="s">
        <v>13391</v>
      </c>
      <c r="U73" s="242"/>
      <c r="V73" s="242"/>
      <c r="W73" s="242"/>
      <c r="AE73" s="90" t="s">
        <v>10547</v>
      </c>
      <c r="AF73" s="90" t="str">
        <f t="shared" si="3"/>
        <v>Wu Pi Te Shao Mountains</v>
      </c>
      <c r="AG73" s="90" t="e">
        <f t="shared" si="4"/>
        <v>#VALUE!</v>
      </c>
      <c r="AH73" s="90" t="e">
        <f t="shared" si="5"/>
        <v>#VALUE!</v>
      </c>
    </row>
    <row r="74" spans="1:34">
      <c r="A74" s="303" t="s">
        <v>13342</v>
      </c>
      <c r="B74" s="299"/>
      <c r="C74" s="299"/>
      <c r="D74" s="299" t="s">
        <v>13414</v>
      </c>
      <c r="E74" s="299" t="s">
        <v>13418</v>
      </c>
      <c r="F74" s="304"/>
      <c r="P74" s="90" t="s">
        <v>13381</v>
      </c>
      <c r="Q74" s="90" t="s">
        <v>13392</v>
      </c>
      <c r="U74" s="242"/>
      <c r="V74" s="242"/>
      <c r="W74" s="242"/>
      <c r="AE74" s="90" t="s">
        <v>10548</v>
      </c>
      <c r="AF74" s="90" t="str">
        <f t="shared" si="3"/>
        <v>Wu Pi Te Shao Tongues</v>
      </c>
      <c r="AG74" s="90" t="e">
        <f t="shared" si="4"/>
        <v>#VALUE!</v>
      </c>
      <c r="AH74" s="90" t="e">
        <f t="shared" si="5"/>
        <v>#VALUE!</v>
      </c>
    </row>
    <row r="75" spans="1:34">
      <c r="A75" s="308" t="s">
        <v>13417</v>
      </c>
      <c r="B75" s="309" t="s">
        <v>13416</v>
      </c>
      <c r="C75" s="309" t="s">
        <v>10378</v>
      </c>
      <c r="D75" s="309" t="s">
        <v>13415</v>
      </c>
      <c r="E75" s="299" t="s">
        <v>13418</v>
      </c>
      <c r="F75" s="310"/>
      <c r="P75" s="90" t="s">
        <v>13382</v>
      </c>
      <c r="Q75" s="90" t="s">
        <v>13393</v>
      </c>
      <c r="U75" s="242"/>
      <c r="V75" s="242"/>
      <c r="W75" s="242"/>
      <c r="AE75" s="90" t="s">
        <v>13284</v>
      </c>
      <c r="AF75" s="90" t="e">
        <f t="shared" si="3"/>
        <v>#VALUE!</v>
      </c>
      <c r="AG75" s="90" t="e">
        <f t="shared" si="4"/>
        <v>#VALUE!</v>
      </c>
      <c r="AH75" s="90" t="e">
        <f t="shared" si="5"/>
        <v>#VALUE!</v>
      </c>
    </row>
    <row r="76" spans="1:34">
      <c r="P76" s="90" t="s">
        <v>13383</v>
      </c>
      <c r="Q76" s="90" t="s">
        <v>13394</v>
      </c>
      <c r="U76" s="242"/>
      <c r="V76" s="242"/>
      <c r="W76" s="242"/>
      <c r="AE76" s="90" t="s">
        <v>10549</v>
      </c>
      <c r="AF76" s="90" t="str">
        <f t="shared" si="3"/>
        <v>Northern Dwarven</v>
      </c>
      <c r="AG76" s="90" t="e">
        <f t="shared" si="4"/>
        <v>#VALUE!</v>
      </c>
      <c r="AH76" s="90" t="e">
        <f t="shared" si="5"/>
        <v>#VALUE!</v>
      </c>
    </row>
    <row r="77" spans="1:34">
      <c r="P77" s="90" t="s">
        <v>13384</v>
      </c>
      <c r="Q77" s="90" t="s">
        <v>13395</v>
      </c>
      <c r="U77" s="242"/>
      <c r="V77" s="242"/>
      <c r="W77" s="242"/>
      <c r="AE77" s="90" t="s">
        <v>10550</v>
      </c>
      <c r="AF77" s="90" t="str">
        <f t="shared" ref="AF77:AF140" si="6">LEFT(AE77,FIND(":",AE77)-1)</f>
        <v>Arctic Dwarven</v>
      </c>
      <c r="AG77" s="90" t="e">
        <f t="shared" ref="AG77:AG128" si="7">LEFT(RIGHT(AE77,LEN(AE77)-FIND(":",AE77)-1),FIND(".",RIGHT(AE77,LEN(AE77)-FIND(":",AE77)-1))-1)</f>
        <v>#VALUE!</v>
      </c>
      <c r="AH77" s="90" t="e">
        <f t="shared" ref="AH77:AH128" si="8">RIGHT(RIGHT(AE77,LEN(AE77)-FIND(":",AE77)-1),LEN(RIGHT(AE77,LEN(AE77)-FIND(":",AE77)-1))-FIND(".",RIGHT(AE77,LEN(AE77)-FIND(":",AE77)-1),1))</f>
        <v>#VALUE!</v>
      </c>
    </row>
    <row r="78" spans="1:34">
      <c r="P78" s="90" t="s">
        <v>13385</v>
      </c>
      <c r="Q78" s="90" t="s">
        <v>13396</v>
      </c>
      <c r="U78" s="242"/>
      <c r="V78" s="242"/>
      <c r="W78" s="242"/>
      <c r="AE78" s="90" t="s">
        <v>10551</v>
      </c>
      <c r="AF78" s="90" t="str">
        <f t="shared" si="6"/>
        <v>Shield Dwarven</v>
      </c>
      <c r="AG78" s="90" t="e">
        <f t="shared" si="7"/>
        <v>#VALUE!</v>
      </c>
      <c r="AH78" s="90" t="e">
        <f t="shared" si="8"/>
        <v>#VALUE!</v>
      </c>
    </row>
    <row r="79" spans="1:34">
      <c r="P79" s="90" t="s">
        <v>13335</v>
      </c>
      <c r="Q79" s="90" t="s">
        <v>13397</v>
      </c>
      <c r="AE79" s="90" t="s">
        <v>10552</v>
      </c>
      <c r="AF79" s="90" t="str">
        <f t="shared" si="6"/>
        <v>Grey Dwarven</v>
      </c>
      <c r="AG79" s="90" t="e">
        <f t="shared" si="7"/>
        <v>#VALUE!</v>
      </c>
      <c r="AH79" s="90" t="e">
        <f t="shared" si="8"/>
        <v>#VALUE!</v>
      </c>
    </row>
    <row r="80" spans="1:34">
      <c r="AE80" s="90" t="s">
        <v>10553</v>
      </c>
      <c r="AF80" s="90" t="str">
        <f t="shared" si="6"/>
        <v>Southern Dwarven</v>
      </c>
      <c r="AG80" s="90" t="e">
        <f t="shared" si="7"/>
        <v>#VALUE!</v>
      </c>
      <c r="AH80" s="90" t="e">
        <f t="shared" si="8"/>
        <v>#VALUE!</v>
      </c>
    </row>
    <row r="81" spans="31:34">
      <c r="AE81" s="90" t="s">
        <v>10554</v>
      </c>
      <c r="AF81" s="90" t="str">
        <f t="shared" si="6"/>
        <v>Gold Dwarven</v>
      </c>
      <c r="AG81" s="90" t="e">
        <f t="shared" si="7"/>
        <v>#VALUE!</v>
      </c>
      <c r="AH81" s="90" t="e">
        <f t="shared" si="8"/>
        <v>#VALUE!</v>
      </c>
    </row>
    <row r="82" spans="31:34">
      <c r="AE82" s="90" t="s">
        <v>13285</v>
      </c>
      <c r="AF82" s="90" t="e">
        <f t="shared" si="6"/>
        <v>#VALUE!</v>
      </c>
      <c r="AG82" s="90" t="e">
        <f t="shared" si="7"/>
        <v>#VALUE!</v>
      </c>
      <c r="AH82" s="90" t="e">
        <f t="shared" si="8"/>
        <v>#VALUE!</v>
      </c>
    </row>
    <row r="83" spans="31:34">
      <c r="AE83" s="90" t="s">
        <v>10555</v>
      </c>
      <c r="AF83" s="90" t="str">
        <f t="shared" si="6"/>
        <v>Wyrmish</v>
      </c>
      <c r="AG83" s="90" t="e">
        <f t="shared" si="7"/>
        <v>#VALUE!</v>
      </c>
      <c r="AH83" s="90" t="e">
        <f t="shared" si="8"/>
        <v>#VALUE!</v>
      </c>
    </row>
    <row r="84" spans="31:34">
      <c r="AE84" s="90" t="s">
        <v>10556</v>
      </c>
      <c r="AF84" s="90" t="str">
        <f t="shared" si="6"/>
        <v>High Old Wyrmish</v>
      </c>
      <c r="AG84" s="90" t="e">
        <f t="shared" si="7"/>
        <v>#VALUE!</v>
      </c>
      <c r="AH84" s="90" t="e">
        <f t="shared" si="8"/>
        <v>#VALUE!</v>
      </c>
    </row>
    <row r="85" spans="31:34">
      <c r="AE85" s="90" t="s">
        <v>10557</v>
      </c>
      <c r="AF85" s="90" t="str">
        <f t="shared" si="6"/>
        <v>Common Draconic</v>
      </c>
      <c r="AG85" s="90" t="e">
        <f t="shared" si="7"/>
        <v>#VALUE!</v>
      </c>
      <c r="AH85" s="90" t="e">
        <f t="shared" si="8"/>
        <v>#VALUE!</v>
      </c>
    </row>
    <row r="86" spans="31:34">
      <c r="AE86" s="90" t="s">
        <v>10558</v>
      </c>
      <c r="AF86" s="90" t="str">
        <f t="shared" si="6"/>
        <v>Chromatic Draconic</v>
      </c>
      <c r="AG86" s="90" t="e">
        <f t="shared" si="7"/>
        <v>#VALUE!</v>
      </c>
      <c r="AH86" s="90" t="e">
        <f t="shared" si="8"/>
        <v>#VALUE!</v>
      </c>
    </row>
    <row r="87" spans="31:34">
      <c r="AE87" s="90" t="s">
        <v>10559</v>
      </c>
      <c r="AF87" s="90" t="str">
        <f t="shared" si="6"/>
        <v>Metallic Draconic</v>
      </c>
      <c r="AG87" s="90" t="e">
        <f t="shared" si="7"/>
        <v>#VALUE!</v>
      </c>
      <c r="AH87" s="90" t="e">
        <f t="shared" si="8"/>
        <v>#VALUE!</v>
      </c>
    </row>
    <row r="88" spans="31:34">
      <c r="AE88" s="90" t="s">
        <v>10560</v>
      </c>
      <c r="AF88" s="90" t="str">
        <f t="shared" si="6"/>
        <v>Debased Wyrmish</v>
      </c>
      <c r="AG88" s="90" t="e">
        <f t="shared" si="7"/>
        <v>#VALUE!</v>
      </c>
      <c r="AH88" s="90" t="e">
        <f t="shared" si="8"/>
        <v>#VALUE!</v>
      </c>
    </row>
    <row r="89" spans="31:34">
      <c r="AE89" s="90" t="s">
        <v>10561</v>
      </c>
      <c r="AF89" s="90" t="str">
        <f t="shared" si="6"/>
        <v>Kobold</v>
      </c>
      <c r="AG89" s="90" t="e">
        <f t="shared" si="7"/>
        <v>#VALUE!</v>
      </c>
      <c r="AH89" s="90" t="e">
        <f t="shared" si="8"/>
        <v>#VALUE!</v>
      </c>
    </row>
    <row r="90" spans="31:34">
      <c r="AE90" s="90" t="s">
        <v>10562</v>
      </c>
      <c r="AF90" s="90" t="str">
        <f t="shared" si="6"/>
        <v>Wyvern</v>
      </c>
      <c r="AG90" s="90" t="e">
        <f t="shared" si="7"/>
        <v>#VALUE!</v>
      </c>
      <c r="AH90" s="90" t="e">
        <f t="shared" si="8"/>
        <v>#VALUE!</v>
      </c>
    </row>
    <row r="91" spans="31:34">
      <c r="AE91" s="90" t="s">
        <v>13286</v>
      </c>
      <c r="AF91" s="90" t="e">
        <f t="shared" si="6"/>
        <v>#VALUE!</v>
      </c>
      <c r="AG91" s="90" t="e">
        <f t="shared" si="7"/>
        <v>#VALUE!</v>
      </c>
      <c r="AH91" s="90" t="e">
        <f t="shared" si="8"/>
        <v>#VALUE!</v>
      </c>
    </row>
    <row r="92" spans="31:34">
      <c r="AE92" s="90" t="s">
        <v>10563</v>
      </c>
      <c r="AF92" s="90" t="str">
        <f t="shared" si="6"/>
        <v>Auld Elvish</v>
      </c>
      <c r="AG92" s="90" t="e">
        <f t="shared" si="7"/>
        <v>#VALUE!</v>
      </c>
      <c r="AH92" s="90" t="e">
        <f t="shared" si="8"/>
        <v>#VALUE!</v>
      </c>
    </row>
    <row r="93" spans="31:34">
      <c r="AE93" s="90" t="s">
        <v>10564</v>
      </c>
      <c r="AF93" s="90" t="str">
        <f t="shared" si="6"/>
        <v>Hamarfae</v>
      </c>
      <c r="AG93" s="90" t="e">
        <f t="shared" si="7"/>
        <v>#VALUE!</v>
      </c>
      <c r="AH93" s="90" t="e">
        <f t="shared" si="8"/>
        <v>#VALUE!</v>
      </c>
    </row>
    <row r="94" spans="31:34">
      <c r="AE94" s="90" t="s">
        <v>10565</v>
      </c>
      <c r="AF94" s="90" t="str">
        <f t="shared" si="6"/>
        <v>Tel'Quessan</v>
      </c>
      <c r="AG94" s="90" t="e">
        <f t="shared" si="7"/>
        <v>#VALUE!</v>
      </c>
      <c r="AH94" s="90" t="e">
        <f t="shared" si="8"/>
        <v>#VALUE!</v>
      </c>
    </row>
    <row r="95" spans="31:34">
      <c r="AE95" s="90" t="s">
        <v>10566</v>
      </c>
      <c r="AF95" s="90" t="str">
        <f t="shared" si="6"/>
        <v>Avariel Elven</v>
      </c>
      <c r="AG95" s="90" t="e">
        <f t="shared" si="7"/>
        <v>#VALUE!</v>
      </c>
      <c r="AH95" s="90" t="e">
        <f t="shared" si="8"/>
        <v>#VALUE!</v>
      </c>
    </row>
    <row r="96" spans="31:34">
      <c r="AE96" s="90" t="s">
        <v>10567</v>
      </c>
      <c r="AF96" s="90" t="str">
        <f t="shared" si="6"/>
        <v>Moon Elven</v>
      </c>
      <c r="AG96" s="90" t="e">
        <f t="shared" si="7"/>
        <v>#VALUE!</v>
      </c>
      <c r="AH96" s="90" t="e">
        <f t="shared" si="8"/>
        <v>#VALUE!</v>
      </c>
    </row>
    <row r="97" spans="31:34">
      <c r="AE97" s="90" t="s">
        <v>10568</v>
      </c>
      <c r="AF97" s="90" t="str">
        <f t="shared" si="6"/>
        <v>Sea Elven</v>
      </c>
      <c r="AG97" s="90" t="e">
        <f t="shared" si="7"/>
        <v>#VALUE!</v>
      </c>
      <c r="AH97" s="90" t="e">
        <f t="shared" si="8"/>
        <v>#VALUE!</v>
      </c>
    </row>
    <row r="98" spans="31:34">
      <c r="AE98" s="90" t="s">
        <v>10569</v>
      </c>
      <c r="AF98" s="90" t="str">
        <f t="shared" si="6"/>
        <v>Sun Elven</v>
      </c>
      <c r="AG98" s="90" t="e">
        <f t="shared" si="7"/>
        <v>#VALUE!</v>
      </c>
      <c r="AH98" s="90" t="e">
        <f t="shared" si="8"/>
        <v>#VALUE!</v>
      </c>
    </row>
    <row r="99" spans="31:34">
      <c r="AE99" s="90" t="s">
        <v>10570</v>
      </c>
      <c r="AF99" s="90" t="str">
        <f t="shared" si="6"/>
        <v>Wild Elven</v>
      </c>
      <c r="AG99" s="90" t="e">
        <f t="shared" si="7"/>
        <v>#VALUE!</v>
      </c>
      <c r="AH99" s="90" t="e">
        <f t="shared" si="8"/>
        <v>#VALUE!</v>
      </c>
    </row>
    <row r="100" spans="31:34">
      <c r="AE100" s="90" t="s">
        <v>10571</v>
      </c>
      <c r="AF100" s="90" t="str">
        <f t="shared" si="6"/>
        <v>Wood Elven</v>
      </c>
      <c r="AG100" s="90" t="e">
        <f t="shared" si="7"/>
        <v>#VALUE!</v>
      </c>
      <c r="AH100" s="90" t="e">
        <f t="shared" si="8"/>
        <v>#VALUE!</v>
      </c>
    </row>
    <row r="101" spans="31:34">
      <c r="AE101" s="90" t="s">
        <v>10572</v>
      </c>
      <c r="AF101" s="90" t="str">
        <f t="shared" si="6"/>
        <v>Ssri'Tel'Quessir</v>
      </c>
      <c r="AG101" s="90" t="e">
        <f t="shared" si="7"/>
        <v>#VALUE!</v>
      </c>
      <c r="AH101" s="90" t="e">
        <f t="shared" si="8"/>
        <v>#VALUE!</v>
      </c>
    </row>
    <row r="102" spans="31:34">
      <c r="AE102" s="90" t="s">
        <v>10573</v>
      </c>
      <c r="AF102" s="90" t="str">
        <f t="shared" si="6"/>
        <v>Drow Tongues</v>
      </c>
      <c r="AG102" s="90" t="e">
        <f t="shared" si="7"/>
        <v>#VALUE!</v>
      </c>
      <c r="AH102" s="90" t="e">
        <f t="shared" si="8"/>
        <v>#VALUE!</v>
      </c>
    </row>
    <row r="103" spans="31:34">
      <c r="AE103" s="90" t="s">
        <v>10574</v>
      </c>
      <c r="AF103" s="90" t="str">
        <f t="shared" si="6"/>
        <v>Drow Hand Signs</v>
      </c>
      <c r="AG103" s="90" t="e">
        <f t="shared" si="7"/>
        <v>#VALUE!</v>
      </c>
      <c r="AH103" s="90" t="e">
        <f t="shared" si="8"/>
        <v>#VALUE!</v>
      </c>
    </row>
    <row r="104" spans="31:34">
      <c r="AE104" s="90" t="s">
        <v>13287</v>
      </c>
      <c r="AF104" s="90" t="e">
        <f t="shared" si="6"/>
        <v>#VALUE!</v>
      </c>
      <c r="AG104" s="90" t="e">
        <f t="shared" si="7"/>
        <v>#VALUE!</v>
      </c>
      <c r="AH104" s="90" t="e">
        <f t="shared" si="8"/>
        <v>#VALUE!</v>
      </c>
    </row>
    <row r="105" spans="31:34">
      <c r="AE105" s="90" t="s">
        <v>10575</v>
      </c>
      <c r="AF105" s="90" t="str">
        <f t="shared" si="6"/>
        <v>Genie Tongue</v>
      </c>
      <c r="AG105" s="90" t="e">
        <f t="shared" si="7"/>
        <v>#VALUE!</v>
      </c>
      <c r="AH105" s="90" t="e">
        <f t="shared" si="8"/>
        <v>#VALUE!</v>
      </c>
    </row>
    <row r="106" spans="31:34">
      <c r="AE106" s="90" t="s">
        <v>10576</v>
      </c>
      <c r="AF106" s="90" t="str">
        <f t="shared" si="6"/>
        <v>Genie Common</v>
      </c>
      <c r="AG106" s="90" t="e">
        <f t="shared" si="7"/>
        <v>#VALUE!</v>
      </c>
      <c r="AH106" s="90" t="e">
        <f t="shared" si="8"/>
        <v>#VALUE!</v>
      </c>
    </row>
    <row r="107" spans="31:34">
      <c r="AE107" s="90" t="s">
        <v>10577</v>
      </c>
      <c r="AF107" s="90" t="str">
        <f t="shared" si="6"/>
        <v>Djinnspeak</v>
      </c>
      <c r="AG107" s="90" t="e">
        <f t="shared" si="7"/>
        <v>#VALUE!</v>
      </c>
      <c r="AH107" s="90" t="e">
        <f t="shared" si="8"/>
        <v>#VALUE!</v>
      </c>
    </row>
    <row r="108" spans="31:34">
      <c r="AE108" s="90" t="s">
        <v>10578</v>
      </c>
      <c r="AF108" s="90" t="str">
        <f t="shared" si="6"/>
        <v>Efreetspeak</v>
      </c>
      <c r="AG108" s="90" t="e">
        <f t="shared" si="7"/>
        <v>#VALUE!</v>
      </c>
      <c r="AH108" s="90" t="e">
        <f t="shared" si="8"/>
        <v>#VALUE!</v>
      </c>
    </row>
    <row r="109" spans="31:34">
      <c r="AE109" s="90" t="s">
        <v>10579</v>
      </c>
      <c r="AF109" s="90" t="str">
        <f t="shared" si="6"/>
        <v>Daospeak</v>
      </c>
      <c r="AG109" s="90" t="e">
        <f t="shared" si="7"/>
        <v>#VALUE!</v>
      </c>
      <c r="AH109" s="90" t="e">
        <f t="shared" si="8"/>
        <v>#VALUE!</v>
      </c>
    </row>
    <row r="110" spans="31:34">
      <c r="AE110" s="90" t="s">
        <v>10580</v>
      </c>
      <c r="AF110" s="90" t="str">
        <f t="shared" si="6"/>
        <v>Maridspeak</v>
      </c>
      <c r="AG110" s="90" t="e">
        <f t="shared" si="7"/>
        <v>#VALUE!</v>
      </c>
      <c r="AH110" s="90" t="e">
        <f t="shared" si="8"/>
        <v>#VALUE!</v>
      </c>
    </row>
    <row r="111" spans="31:34">
      <c r="AE111" s="90" t="s">
        <v>13288</v>
      </c>
      <c r="AF111" s="90" t="e">
        <f t="shared" si="6"/>
        <v>#VALUE!</v>
      </c>
      <c r="AG111" s="90" t="e">
        <f t="shared" si="7"/>
        <v>#VALUE!</v>
      </c>
      <c r="AH111" s="90" t="e">
        <f t="shared" si="8"/>
        <v>#VALUE!</v>
      </c>
    </row>
    <row r="112" spans="31:34">
      <c r="AE112" s="90" t="s">
        <v>10581</v>
      </c>
      <c r="AF112" s="90" t="str">
        <f t="shared" si="6"/>
        <v>Giant Tongue</v>
      </c>
      <c r="AG112" s="90" t="e">
        <f t="shared" si="7"/>
        <v>#VALUE!</v>
      </c>
      <c r="AH112" s="90" t="e">
        <f t="shared" si="8"/>
        <v>#VALUE!</v>
      </c>
    </row>
    <row r="113" spans="31:34">
      <c r="AE113" s="90" t="s">
        <v>10582</v>
      </c>
      <c r="AF113" s="90" t="str">
        <f t="shared" si="6"/>
        <v>High Giantish</v>
      </c>
      <c r="AG113" s="90" t="e">
        <f t="shared" si="7"/>
        <v>#VALUE!</v>
      </c>
      <c r="AH113" s="90" t="e">
        <f t="shared" si="8"/>
        <v>#VALUE!</v>
      </c>
    </row>
    <row r="114" spans="31:34">
      <c r="AE114" s="90" t="s">
        <v>10583</v>
      </c>
      <c r="AF114" s="90" t="str">
        <f t="shared" si="6"/>
        <v>Stone Giantish</v>
      </c>
      <c r="AG114" s="90" t="e">
        <f t="shared" si="7"/>
        <v>#VALUE!</v>
      </c>
      <c r="AH114" s="90" t="e">
        <f t="shared" si="8"/>
        <v>#VALUE!</v>
      </c>
    </row>
    <row r="115" spans="31:34">
      <c r="AE115" s="90" t="s">
        <v>10584</v>
      </c>
      <c r="AF115" s="90" t="str">
        <f t="shared" si="6"/>
        <v>Sky Giantish</v>
      </c>
      <c r="AG115" s="90" t="e">
        <f t="shared" si="7"/>
        <v>#VALUE!</v>
      </c>
      <c r="AH115" s="90" t="e">
        <f t="shared" si="8"/>
        <v>#VALUE!</v>
      </c>
    </row>
    <row r="116" spans="31:34">
      <c r="AE116" s="90" t="s">
        <v>10585</v>
      </c>
      <c r="AF116" s="90" t="str">
        <f t="shared" si="6"/>
        <v>Ogre Tongue</v>
      </c>
      <c r="AG116" s="90" t="e">
        <f t="shared" si="7"/>
        <v>#VALUE!</v>
      </c>
      <c r="AH116" s="90" t="e">
        <f t="shared" si="8"/>
        <v>#VALUE!</v>
      </c>
    </row>
    <row r="117" spans="31:34">
      <c r="AE117" s="90" t="s">
        <v>13289</v>
      </c>
      <c r="AF117" s="90" t="e">
        <f t="shared" si="6"/>
        <v>#VALUE!</v>
      </c>
      <c r="AG117" s="90" t="e">
        <f t="shared" si="7"/>
        <v>#VALUE!</v>
      </c>
      <c r="AH117" s="90" t="e">
        <f t="shared" si="8"/>
        <v>#VALUE!</v>
      </c>
    </row>
    <row r="118" spans="31:34">
      <c r="AE118" s="90" t="s">
        <v>10586</v>
      </c>
      <c r="AF118" s="90" t="str">
        <f t="shared" si="6"/>
        <v>Gnomish Tongue</v>
      </c>
      <c r="AG118" s="90" t="e">
        <f t="shared" si="7"/>
        <v>#VALUE!</v>
      </c>
      <c r="AH118" s="90" t="e">
        <f t="shared" si="8"/>
        <v>#VALUE!</v>
      </c>
    </row>
    <row r="119" spans="31:34">
      <c r="AE119" s="90" t="s">
        <v>10587</v>
      </c>
      <c r="AF119" s="90" t="str">
        <f t="shared" si="6"/>
        <v>Gnomish</v>
      </c>
      <c r="AG119" s="90" t="e">
        <f t="shared" si="7"/>
        <v>#VALUE!</v>
      </c>
      <c r="AH119" s="90" t="e">
        <f t="shared" si="8"/>
        <v>#VALUE!</v>
      </c>
    </row>
    <row r="120" spans="31:34">
      <c r="AE120" s="90" t="s">
        <v>13290</v>
      </c>
      <c r="AF120" s="90" t="e">
        <f t="shared" si="6"/>
        <v>#VALUE!</v>
      </c>
      <c r="AG120" s="90" t="e">
        <f t="shared" si="7"/>
        <v>#VALUE!</v>
      </c>
      <c r="AH120" s="90" t="e">
        <f t="shared" si="8"/>
        <v>#VALUE!</v>
      </c>
    </row>
    <row r="121" spans="31:34">
      <c r="AE121" s="90" t="s">
        <v>10588</v>
      </c>
      <c r="AF121" s="90" t="str">
        <f t="shared" si="6"/>
        <v>Orc Tongues</v>
      </c>
      <c r="AG121" s="90" t="e">
        <f t="shared" si="7"/>
        <v>#VALUE!</v>
      </c>
      <c r="AH121" s="90" t="e">
        <f t="shared" si="8"/>
        <v>#VALUE!</v>
      </c>
    </row>
    <row r="122" spans="31:34">
      <c r="AE122" s="90" t="s">
        <v>10589</v>
      </c>
      <c r="AF122" s="90" t="str">
        <f t="shared" si="6"/>
        <v>Orcish</v>
      </c>
      <c r="AG122" s="90" t="e">
        <f t="shared" si="7"/>
        <v>#VALUE!</v>
      </c>
      <c r="AH122" s="90" t="e">
        <f t="shared" si="8"/>
        <v>#VALUE!</v>
      </c>
    </row>
    <row r="123" spans="31:34">
      <c r="AE123" s="90" t="s">
        <v>13291</v>
      </c>
      <c r="AF123" s="90" t="e">
        <f t="shared" si="6"/>
        <v>#VALUE!</v>
      </c>
      <c r="AG123" s="90" t="e">
        <f t="shared" si="7"/>
        <v>#VALUE!</v>
      </c>
      <c r="AH123" s="90" t="e">
        <f t="shared" si="8"/>
        <v>#VALUE!</v>
      </c>
    </row>
    <row r="124" spans="31:34">
      <c r="AE124" s="90" t="s">
        <v>10590</v>
      </c>
      <c r="AF124" s="90" t="str">
        <f t="shared" si="6"/>
        <v>Goblin Tongues</v>
      </c>
      <c r="AG124" s="90" t="e">
        <f t="shared" si="7"/>
        <v>#VALUE!</v>
      </c>
      <c r="AH124" s="90" t="e">
        <f t="shared" si="8"/>
        <v>#VALUE!</v>
      </c>
    </row>
    <row r="125" spans="31:34">
      <c r="AE125" s="90" t="s">
        <v>10591</v>
      </c>
      <c r="AF125" s="90" t="str">
        <f t="shared" si="6"/>
        <v>Goblin-speak</v>
      </c>
      <c r="AG125" s="90" t="e">
        <f t="shared" si="7"/>
        <v>#VALUE!</v>
      </c>
      <c r="AH125" s="90" t="e">
        <f t="shared" si="8"/>
        <v>#VALUE!</v>
      </c>
    </row>
    <row r="126" spans="31:34">
      <c r="AE126" s="90" t="s">
        <v>13292</v>
      </c>
      <c r="AF126" s="90" t="e">
        <f t="shared" si="6"/>
        <v>#VALUE!</v>
      </c>
      <c r="AG126" s="90" t="e">
        <f t="shared" si="7"/>
        <v>#VALUE!</v>
      </c>
      <c r="AH126" s="90" t="e">
        <f t="shared" si="8"/>
        <v>#VALUE!</v>
      </c>
    </row>
    <row r="127" spans="31:34">
      <c r="AE127" s="90" t="s">
        <v>10592</v>
      </c>
      <c r="AF127" s="90" t="str">
        <f t="shared" si="6"/>
        <v>Halfling Tongue</v>
      </c>
      <c r="AG127" s="90" t="e">
        <f t="shared" si="7"/>
        <v>#VALUE!</v>
      </c>
      <c r="AH127" s="90" t="e">
        <f t="shared" si="8"/>
        <v>#VALUE!</v>
      </c>
    </row>
    <row r="128" spans="31:34">
      <c r="AE128" s="90" t="s">
        <v>10593</v>
      </c>
      <c r="AF128" s="90" t="str">
        <f t="shared" si="6"/>
        <v>Hinish</v>
      </c>
      <c r="AG128" s="90" t="e">
        <f t="shared" si="7"/>
        <v>#VALUE!</v>
      </c>
      <c r="AH128" s="90" t="e">
        <f t="shared" si="8"/>
        <v>#VALUE!</v>
      </c>
    </row>
    <row r="129" spans="31:34">
      <c r="AF129" s="90" t="e">
        <f t="shared" si="6"/>
        <v>#VALUE!</v>
      </c>
      <c r="AG129" s="90" t="e">
        <f t="shared" ref="AG129:AG157" si="9">LEFT(RIGHT(AE129,LEN(AE129)-FIND(":",AE129)-1),FIND(".",RIGHT(AE129,LEN(AE129)-FIND(":",AE129)-1))-1)</f>
        <v>#VALUE!</v>
      </c>
      <c r="AH129" s="90" t="e">
        <f t="shared" ref="AH129:AH157" si="10">RIGHT(RIGHT(AE129,LEN(AE129)-FIND(":",AE129)-1),LEN(RIGHT(AE129,LEN(AE129)-FIND(":",AE129)-1))-FIND(".",RIGHT(AE129,LEN(AE129)-FIND(":",AE129)-1),1))</f>
        <v>#VALUE!</v>
      </c>
    </row>
    <row r="130" spans="31:34">
      <c r="AE130" s="90" t="s">
        <v>13277</v>
      </c>
      <c r="AF130" s="90" t="e">
        <f t="shared" si="6"/>
        <v>#VALUE!</v>
      </c>
      <c r="AG130" s="90" t="e">
        <f t="shared" si="9"/>
        <v>#VALUE!</v>
      </c>
      <c r="AH130" s="90" t="e">
        <f t="shared" si="10"/>
        <v>#VALUE!</v>
      </c>
    </row>
    <row r="131" spans="31:34">
      <c r="AE131" s="90" t="s">
        <v>10465</v>
      </c>
      <c r="AF131" s="90" t="str">
        <f t="shared" si="6"/>
        <v>Aragrakh</v>
      </c>
      <c r="AG131" s="90" t="str">
        <f t="shared" si="9"/>
        <v>Dragons</v>
      </c>
      <c r="AH131" s="90" t="str">
        <f t="shared" si="10"/>
        <v xml:space="preserve"> An ancient language, also known as "Old High Wyrmish", used as a formal ritual language by dragons. Woe to those who are not dragons that are overheard using it by wyrmkind. Written in Draconic.</v>
      </c>
    </row>
    <row r="132" spans="31:34">
      <c r="AE132" s="90" t="s">
        <v>10466</v>
      </c>
      <c r="AF132" s="90" t="str">
        <f t="shared" si="6"/>
        <v>Auld Wyrmish</v>
      </c>
      <c r="AG132" s="90" t="str">
        <f t="shared" si="9"/>
        <v>Dragons</v>
      </c>
      <c r="AH132" s="90" t="str">
        <f t="shared" si="10"/>
        <v xml:space="preserve"> Something of a common tongue among the different breeds of dragon, who each have their own tongues. Also sometimes called "Draconic," it is also spoken by many kobolds and wyverns. Written in Draconic.</v>
      </c>
    </row>
    <row r="133" spans="31:34">
      <c r="AE133" s="90" t="s">
        <v>10594</v>
      </c>
      <c r="AF133" s="90" t="str">
        <f t="shared" si="6"/>
        <v>Authlan</v>
      </c>
      <c r="AG133" s="90" t="str">
        <f t="shared" si="9"/>
        <v>Wild Dwarves</v>
      </c>
      <c r="AH133" s="90" t="str">
        <f t="shared" si="10"/>
        <v xml:space="preserve"> An ancient and simplified version of Riftspeak, with noticable Authalan and Chultan influences. Written in Dethek, although it is rare to find a literate wild dwarf.</v>
      </c>
    </row>
    <row r="134" spans="31:34">
      <c r="AE134" s="90" t="s">
        <v>10467</v>
      </c>
      <c r="AF134" s="90" t="str">
        <f t="shared" si="6"/>
        <v>Daraktan</v>
      </c>
      <c r="AG134" s="90" t="str">
        <f t="shared" si="9"/>
        <v>Orcs</v>
      </c>
      <c r="AH134" s="90" t="str">
        <f t="shared" si="10"/>
        <v xml:space="preserve"> A common language spoken by most orcs, although not many of them are literate. It evolved from the now-dead Hulgorkyn language. Written in Dethek.</v>
      </c>
    </row>
    <row r="135" spans="31:34">
      <c r="AE135" s="90" t="s">
        <v>10595</v>
      </c>
      <c r="AF135" s="90" t="str">
        <f t="shared" si="6"/>
        <v>Deep Drow</v>
      </c>
      <c r="AG135" s="90" t="str">
        <f t="shared" si="9"/>
        <v>Drow Elves</v>
      </c>
      <c r="AH135" s="90" t="str">
        <f t="shared" si="10"/>
        <v xml:space="preserve"> Also called Low Drow or Drowic, this is the common language of the drow. Each community has its own dialect, but can reasonably undertand one another. Written in Espruar.</v>
      </c>
    </row>
    <row r="136" spans="31:34">
      <c r="AE136" s="90" t="s">
        <v>10596</v>
      </c>
      <c r="AF136" s="90" t="str">
        <f t="shared" si="6"/>
        <v>Drow Sign Language</v>
      </c>
      <c r="AG136" s="90" t="str">
        <f t="shared" si="9"/>
        <v>Drow Elves</v>
      </c>
      <c r="AH136" s="90" t="str">
        <f t="shared" si="10"/>
        <v xml:space="preserve"> A hand-code capable of impressive complexity, used by drow on patrol in the Underdark, or when silence is otherwise needful or useful.</v>
      </c>
    </row>
    <row r="137" spans="31:34">
      <c r="AE137" s="90" t="s">
        <v>10468</v>
      </c>
      <c r="AF137" s="90" t="str">
        <f t="shared" si="6"/>
        <v>Duergan</v>
      </c>
      <c r="AG137" s="90" t="str">
        <f t="shared" si="9"/>
        <v>Duergar</v>
      </c>
      <c r="AH137" s="90" t="str">
        <f t="shared" si="10"/>
        <v xml:space="preserve"> Originally descended from Shanatan, this language has been deeply affected by the duergars' time in the Underdark. Written in Dethek.</v>
      </c>
    </row>
    <row r="138" spans="31:34">
      <c r="AE138" s="90" t="s">
        <v>10597</v>
      </c>
      <c r="AF138" s="90" t="str">
        <f t="shared" si="6"/>
        <v>Galenan</v>
      </c>
      <c r="AG138" s="90" t="str">
        <f t="shared" si="9"/>
        <v>Shield Dwarves</v>
      </c>
      <c r="AH138" s="90" t="str">
        <f t="shared" si="10"/>
        <v xml:space="preserve"> The language of the eastern shield dwarves is spoken more frequently by its people, but it is also less pure, having been heavily influenced by Damaran. Written in Dethek.</v>
      </c>
    </row>
    <row r="139" spans="31:34">
      <c r="AE139" s="90" t="s">
        <v>10598</v>
      </c>
      <c r="AF139" s="90" t="str">
        <f t="shared" si="6"/>
        <v>Ghukliak</v>
      </c>
      <c r="AG139" s="90" t="str">
        <f t="shared" si="9"/>
        <v>Goblins, Hobgoblins, Bugbears</v>
      </c>
      <c r="AH139" s="90" t="str">
        <f t="shared" si="10"/>
        <v xml:space="preserve"> A rough and gutteral language well suited to discussing concepts of violence. Written in Dethek.</v>
      </c>
    </row>
    <row r="140" spans="31:34">
      <c r="AE140" s="90" t="s">
        <v>10469</v>
      </c>
      <c r="AF140" s="90" t="str">
        <f t="shared" si="6"/>
        <v>Gnim</v>
      </c>
      <c r="AG140" s="90" t="str">
        <f t="shared" si="9"/>
        <v>Gnomes</v>
      </c>
      <c r="AH140" s="90" t="str">
        <f t="shared" si="10"/>
        <v xml:space="preserve"> A staggeringly complex language, filled with all manner of words to discuss nuances of distinction. It is a language excellent for artistic, academic and engineering pursuits; indeed, many sages across the realms consider it to be a "scholar's language". Written in Dethek.</v>
      </c>
    </row>
    <row r="141" spans="31:34">
      <c r="AE141" s="90" t="s">
        <v>10599</v>
      </c>
      <c r="AF141" s="90" t="str">
        <f t="shared" ref="AF141:AF157" si="11">LEFT(AE141,FIND(":",AE141)-1)</f>
        <v>High Drow</v>
      </c>
      <c r="AG141" s="90" t="str">
        <f t="shared" si="9"/>
        <v>Drow Elves</v>
      </c>
      <c r="AH141" s="90" t="str">
        <f t="shared" si="10"/>
        <v xml:space="preserve"> A complex language with its own runic alphabet, it is primarily used by priestesses in ritual context and nobles when they wish to communicate above the heads of the rabble. Written in High Drow.</v>
      </c>
    </row>
    <row r="142" spans="31:34">
      <c r="AE142" s="90" t="s">
        <v>10600</v>
      </c>
      <c r="AF142" s="90" t="str">
        <f t="shared" si="11"/>
        <v>Jannti</v>
      </c>
      <c r="AG142" s="90" t="str">
        <f t="shared" si="9"/>
        <v>Geniekind</v>
      </c>
      <c r="AH142" s="90" t="str">
        <f t="shared" si="10"/>
        <v xml:space="preserve"> The language of the janns serves as a sort of Common language for geniekind, who are notoriously suspicious about those seeking to learn their individual languages. Jannti can be written in Thorass or Draconic.</v>
      </c>
    </row>
    <row r="143" spans="31:34">
      <c r="AE143" s="90" t="s">
        <v>10470</v>
      </c>
      <c r="AF143" s="90" t="str">
        <f t="shared" si="11"/>
        <v>Jotun</v>
      </c>
      <c r="AG143" s="90" t="str">
        <f t="shared" si="9"/>
        <v>Giants</v>
      </c>
      <c r="AH143" s="90" t="str">
        <f t="shared" si="10"/>
        <v xml:space="preserve"> A common tongue among giants, and possibly one of the oldest extant languages still in use. It shares roots with Thorass, and is written with Thorass. There are also individual languages based off of Jotun, in use by various giantish subraces (all of which are written in Thorass):</v>
      </c>
    </row>
    <row r="144" spans="31:34">
      <c r="AE144" s="90" t="s">
        <v>10471</v>
      </c>
      <c r="AF144" s="90" t="str">
        <f t="shared" si="11"/>
        <v>Jotunalder</v>
      </c>
      <c r="AG144" s="90" t="str">
        <f t="shared" si="9"/>
        <v>Giants</v>
      </c>
      <c r="AH144" s="90" t="str">
        <f t="shared" si="10"/>
        <v xml:space="preserve"> A ritualized language that is highly formalized and stilted. Those who speak Jotun can understand it well enough.</v>
      </c>
    </row>
    <row r="145" spans="31:34">
      <c r="AE145" s="90" t="s">
        <v>10472</v>
      </c>
      <c r="AF145" s="90" t="str">
        <f t="shared" si="11"/>
        <v>Jogishk</v>
      </c>
      <c r="AG145" s="90" t="str">
        <f t="shared" si="9"/>
        <v>Ogres</v>
      </c>
      <c r="AH145" s="90" t="str">
        <f t="shared" si="10"/>
        <v xml:space="preserve"> A vulgar patois of Jotun and Common.</v>
      </c>
    </row>
    <row r="146" spans="31:34">
      <c r="AE146" s="90" t="s">
        <v>10473</v>
      </c>
      <c r="AF146" s="90" t="str">
        <f t="shared" si="11"/>
        <v>Jotunhaug</v>
      </c>
      <c r="AG146" s="90" t="str">
        <f t="shared" si="9"/>
        <v>Hill and Mountain Giants</v>
      </c>
      <c r="AH146" s="90" t="str">
        <f t="shared" si="10"/>
        <v xml:space="preserve"> A rough, gutteral language which seems to be a corruption of Jotunise.</v>
      </c>
    </row>
    <row r="147" spans="31:34">
      <c r="AE147" s="90" t="s">
        <v>10474</v>
      </c>
      <c r="AF147" s="90" t="str">
        <f t="shared" si="11"/>
        <v>Jotunild</v>
      </c>
      <c r="AG147" s="90" t="str">
        <f t="shared" si="9"/>
        <v>Fire Giants</v>
      </c>
      <c r="AH147" s="90" t="str">
        <f t="shared" si="10"/>
        <v/>
      </c>
    </row>
    <row r="148" spans="31:34">
      <c r="AE148" s="90" t="s">
        <v>10475</v>
      </c>
      <c r="AF148" s="90" t="str">
        <f t="shared" si="11"/>
        <v>Jotunise</v>
      </c>
      <c r="AG148" s="90" t="str">
        <f t="shared" si="9"/>
        <v>Frost Giants</v>
      </c>
      <c r="AH148" s="90" t="str">
        <f t="shared" si="10"/>
        <v xml:space="preserve"> The predecessor language to Jotunhaug.</v>
      </c>
    </row>
    <row r="149" spans="31:34">
      <c r="AE149" s="90" t="s">
        <v>10476</v>
      </c>
      <c r="AF149" s="90" t="str">
        <f t="shared" si="11"/>
        <v>Jostunskye</v>
      </c>
      <c r="AG149" s="90" t="str">
        <f t="shared" si="9"/>
        <v>Cloud and Fog Giants</v>
      </c>
      <c r="AH149" s="90" t="str">
        <f t="shared" si="10"/>
        <v/>
      </c>
    </row>
    <row r="150" spans="31:34">
      <c r="AE150" s="90" t="s">
        <v>10477</v>
      </c>
      <c r="AF150" s="90" t="str">
        <f t="shared" si="11"/>
        <v>Jostunstein</v>
      </c>
      <c r="AG150" s="90" t="str">
        <f t="shared" si="9"/>
        <v>Stone Giants</v>
      </c>
      <c r="AH150" s="90" t="str">
        <f t="shared" si="10"/>
        <v/>
      </c>
    </row>
    <row r="151" spans="31:34">
      <c r="AE151" s="90" t="s">
        <v>10478</v>
      </c>
      <c r="AF151" s="90" t="str">
        <f t="shared" si="11"/>
        <v>Jotunuvar</v>
      </c>
      <c r="AG151" s="90" t="str">
        <f t="shared" si="9"/>
        <v>Storm Giants</v>
      </c>
      <c r="AH151" s="90" t="str">
        <f t="shared" si="10"/>
        <v/>
      </c>
    </row>
    <row r="152" spans="31:34">
      <c r="AE152" s="90" t="s">
        <v>10601</v>
      </c>
      <c r="AF152" s="90" t="str">
        <f t="shared" si="11"/>
        <v>Kurit</v>
      </c>
      <c r="AG152" s="90" t="str">
        <f t="shared" si="9"/>
        <v>Arctic Dwarves</v>
      </c>
      <c r="AH152" s="90" t="str">
        <f t="shared" si="10"/>
        <v xml:space="preserve"> A dwarven dialect considered much polluted by other dwarves, given the degree it has been influenced by the human Uluik language. Written in Dethek.</v>
      </c>
    </row>
    <row r="153" spans="31:34">
      <c r="AE153" s="90" t="s">
        <v>10602</v>
      </c>
      <c r="AF153" s="90" t="str">
        <f t="shared" si="11"/>
        <v>Luiric</v>
      </c>
      <c r="AG153" s="90" t="str">
        <f t="shared" si="9"/>
        <v>Halflings of Luiren</v>
      </c>
      <c r="AH153" s="90" t="str">
        <f t="shared" si="10"/>
        <v xml:space="preserve"> Considered the racial language of halflings, it is almost unheard of outside of Luiren, even by halflings themselves. Written in Espruar.</v>
      </c>
    </row>
    <row r="154" spans="31:34">
      <c r="AE154" s="90" t="s">
        <v>10603</v>
      </c>
      <c r="AF154" s="90" t="str">
        <f t="shared" si="11"/>
        <v>Riftspeak</v>
      </c>
      <c r="AG154" s="90" t="str">
        <f t="shared" si="9"/>
        <v>Gold Dwarves</v>
      </c>
      <c r="AH154" s="90" t="str">
        <f t="shared" si="10"/>
        <v xml:space="preserve"> A truly ancient dialect favored by the dwarves of the Great Rift, who care for and nurture the speaking of this language as carefully as they care for their gold. Written in Dethek.</v>
      </c>
    </row>
    <row r="155" spans="31:34">
      <c r="AE155" s="90" t="s">
        <v>10479</v>
      </c>
      <c r="AF155" s="90" t="str">
        <f t="shared" si="11"/>
        <v>Shanatan</v>
      </c>
      <c r="AG155" s="90" t="str">
        <f t="shared" si="9"/>
        <v>Shield Dwarves</v>
      </c>
      <c r="AH155" s="90" t="str">
        <f t="shared" si="10"/>
        <v xml:space="preserve"> The language of the western shield dwarves. Sadly, with the near-shattering of dwarven society among the shield dwarves, not many even know the language any more, and only a rare few elders who truly value such things can actually converse in it. Urdunnir dwarves speak on older version of the language. Written in Dethek.</v>
      </c>
    </row>
    <row r="156" spans="31:34">
      <c r="AE156" s="90" t="s">
        <v>10480</v>
      </c>
      <c r="AF156" s="90" t="str">
        <f t="shared" si="11"/>
        <v>Sylvan</v>
      </c>
      <c r="AG156" s="90" t="str">
        <f t="shared" si="9"/>
        <v>Fey</v>
      </c>
      <c r="AH156" s="90" t="str">
        <f t="shared" si="10"/>
        <v xml:space="preserve"> A subtle language spoken by fey and many other sylvan creatures with close ties to such. Written in Espruar.</v>
      </c>
    </row>
    <row r="157" spans="31:34">
      <c r="AE157" s="90" t="s">
        <v>10481</v>
      </c>
      <c r="AF157" s="90" t="str">
        <f t="shared" si="11"/>
        <v>Yipyak</v>
      </c>
      <c r="AG157" s="90" t="str">
        <f t="shared" si="9"/>
        <v>Kobolds</v>
      </c>
      <c r="AH157" s="90" t="str">
        <f t="shared" si="10"/>
        <v xml:space="preserve"> A debased form of Auld Wyrmish that serves as a common tongue for kobolds. Written inDraconic.</v>
      </c>
    </row>
    <row r="350" spans="5:5">
      <c r="E350" s="90" t="s">
        <v>13293</v>
      </c>
    </row>
    <row r="351" spans="5:5">
      <c r="E351" s="90" t="s">
        <v>10604</v>
      </c>
    </row>
    <row r="352" spans="5:5">
      <c r="E352" s="90" t="s">
        <v>10605</v>
      </c>
    </row>
    <row r="353" spans="5:5">
      <c r="E353" s="90" t="s">
        <v>10606</v>
      </c>
    </row>
    <row r="354" spans="5:5">
      <c r="E354" s="90" t="s">
        <v>10607</v>
      </c>
    </row>
    <row r="355" spans="5:5">
      <c r="E355" s="90" t="s">
        <v>13294</v>
      </c>
    </row>
    <row r="356" spans="5:5">
      <c r="E356" s="90" t="s">
        <v>10608</v>
      </c>
    </row>
    <row r="357" spans="5:5">
      <c r="E357" s="90" t="s">
        <v>10482</v>
      </c>
    </row>
    <row r="358" spans="5:5">
      <c r="E358" s="90" t="s">
        <v>10609</v>
      </c>
    </row>
    <row r="359" spans="5:5">
      <c r="E359" s="90" t="s">
        <v>10483</v>
      </c>
    </row>
    <row r="360" spans="5:5">
      <c r="E360" s="90" t="s">
        <v>10610</v>
      </c>
    </row>
    <row r="361" spans="5:5">
      <c r="E361" s="90" t="s">
        <v>10484</v>
      </c>
    </row>
    <row r="362" spans="5:5">
      <c r="E362" s="90" t="s">
        <v>10611</v>
      </c>
    </row>
    <row r="363" spans="5:5">
      <c r="E363" s="90" t="s">
        <v>13295</v>
      </c>
    </row>
    <row r="364" spans="5:5">
      <c r="E364" s="90" t="s">
        <v>10612</v>
      </c>
    </row>
    <row r="365" spans="5:5">
      <c r="E365" s="90" t="s">
        <v>10613</v>
      </c>
    </row>
    <row r="366" spans="5:5">
      <c r="E366" s="90" t="s">
        <v>10614</v>
      </c>
    </row>
    <row r="367" spans="5:5">
      <c r="E367" s="90" t="s">
        <v>10615</v>
      </c>
    </row>
    <row r="368" spans="5:5">
      <c r="E368" s="90" t="s">
        <v>10616</v>
      </c>
    </row>
    <row r="369" spans="5:5">
      <c r="E369" s="90" t="s">
        <v>10617</v>
      </c>
    </row>
    <row r="370" spans="5:5">
      <c r="E370" s="90" t="s">
        <v>10618</v>
      </c>
    </row>
    <row r="371" spans="5:5">
      <c r="E371" s="90" t="s">
        <v>10619</v>
      </c>
    </row>
    <row r="372" spans="5:5">
      <c r="E372" s="90" t="s">
        <v>10620</v>
      </c>
    </row>
    <row r="373" spans="5:5">
      <c r="E373" s="90" t="s">
        <v>10621</v>
      </c>
    </row>
    <row r="374" spans="5:5">
      <c r="E374" s="90" t="s">
        <v>10622</v>
      </c>
    </row>
    <row r="375" spans="5:5">
      <c r="E375" s="90" t="s">
        <v>10623</v>
      </c>
    </row>
    <row r="376" spans="5:5">
      <c r="E376" s="90" t="s">
        <v>10624</v>
      </c>
    </row>
    <row r="377" spans="5:5">
      <c r="E377" s="90" t="s">
        <v>10625</v>
      </c>
    </row>
    <row r="378" spans="5:5">
      <c r="E378" s="90" t="s">
        <v>10626</v>
      </c>
    </row>
    <row r="379" spans="5:5">
      <c r="E379" s="90" t="s">
        <v>10627</v>
      </c>
    </row>
    <row r="380" spans="5:5">
      <c r="E380" s="90" t="s">
        <v>10628</v>
      </c>
    </row>
    <row r="381" spans="5:5">
      <c r="E381" s="90" t="s">
        <v>10629</v>
      </c>
    </row>
    <row r="382" spans="5:5">
      <c r="E382" s="90" t="s">
        <v>10630</v>
      </c>
    </row>
    <row r="383" spans="5:5">
      <c r="E383" s="90" t="s">
        <v>10631</v>
      </c>
    </row>
    <row r="384" spans="5:5">
      <c r="E384" s="90" t="s">
        <v>10632</v>
      </c>
    </row>
    <row r="385" spans="5:6">
      <c r="E385" s="90" t="s">
        <v>10633</v>
      </c>
    </row>
    <row r="387" spans="5:6">
      <c r="E387" s="90" t="s">
        <v>10634</v>
      </c>
    </row>
    <row r="396" spans="5:6" ht="26.25">
      <c r="E396" s="237" t="s">
        <v>10635</v>
      </c>
      <c r="F396" s="237"/>
    </row>
    <row r="397" spans="5:6">
      <c r="E397" s="238" t="s">
        <v>10636</v>
      </c>
      <c r="F397" s="238"/>
    </row>
    <row r="398" spans="5:6">
      <c r="E398" s="239">
        <v>0.22777777777777777</v>
      </c>
      <c r="F398" s="239"/>
    </row>
    <row r="401" spans="5:7" ht="26.25">
      <c r="E401" s="90" t="s">
        <v>10637</v>
      </c>
      <c r="G401" s="237"/>
    </row>
    <row r="402" spans="5:7">
      <c r="E402" s="90" t="s">
        <v>10638</v>
      </c>
      <c r="G402" s="238"/>
    </row>
    <row r="403" spans="5:7">
      <c r="E403" s="90" t="s">
        <v>10639</v>
      </c>
      <c r="G403" s="239"/>
    </row>
    <row r="404" spans="5:7">
      <c r="E404" s="90" t="s">
        <v>10640</v>
      </c>
    </row>
    <row r="405" spans="5:7">
      <c r="E405" s="90" t="s">
        <v>10641</v>
      </c>
    </row>
    <row r="406" spans="5:7">
      <c r="E406" s="90" t="s">
        <v>10642</v>
      </c>
    </row>
    <row r="407" spans="5:7">
      <c r="E407" s="90" t="s">
        <v>10643</v>
      </c>
    </row>
    <row r="408" spans="5:7">
      <c r="E408" s="90" t="s">
        <v>10644</v>
      </c>
    </row>
    <row r="409" spans="5:7">
      <c r="E409" s="90" t="s">
        <v>10645</v>
      </c>
    </row>
    <row r="410" spans="5:7">
      <c r="E410" s="90" t="s">
        <v>10646</v>
      </c>
    </row>
    <row r="411" spans="5:7">
      <c r="E411" s="90" t="s">
        <v>10647</v>
      </c>
    </row>
    <row r="412" spans="5:7">
      <c r="E412" s="90" t="s">
        <v>10648</v>
      </c>
    </row>
    <row r="413" spans="5:7">
      <c r="E413" s="90" t="s">
        <v>10649</v>
      </c>
    </row>
    <row r="414" spans="5:7">
      <c r="E414" s="90" t="s">
        <v>10650</v>
      </c>
    </row>
    <row r="415" spans="5:7">
      <c r="E415" s="90" t="s">
        <v>10651</v>
      </c>
    </row>
    <row r="416" spans="5:7">
      <c r="E416" s="90" t="s">
        <v>10652</v>
      </c>
    </row>
    <row r="417" spans="5:5">
      <c r="E417" s="90" t="s">
        <v>10653</v>
      </c>
    </row>
    <row r="418" spans="5:5">
      <c r="E418" s="90" t="s">
        <v>10654</v>
      </c>
    </row>
    <row r="419" spans="5:5">
      <c r="E419" s="90" t="s">
        <v>6659</v>
      </c>
    </row>
    <row r="420" spans="5:5">
      <c r="E420" s="90" t="s">
        <v>10655</v>
      </c>
    </row>
    <row r="422" spans="5:5">
      <c r="E422" s="90" t="s">
        <v>6659</v>
      </c>
    </row>
    <row r="424" spans="5:5">
      <c r="E424" s="90" t="s">
        <v>10656</v>
      </c>
    </row>
    <row r="425" spans="5:5">
      <c r="E425" s="90" t="s">
        <v>10657</v>
      </c>
    </row>
    <row r="426" spans="5:5">
      <c r="E426" s="90" t="s">
        <v>10658</v>
      </c>
    </row>
    <row r="427" spans="5:5">
      <c r="E427" s="90" t="s">
        <v>10659</v>
      </c>
    </row>
    <row r="428" spans="5:5">
      <c r="E428" s="90" t="s">
        <v>10660</v>
      </c>
    </row>
    <row r="429" spans="5:5">
      <c r="E429" s="90" t="s">
        <v>6659</v>
      </c>
    </row>
    <row r="430" spans="5:5">
      <c r="E430" s="90" t="s">
        <v>10661</v>
      </c>
    </row>
    <row r="431" spans="5:5">
      <c r="E431" s="90" t="s">
        <v>10662</v>
      </c>
    </row>
    <row r="432" spans="5:5">
      <c r="E432" s="90" t="s">
        <v>10663</v>
      </c>
    </row>
    <row r="433" spans="5:5">
      <c r="E433" s="90" t="s">
        <v>10664</v>
      </c>
    </row>
    <row r="434" spans="5:5">
      <c r="E434" s="90" t="s">
        <v>10665</v>
      </c>
    </row>
    <row r="435" spans="5:5">
      <c r="E435" s="90" t="s">
        <v>10666</v>
      </c>
    </row>
    <row r="436" spans="5:5">
      <c r="E436" s="90" t="s">
        <v>10667</v>
      </c>
    </row>
    <row r="437" spans="5:5">
      <c r="E437" s="90" t="s">
        <v>10668</v>
      </c>
    </row>
    <row r="438" spans="5:5">
      <c r="E438" s="90" t="s">
        <v>10669</v>
      </c>
    </row>
    <row r="439" spans="5:5">
      <c r="E439" s="90" t="s">
        <v>10670</v>
      </c>
    </row>
    <row r="440" spans="5:5">
      <c r="E440" s="90" t="s">
        <v>10671</v>
      </c>
    </row>
    <row r="441" spans="5:5">
      <c r="E441" s="90" t="s">
        <v>10672</v>
      </c>
    </row>
    <row r="442" spans="5:5">
      <c r="E442" s="90" t="s">
        <v>10673</v>
      </c>
    </row>
    <row r="443" spans="5:5">
      <c r="E443" s="90" t="s">
        <v>10674</v>
      </c>
    </row>
    <row r="444" spans="5:5">
      <c r="E444" s="90" t="s">
        <v>10675</v>
      </c>
    </row>
    <row r="445" spans="5:5">
      <c r="E445" s="90" t="s">
        <v>10676</v>
      </c>
    </row>
    <row r="446" spans="5:5">
      <c r="E446" s="90" t="s">
        <v>6659</v>
      </c>
    </row>
    <row r="447" spans="5:5">
      <c r="E447" s="90" t="s">
        <v>10677</v>
      </c>
    </row>
    <row r="448" spans="5:5">
      <c r="E448" s="90" t="s">
        <v>10678</v>
      </c>
    </row>
    <row r="449" spans="5:6">
      <c r="E449" s="90" t="s">
        <v>10679</v>
      </c>
    </row>
    <row r="450" spans="5:6">
      <c r="E450" s="90" t="s">
        <v>10680</v>
      </c>
    </row>
    <row r="451" spans="5:6">
      <c r="E451" s="90" t="s">
        <v>10681</v>
      </c>
    </row>
    <row r="452" spans="5:6">
      <c r="E452" s="90" t="s">
        <v>10682</v>
      </c>
    </row>
    <row r="453" spans="5:6">
      <c r="E453" s="90" t="s">
        <v>10683</v>
      </c>
    </row>
    <row r="454" spans="5:6">
      <c r="E454" s="90" t="s">
        <v>10684</v>
      </c>
    </row>
    <row r="455" spans="5:6">
      <c r="E455" s="90" t="s">
        <v>10685</v>
      </c>
    </row>
    <row r="456" spans="5:6">
      <c r="E456" s="90" t="s">
        <v>10686</v>
      </c>
    </row>
    <row r="457" spans="5:6">
      <c r="E457" s="90" t="s">
        <v>10687</v>
      </c>
    </row>
    <row r="460" spans="5:6" ht="26.25">
      <c r="E460" s="237" t="s">
        <v>10688</v>
      </c>
      <c r="F460" s="237"/>
    </row>
    <row r="461" spans="5:6">
      <c r="E461" s="238" t="s">
        <v>10636</v>
      </c>
      <c r="F461" s="238"/>
    </row>
    <row r="462" spans="5:6">
      <c r="E462" s="239">
        <v>0.22777777777777777</v>
      </c>
      <c r="F462" s="239"/>
    </row>
    <row r="465" spans="5:7" ht="26.25">
      <c r="E465" s="90" t="s">
        <v>10689</v>
      </c>
      <c r="G465" s="237"/>
    </row>
    <row r="466" spans="5:7">
      <c r="E466" s="90" t="s">
        <v>10690</v>
      </c>
      <c r="G466" s="238"/>
    </row>
    <row r="467" spans="5:7">
      <c r="E467" s="90" t="s">
        <v>10691</v>
      </c>
      <c r="G467" s="239"/>
    </row>
    <row r="468" spans="5:7">
      <c r="E468" s="90" t="s">
        <v>10692</v>
      </c>
    </row>
    <row r="469" spans="5:7">
      <c r="E469" s="90" t="s">
        <v>10693</v>
      </c>
    </row>
    <row r="470" spans="5:7">
      <c r="E470" s="90" t="s">
        <v>10694</v>
      </c>
    </row>
    <row r="471" spans="5:7">
      <c r="E471" s="90" t="s">
        <v>10695</v>
      </c>
    </row>
    <row r="472" spans="5:7">
      <c r="E472" s="90" t="s">
        <v>10696</v>
      </c>
    </row>
    <row r="473" spans="5:7">
      <c r="E473" s="90" t="s">
        <v>10697</v>
      </c>
    </row>
    <row r="474" spans="5:7">
      <c r="E474" s="90" t="s">
        <v>10698</v>
      </c>
    </row>
    <row r="475" spans="5:7">
      <c r="E475" s="90" t="s">
        <v>10699</v>
      </c>
    </row>
    <row r="476" spans="5:7">
      <c r="E476" s="90" t="s">
        <v>10700</v>
      </c>
    </row>
    <row r="477" spans="5:7">
      <c r="E477" s="90" t="s">
        <v>10701</v>
      </c>
    </row>
    <row r="478" spans="5:7">
      <c r="E478" s="90" t="s">
        <v>10702</v>
      </c>
    </row>
    <row r="479" spans="5:7">
      <c r="E479" s="90" t="s">
        <v>10703</v>
      </c>
    </row>
    <row r="480" spans="5:7">
      <c r="E480" s="90" t="s">
        <v>10704</v>
      </c>
    </row>
    <row r="481" spans="5:5">
      <c r="E481" s="90" t="s">
        <v>10705</v>
      </c>
    </row>
    <row r="482" spans="5:5">
      <c r="E482" s="90" t="s">
        <v>10706</v>
      </c>
    </row>
    <row r="483" spans="5:5">
      <c r="E483" s="90" t="s">
        <v>10707</v>
      </c>
    </row>
    <row r="484" spans="5:5">
      <c r="E484" s="90" t="s">
        <v>10708</v>
      </c>
    </row>
    <row r="485" spans="5:5">
      <c r="E485" s="90" t="s">
        <v>10709</v>
      </c>
    </row>
    <row r="486" spans="5:5">
      <c r="E486" s="90" t="s">
        <v>10710</v>
      </c>
    </row>
    <row r="488" spans="5:5">
      <c r="E488" s="90" t="s">
        <v>10699</v>
      </c>
    </row>
    <row r="489" spans="5:5">
      <c r="E489" s="90" t="s">
        <v>10700</v>
      </c>
    </row>
    <row r="490" spans="5:5">
      <c r="E490" s="90" t="s">
        <v>10701</v>
      </c>
    </row>
    <row r="491" spans="5:5">
      <c r="E491" s="90" t="s">
        <v>10702</v>
      </c>
    </row>
    <row r="492" spans="5:5">
      <c r="E492" s="90" t="s">
        <v>10703</v>
      </c>
    </row>
    <row r="493" spans="5:5">
      <c r="E493" s="90" t="s">
        <v>10704</v>
      </c>
    </row>
    <row r="494" spans="5:5">
      <c r="E494" s="90" t="s">
        <v>10705</v>
      </c>
    </row>
    <row r="495" spans="5:5">
      <c r="E495" s="90" t="s">
        <v>10706</v>
      </c>
    </row>
    <row r="496" spans="5:5">
      <c r="E496" s="90" t="s">
        <v>10707</v>
      </c>
    </row>
    <row r="497" spans="5:5">
      <c r="E497" s="90" t="s">
        <v>10708</v>
      </c>
    </row>
    <row r="498" spans="5:5">
      <c r="E498" s="90" t="s">
        <v>10709</v>
      </c>
    </row>
    <row r="499" spans="5:5">
      <c r="E499" s="90" t="s">
        <v>10710</v>
      </c>
    </row>
    <row r="501" spans="5:5">
      <c r="E501" s="90" t="s">
        <v>10711</v>
      </c>
    </row>
    <row r="502" spans="5:5">
      <c r="E502" s="90" t="s">
        <v>10712</v>
      </c>
    </row>
    <row r="503" spans="5:5">
      <c r="E503" s="90" t="s">
        <v>10713</v>
      </c>
    </row>
    <row r="504" spans="5:5">
      <c r="E504" s="90" t="s">
        <v>10714</v>
      </c>
    </row>
    <row r="505" spans="5:5">
      <c r="E505" s="90" t="s">
        <v>10715</v>
      </c>
    </row>
    <row r="506" spans="5:5">
      <c r="E506" s="90" t="s">
        <v>10716</v>
      </c>
    </row>
    <row r="507" spans="5:5">
      <c r="E507" s="90" t="s">
        <v>10717</v>
      </c>
    </row>
    <row r="508" spans="5:5">
      <c r="E508" s="90" t="s">
        <v>10718</v>
      </c>
    </row>
    <row r="509" spans="5:5">
      <c r="E509" s="90" t="s">
        <v>10719</v>
      </c>
    </row>
    <row r="510" spans="5:5">
      <c r="E510" s="90" t="s">
        <v>10720</v>
      </c>
    </row>
    <row r="511" spans="5:5">
      <c r="E511" s="90" t="s">
        <v>10721</v>
      </c>
    </row>
    <row r="512" spans="5:5">
      <c r="E512" s="90" t="s">
        <v>10722</v>
      </c>
    </row>
    <row r="513" spans="5:5">
      <c r="E513" s="90" t="s">
        <v>10723</v>
      </c>
    </row>
    <row r="514" spans="5:5">
      <c r="E514" s="90" t="s">
        <v>10724</v>
      </c>
    </row>
    <row r="515" spans="5:5">
      <c r="E515" s="90" t="s">
        <v>10725</v>
      </c>
    </row>
    <row r="516" spans="5:5">
      <c r="E516" s="90" t="s">
        <v>10726</v>
      </c>
    </row>
    <row r="517" spans="5:5">
      <c r="E517" s="90" t="s">
        <v>10727</v>
      </c>
    </row>
    <row r="518" spans="5:5">
      <c r="E518" s="90" t="s">
        <v>10728</v>
      </c>
    </row>
    <row r="519" spans="5:5">
      <c r="E519" s="90" t="s">
        <v>10729</v>
      </c>
    </row>
    <row r="520" spans="5:5">
      <c r="E520" s="90" t="s">
        <v>10730</v>
      </c>
    </row>
    <row r="521" spans="5:5">
      <c r="E521" s="90" t="s">
        <v>10731</v>
      </c>
    </row>
    <row r="522" spans="5:5">
      <c r="E522" s="90" t="s">
        <v>6659</v>
      </c>
    </row>
    <row r="523" spans="5:5">
      <c r="E523" s="90" t="s">
        <v>10732</v>
      </c>
    </row>
    <row r="524" spans="5:5">
      <c r="E524" s="90" t="s">
        <v>10733</v>
      </c>
    </row>
    <row r="525" spans="5:5">
      <c r="E525" s="90" t="s">
        <v>10734</v>
      </c>
    </row>
    <row r="526" spans="5:5">
      <c r="E526" s="90" t="s">
        <v>10735</v>
      </c>
    </row>
    <row r="527" spans="5:5">
      <c r="E527" s="90" t="s">
        <v>10736</v>
      </c>
    </row>
    <row r="528" spans="5:5">
      <c r="E528" s="90" t="s">
        <v>10737</v>
      </c>
    </row>
    <row r="529" spans="5:6">
      <c r="E529" s="90" t="s">
        <v>10738</v>
      </c>
    </row>
    <row r="530" spans="5:6">
      <c r="E530" s="90" t="s">
        <v>10739</v>
      </c>
    </row>
    <row r="531" spans="5:6">
      <c r="E531" s="90" t="s">
        <v>10740</v>
      </c>
    </row>
    <row r="532" spans="5:6">
      <c r="E532" s="90" t="s">
        <v>10741</v>
      </c>
    </row>
    <row r="533" spans="5:6">
      <c r="E533" s="90" t="s">
        <v>10742</v>
      </c>
    </row>
    <row r="534" spans="5:6">
      <c r="E534" s="90" t="s">
        <v>10743</v>
      </c>
    </row>
    <row r="535" spans="5:6">
      <c r="E535" s="90" t="s">
        <v>10744</v>
      </c>
    </row>
    <row r="536" spans="5:6">
      <c r="E536" s="90" t="s">
        <v>10745</v>
      </c>
    </row>
    <row r="537" spans="5:6">
      <c r="E537" s="90" t="s">
        <v>6659</v>
      </c>
    </row>
    <row r="538" spans="5:6">
      <c r="E538" s="90" t="s">
        <v>10746</v>
      </c>
    </row>
    <row r="539" spans="5:6">
      <c r="E539" s="90" t="s">
        <v>10747</v>
      </c>
    </row>
    <row r="540" spans="5:6">
      <c r="E540" s="90" t="s">
        <v>10748</v>
      </c>
    </row>
    <row r="544" spans="5:6" ht="26.25">
      <c r="E544" s="237" t="s">
        <v>10749</v>
      </c>
      <c r="F544" s="237"/>
    </row>
    <row r="545" spans="5:7">
      <c r="E545" s="238" t="s">
        <v>10636</v>
      </c>
      <c r="F545" s="238"/>
    </row>
    <row r="546" spans="5:7">
      <c r="E546" s="239">
        <v>0.22847222222222222</v>
      </c>
      <c r="F546" s="239"/>
    </row>
    <row r="549" spans="5:7" ht="26.25">
      <c r="E549" s="90" t="s">
        <v>10750</v>
      </c>
      <c r="G549" s="237"/>
    </row>
    <row r="550" spans="5:7">
      <c r="E550" s="90" t="s">
        <v>9915</v>
      </c>
      <c r="G550" s="238"/>
    </row>
    <row r="551" spans="5:7">
      <c r="E551" s="90" t="s">
        <v>10751</v>
      </c>
      <c r="G551" s="239"/>
    </row>
    <row r="552" spans="5:7">
      <c r="E552" s="90" t="s">
        <v>10752</v>
      </c>
    </row>
    <row r="553" spans="5:7">
      <c r="E553" s="90" t="s">
        <v>10753</v>
      </c>
    </row>
    <row r="554" spans="5:7">
      <c r="E554" s="90" t="s">
        <v>6659</v>
      </c>
    </row>
    <row r="555" spans="5:7">
      <c r="E555" s="90" t="s">
        <v>10754</v>
      </c>
    </row>
    <row r="556" spans="5:7">
      <c r="E556" s="90" t="s">
        <v>10755</v>
      </c>
    </row>
    <row r="557" spans="5:7">
      <c r="E557" s="90" t="s">
        <v>10756</v>
      </c>
    </row>
    <row r="558" spans="5:7">
      <c r="E558" s="90" t="s">
        <v>10757</v>
      </c>
    </row>
    <row r="559" spans="5:7">
      <c r="E559" s="90" t="s">
        <v>10758</v>
      </c>
    </row>
    <row r="560" spans="5:7">
      <c r="E560" s="90" t="s">
        <v>6659</v>
      </c>
    </row>
    <row r="562" spans="5:5">
      <c r="E562" s="90" t="s">
        <v>10759</v>
      </c>
    </row>
    <row r="563" spans="5:5">
      <c r="E563" s="90" t="s">
        <v>10760</v>
      </c>
    </row>
    <row r="564" spans="5:5">
      <c r="E564" s="90" t="s">
        <v>10761</v>
      </c>
    </row>
    <row r="565" spans="5:5">
      <c r="E565" s="90" t="s">
        <v>6659</v>
      </c>
    </row>
    <row r="566" spans="5:5">
      <c r="E566" s="90" t="s">
        <v>10755</v>
      </c>
    </row>
    <row r="567" spans="5:5">
      <c r="E567" s="90" t="s">
        <v>10762</v>
      </c>
    </row>
    <row r="568" spans="5:5">
      <c r="E568" s="90" t="s">
        <v>10763</v>
      </c>
    </row>
    <row r="569" spans="5:5">
      <c r="E569" s="90" t="s">
        <v>10764</v>
      </c>
    </row>
    <row r="570" spans="5:5">
      <c r="E570" s="90" t="s">
        <v>10765</v>
      </c>
    </row>
    <row r="571" spans="5:5">
      <c r="E571" s="90" t="s">
        <v>10766</v>
      </c>
    </row>
    <row r="572" spans="5:5">
      <c r="E572" s="90" t="s">
        <v>10767</v>
      </c>
    </row>
    <row r="573" spans="5:5">
      <c r="E573" s="90" t="s">
        <v>10768</v>
      </c>
    </row>
    <row r="574" spans="5:5">
      <c r="E574" s="90" t="s">
        <v>10769</v>
      </c>
    </row>
    <row r="575" spans="5:5">
      <c r="E575" s="90" t="s">
        <v>10770</v>
      </c>
    </row>
    <row r="576" spans="5:5">
      <c r="E576" s="90" t="s">
        <v>10771</v>
      </c>
    </row>
    <row r="577" spans="5:5">
      <c r="E577" s="90" t="s">
        <v>10772</v>
      </c>
    </row>
    <row r="578" spans="5:5">
      <c r="E578" s="90" t="s">
        <v>10773</v>
      </c>
    </row>
    <row r="579" spans="5:5">
      <c r="E579" s="90" t="s">
        <v>4835</v>
      </c>
    </row>
    <row r="580" spans="5:5">
      <c r="E580" s="90" t="s">
        <v>10774</v>
      </c>
    </row>
    <row r="581" spans="5:5">
      <c r="E581" s="90" t="s">
        <v>10775</v>
      </c>
    </row>
    <row r="582" spans="5:5">
      <c r="E582" s="90" t="s">
        <v>10776</v>
      </c>
    </row>
    <row r="583" spans="5:5">
      <c r="E583" s="90" t="s">
        <v>10777</v>
      </c>
    </row>
    <row r="584" spans="5:5">
      <c r="E584" s="90" t="s">
        <v>6659</v>
      </c>
    </row>
    <row r="585" spans="5:5">
      <c r="E585" s="90" t="s">
        <v>10778</v>
      </c>
    </row>
    <row r="586" spans="5:5">
      <c r="E586" s="90" t="s">
        <v>10779</v>
      </c>
    </row>
    <row r="587" spans="5:5">
      <c r="E587" s="90" t="s">
        <v>10780</v>
      </c>
    </row>
    <row r="588" spans="5:5">
      <c r="E588" s="90" t="s">
        <v>10781</v>
      </c>
    </row>
    <row r="589" spans="5:5">
      <c r="E589" s="90" t="s">
        <v>10782</v>
      </c>
    </row>
    <row r="590" spans="5:5">
      <c r="E590" s="90" t="s">
        <v>10783</v>
      </c>
    </row>
    <row r="591" spans="5:5">
      <c r="E591" s="90" t="s">
        <v>10784</v>
      </c>
    </row>
    <row r="592" spans="5:5">
      <c r="E592" s="90" t="s">
        <v>4930</v>
      </c>
    </row>
    <row r="593" spans="5:6">
      <c r="E593" s="90" t="s">
        <v>10785</v>
      </c>
    </row>
    <row r="594" spans="5:6">
      <c r="E594" s="90" t="s">
        <v>10786</v>
      </c>
    </row>
    <row r="595" spans="5:6">
      <c r="E595" s="90" t="s">
        <v>10787</v>
      </c>
    </row>
    <row r="596" spans="5:6">
      <c r="E596" s="90" t="s">
        <v>10788</v>
      </c>
    </row>
    <row r="597" spans="5:6">
      <c r="E597" s="90" t="s">
        <v>10789</v>
      </c>
    </row>
    <row r="598" spans="5:6">
      <c r="E598" s="90" t="s">
        <v>10790</v>
      </c>
    </row>
    <row r="599" spans="5:6">
      <c r="E599" s="90" t="s">
        <v>10791</v>
      </c>
    </row>
    <row r="600" spans="5:6">
      <c r="E600" s="90" t="s">
        <v>10792</v>
      </c>
    </row>
    <row r="601" spans="5:6">
      <c r="E601" s="90" t="s">
        <v>10793</v>
      </c>
    </row>
    <row r="602" spans="5:6">
      <c r="E602" s="90" t="s">
        <v>10794</v>
      </c>
    </row>
    <row r="605" spans="5:6" ht="26.25">
      <c r="E605" s="237" t="s">
        <v>10795</v>
      </c>
      <c r="F605" s="237"/>
    </row>
    <row r="606" spans="5:6">
      <c r="E606" s="238" t="s">
        <v>10636</v>
      </c>
      <c r="F606" s="238"/>
    </row>
    <row r="607" spans="5:6">
      <c r="E607" s="239">
        <v>0.22847222222222222</v>
      </c>
      <c r="F607" s="239"/>
    </row>
    <row r="610" spans="5:7" ht="26.25">
      <c r="E610" s="90" t="s">
        <v>10796</v>
      </c>
      <c r="G610" s="237"/>
    </row>
    <row r="611" spans="5:7">
      <c r="E611" s="90" t="s">
        <v>10797</v>
      </c>
      <c r="G611" s="238"/>
    </row>
    <row r="612" spans="5:7">
      <c r="E612" s="90" t="s">
        <v>10798</v>
      </c>
      <c r="G612" s="239"/>
    </row>
    <row r="613" spans="5:7">
      <c r="E613" s="90" t="s">
        <v>10799</v>
      </c>
    </row>
    <row r="614" spans="5:7">
      <c r="E614" s="90" t="s">
        <v>10800</v>
      </c>
    </row>
    <row r="615" spans="5:7">
      <c r="E615" s="90" t="s">
        <v>10801</v>
      </c>
    </row>
    <row r="616" spans="5:7">
      <c r="E616" s="90" t="s">
        <v>10802</v>
      </c>
    </row>
    <row r="617" spans="5:7">
      <c r="E617" s="90" t="s">
        <v>10803</v>
      </c>
    </row>
    <row r="618" spans="5:7">
      <c r="E618" s="90" t="s">
        <v>10804</v>
      </c>
    </row>
    <row r="619" spans="5:7">
      <c r="E619" s="90" t="s">
        <v>10805</v>
      </c>
    </row>
    <row r="620" spans="5:7">
      <c r="E620" s="90" t="s">
        <v>10806</v>
      </c>
    </row>
    <row r="623" spans="5:7" ht="26.25">
      <c r="E623" s="237" t="s">
        <v>10807</v>
      </c>
      <c r="F623" s="237"/>
    </row>
    <row r="624" spans="5:7">
      <c r="E624" s="238" t="s">
        <v>10636</v>
      </c>
      <c r="F624" s="238"/>
    </row>
    <row r="625" spans="5:7">
      <c r="E625" s="239">
        <v>0.22916666666666666</v>
      </c>
      <c r="F625" s="239"/>
    </row>
    <row r="628" spans="5:7" ht="26.25">
      <c r="E628" s="90" t="s">
        <v>10808</v>
      </c>
      <c r="G628" s="237"/>
    </row>
    <row r="629" spans="5:7">
      <c r="E629" s="90" t="s">
        <v>10809</v>
      </c>
      <c r="G629" s="238"/>
    </row>
    <row r="630" spans="5:7">
      <c r="E630" s="90" t="s">
        <v>10810</v>
      </c>
      <c r="G630" s="239"/>
    </row>
    <row r="631" spans="5:7">
      <c r="E631" s="90" t="s">
        <v>10811</v>
      </c>
    </row>
    <row r="632" spans="5:7">
      <c r="E632" s="90" t="s">
        <v>10812</v>
      </c>
    </row>
    <row r="633" spans="5:7">
      <c r="E633" s="90" t="s">
        <v>6659</v>
      </c>
    </row>
    <row r="634" spans="5:7">
      <c r="E634" s="90" t="s">
        <v>10813</v>
      </c>
    </row>
    <row r="635" spans="5:7">
      <c r="E635" s="90" t="s">
        <v>10814</v>
      </c>
    </row>
    <row r="636" spans="5:7">
      <c r="E636" s="90" t="s">
        <v>10815</v>
      </c>
    </row>
    <row r="637" spans="5:7">
      <c r="E637" s="90" t="s">
        <v>10816</v>
      </c>
    </row>
    <row r="638" spans="5:7">
      <c r="E638" s="90" t="s">
        <v>10817</v>
      </c>
    </row>
    <row r="639" spans="5:7">
      <c r="E639" s="90" t="s">
        <v>10818</v>
      </c>
    </row>
    <row r="640" spans="5:7">
      <c r="E640" s="90" t="s">
        <v>10819</v>
      </c>
    </row>
    <row r="641" spans="5:5">
      <c r="E641" s="90" t="s">
        <v>10820</v>
      </c>
    </row>
    <row r="642" spans="5:5">
      <c r="E642" s="90" t="s">
        <v>10821</v>
      </c>
    </row>
    <row r="643" spans="5:5">
      <c r="E643" s="90" t="s">
        <v>10822</v>
      </c>
    </row>
    <row r="644" spans="5:5">
      <c r="E644" s="90" t="s">
        <v>10823</v>
      </c>
    </row>
    <row r="645" spans="5:5">
      <c r="E645" s="90" t="s">
        <v>10824</v>
      </c>
    </row>
    <row r="646" spans="5:5">
      <c r="E646" s="90" t="s">
        <v>10825</v>
      </c>
    </row>
    <row r="647" spans="5:5">
      <c r="E647" s="90" t="s">
        <v>10826</v>
      </c>
    </row>
    <row r="648" spans="5:5">
      <c r="E648" s="90" t="s">
        <v>10827</v>
      </c>
    </row>
    <row r="649" spans="5:5">
      <c r="E649" s="90" t="s">
        <v>10828</v>
      </c>
    </row>
    <row r="650" spans="5:5">
      <c r="E650" s="90" t="s">
        <v>10829</v>
      </c>
    </row>
    <row r="651" spans="5:5">
      <c r="E651" s="90" t="s">
        <v>10830</v>
      </c>
    </row>
    <row r="652" spans="5:5">
      <c r="E652" s="90" t="s">
        <v>10831</v>
      </c>
    </row>
    <row r="653" spans="5:5">
      <c r="E653" s="90" t="s">
        <v>10832</v>
      </c>
    </row>
    <row r="654" spans="5:5">
      <c r="E654" s="90" t="s">
        <v>10833</v>
      </c>
    </row>
    <row r="655" spans="5:5">
      <c r="E655" s="90" t="s">
        <v>10834</v>
      </c>
    </row>
    <row r="656" spans="5:5">
      <c r="E656" s="90" t="s">
        <v>10835</v>
      </c>
    </row>
    <row r="657" spans="5:5">
      <c r="E657" s="90" t="s">
        <v>10836</v>
      </c>
    </row>
    <row r="658" spans="5:5">
      <c r="E658" s="90" t="s">
        <v>10837</v>
      </c>
    </row>
    <row r="659" spans="5:5">
      <c r="E659" s="90" t="s">
        <v>6659</v>
      </c>
    </row>
    <row r="660" spans="5:5">
      <c r="E660" s="90" t="s">
        <v>10838</v>
      </c>
    </row>
    <row r="661" spans="5:5">
      <c r="E661" s="90" t="s">
        <v>10839</v>
      </c>
    </row>
    <row r="662" spans="5:5">
      <c r="E662" s="90" t="s">
        <v>10840</v>
      </c>
    </row>
    <row r="663" spans="5:5">
      <c r="E663" s="90" t="s">
        <v>10841</v>
      </c>
    </row>
    <row r="664" spans="5:5">
      <c r="E664" s="90" t="s">
        <v>10842</v>
      </c>
    </row>
    <row r="665" spans="5:5">
      <c r="E665" s="90" t="s">
        <v>10843</v>
      </c>
    </row>
    <row r="666" spans="5:5">
      <c r="E666" s="90" t="s">
        <v>10844</v>
      </c>
    </row>
    <row r="667" spans="5:5">
      <c r="E667" s="90" t="s">
        <v>10845</v>
      </c>
    </row>
    <row r="668" spans="5:5">
      <c r="E668" s="90" t="s">
        <v>10846</v>
      </c>
    </row>
    <row r="669" spans="5:5">
      <c r="E669" s="90" t="s">
        <v>10847</v>
      </c>
    </row>
    <row r="670" spans="5:5">
      <c r="E670" s="90" t="s">
        <v>10848</v>
      </c>
    </row>
    <row r="671" spans="5:5">
      <c r="E671" s="90" t="s">
        <v>10849</v>
      </c>
    </row>
    <row r="672" spans="5:5">
      <c r="E672" s="90" t="s">
        <v>10850</v>
      </c>
    </row>
    <row r="673" spans="5:5">
      <c r="E673" s="90" t="s">
        <v>10851</v>
      </c>
    </row>
    <row r="674" spans="5:5">
      <c r="E674" s="90" t="s">
        <v>10852</v>
      </c>
    </row>
    <row r="675" spans="5:5">
      <c r="E675" s="90" t="s">
        <v>10853</v>
      </c>
    </row>
    <row r="676" spans="5:5">
      <c r="E676" s="90" t="s">
        <v>10854</v>
      </c>
    </row>
    <row r="677" spans="5:5">
      <c r="E677" s="90" t="s">
        <v>10855</v>
      </c>
    </row>
    <row r="678" spans="5:5">
      <c r="E678" s="90" t="s">
        <v>10856</v>
      </c>
    </row>
    <row r="679" spans="5:5">
      <c r="E679" s="90" t="s">
        <v>10857</v>
      </c>
    </row>
    <row r="680" spans="5:5">
      <c r="E680" s="90" t="s">
        <v>6659</v>
      </c>
    </row>
    <row r="681" spans="5:5">
      <c r="E681" s="90" t="s">
        <v>10858</v>
      </c>
    </row>
    <row r="697" spans="3:4">
      <c r="C697" s="90" t="s">
        <v>10859</v>
      </c>
    </row>
    <row r="698" spans="3:4">
      <c r="C698" s="90" t="s">
        <v>10860</v>
      </c>
    </row>
    <row r="699" spans="3:4">
      <c r="C699" s="240">
        <v>0.99236111111111114</v>
      </c>
      <c r="D699" s="240"/>
    </row>
    <row r="701" spans="3:4">
      <c r="C701" s="90" t="s">
        <v>10861</v>
      </c>
    </row>
    <row r="703" spans="3:4">
      <c r="C703" s="90" t="s">
        <v>10862</v>
      </c>
    </row>
    <row r="708" spans="3:3">
      <c r="C708" s="90" t="s">
        <v>10863</v>
      </c>
    </row>
    <row r="710" spans="3:3">
      <c r="C710" s="90" t="s">
        <v>10864</v>
      </c>
    </row>
    <row r="712" spans="3:3">
      <c r="C712" s="90" t="s">
        <v>10865</v>
      </c>
    </row>
    <row r="714" spans="3:3">
      <c r="C714" s="90" t="s">
        <v>10866</v>
      </c>
    </row>
    <row r="716" spans="3:3">
      <c r="C716" s="90" t="s">
        <v>10867</v>
      </c>
    </row>
    <row r="720" spans="3:3">
      <c r="C720" s="90" t="s">
        <v>10868</v>
      </c>
    </row>
    <row r="722" spans="3:3">
      <c r="C722" s="90" t="s">
        <v>10869</v>
      </c>
    </row>
    <row r="724" spans="3:3">
      <c r="C724" s="90" t="s">
        <v>10870</v>
      </c>
    </row>
    <row r="726" spans="3:3">
      <c r="C726" s="90" t="s">
        <v>10871</v>
      </c>
    </row>
    <row r="728" spans="3:3">
      <c r="C728" s="90" t="s">
        <v>10872</v>
      </c>
    </row>
    <row r="730" spans="3:3">
      <c r="C730" s="90" t="s">
        <v>10873</v>
      </c>
    </row>
    <row r="732" spans="3:3">
      <c r="C732" s="90" t="s">
        <v>10874</v>
      </c>
    </row>
    <row r="734" spans="3:3">
      <c r="C734" s="90" t="s">
        <v>10875</v>
      </c>
    </row>
    <row r="738" spans="3:3">
      <c r="C738" s="90" t="s">
        <v>10876</v>
      </c>
    </row>
    <row r="740" spans="3:3">
      <c r="C740" s="90" t="s">
        <v>10877</v>
      </c>
    </row>
    <row r="742" spans="3:3">
      <c r="C742" s="90" t="s">
        <v>10878</v>
      </c>
    </row>
    <row r="744" spans="3:3">
      <c r="C744" s="90" t="s">
        <v>10879</v>
      </c>
    </row>
    <row r="746" spans="3:3">
      <c r="C746" s="90" t="s">
        <v>10880</v>
      </c>
    </row>
    <row r="748" spans="3:3">
      <c r="C748" s="90" t="s">
        <v>10872</v>
      </c>
    </row>
    <row r="750" spans="3:3">
      <c r="C750" s="90" t="s">
        <v>10881</v>
      </c>
    </row>
    <row r="752" spans="3:3">
      <c r="C752" s="90" t="s">
        <v>10874</v>
      </c>
    </row>
    <row r="754" spans="3:3">
      <c r="C754" s="90" t="s">
        <v>10882</v>
      </c>
    </row>
    <row r="758" spans="3:3">
      <c r="C758" s="90" t="s">
        <v>10883</v>
      </c>
    </row>
    <row r="760" spans="3:3">
      <c r="C760" s="90" t="s">
        <v>10884</v>
      </c>
    </row>
    <row r="762" spans="3:3">
      <c r="C762" s="90" t="s">
        <v>10885</v>
      </c>
    </row>
    <row r="764" spans="3:3">
      <c r="C764" s="90" t="s">
        <v>10886</v>
      </c>
    </row>
    <row r="766" spans="3:3">
      <c r="C766" s="90" t="s">
        <v>10887</v>
      </c>
    </row>
    <row r="768" spans="3:3">
      <c r="C768" s="90" t="s">
        <v>10888</v>
      </c>
    </row>
    <row r="770" spans="3:3">
      <c r="C770" s="90" t="s">
        <v>10889</v>
      </c>
    </row>
    <row r="772" spans="3:3">
      <c r="C772" s="90" t="s">
        <v>10890</v>
      </c>
    </row>
    <row r="774" spans="3:3">
      <c r="C774" s="90" t="s">
        <v>10891</v>
      </c>
    </row>
    <row r="778" spans="3:3">
      <c r="C778" s="90" t="s">
        <v>10892</v>
      </c>
    </row>
    <row r="780" spans="3:3">
      <c r="C780" s="90" t="s">
        <v>10893</v>
      </c>
    </row>
    <row r="782" spans="3:3">
      <c r="C782" s="90" t="s">
        <v>10894</v>
      </c>
    </row>
    <row r="784" spans="3:3">
      <c r="C784" s="90" t="s">
        <v>10895</v>
      </c>
    </row>
    <row r="786" spans="3:3">
      <c r="C786" s="90" t="s">
        <v>10896</v>
      </c>
    </row>
    <row r="788" spans="3:3">
      <c r="C788" s="90" t="s">
        <v>10897</v>
      </c>
    </row>
    <row r="790" spans="3:3">
      <c r="C790" s="90" t="s">
        <v>10898</v>
      </c>
    </row>
    <row r="792" spans="3:3">
      <c r="C792" s="90" t="s">
        <v>10899</v>
      </c>
    </row>
    <row r="796" spans="3:3">
      <c r="C796" s="90" t="s">
        <v>10900</v>
      </c>
    </row>
    <row r="798" spans="3:3">
      <c r="C798" s="90" t="s">
        <v>10901</v>
      </c>
    </row>
    <row r="800" spans="3:3">
      <c r="C800" s="90" t="s">
        <v>10902</v>
      </c>
    </row>
    <row r="802" spans="3:3">
      <c r="C802" s="90" t="s">
        <v>10903</v>
      </c>
    </row>
    <row r="804" spans="3:3">
      <c r="C804" s="90" t="s">
        <v>10904</v>
      </c>
    </row>
    <row r="806" spans="3:3">
      <c r="C806" s="90" t="s">
        <v>10905</v>
      </c>
    </row>
    <row r="808" spans="3:3">
      <c r="C808" s="90" t="s">
        <v>10906</v>
      </c>
    </row>
    <row r="812" spans="3:3">
      <c r="C812" s="90" t="s">
        <v>10907</v>
      </c>
    </row>
    <row r="814" spans="3:3">
      <c r="C814" s="90" t="s">
        <v>10908</v>
      </c>
    </row>
    <row r="817" spans="3:4">
      <c r="C817" s="90" t="s">
        <v>10909</v>
      </c>
    </row>
    <row r="818" spans="3:4">
      <c r="C818" s="90" t="s">
        <v>10860</v>
      </c>
    </row>
    <row r="819" spans="3:4">
      <c r="C819" s="240">
        <v>0.99583333333333324</v>
      </c>
      <c r="D819" s="240"/>
    </row>
    <row r="821" spans="3:4">
      <c r="C821" s="90" t="s">
        <v>10910</v>
      </c>
    </row>
    <row r="823" spans="3:4">
      <c r="C823" s="90" t="s">
        <v>10911</v>
      </c>
    </row>
    <row r="826" spans="3:4">
      <c r="C826" s="90" t="s">
        <v>10912</v>
      </c>
    </row>
    <row r="827" spans="3:4">
      <c r="C827" s="90" t="s">
        <v>10913</v>
      </c>
    </row>
    <row r="828" spans="3:4">
      <c r="C828" s="90" t="s">
        <v>10914</v>
      </c>
    </row>
    <row r="829" spans="3:4">
      <c r="C829" s="90" t="s">
        <v>10915</v>
      </c>
    </row>
    <row r="830" spans="3:4">
      <c r="C830" s="90" t="s">
        <v>10916</v>
      </c>
    </row>
    <row r="831" spans="3:4">
      <c r="C831" s="90" t="s">
        <v>10917</v>
      </c>
    </row>
    <row r="832" spans="3:4">
      <c r="C832" s="90" t="s">
        <v>10918</v>
      </c>
    </row>
    <row r="833" spans="3:3">
      <c r="C833" s="90" t="s">
        <v>10919</v>
      </c>
    </row>
    <row r="834" spans="3:3">
      <c r="C834" s="90" t="s">
        <v>10920</v>
      </c>
    </row>
    <row r="835" spans="3:3">
      <c r="C835" s="90" t="s">
        <v>10921</v>
      </c>
    </row>
    <row r="836" spans="3:3">
      <c r="C836" s="90" t="s">
        <v>10922</v>
      </c>
    </row>
    <row r="837" spans="3:3">
      <c r="C837" s="90" t="s">
        <v>10907</v>
      </c>
    </row>
    <row r="838" spans="3:3">
      <c r="C838" s="90" t="s">
        <v>10923</v>
      </c>
    </row>
    <row r="840" spans="3:3">
      <c r="C840" s="90" t="s">
        <v>10924</v>
      </c>
    </row>
    <row r="842" spans="3:3">
      <c r="C842" s="90" t="s">
        <v>10925</v>
      </c>
    </row>
    <row r="843" spans="3:3">
      <c r="C843" s="90" t="s">
        <v>10910</v>
      </c>
    </row>
    <row r="844" spans="3:3">
      <c r="C844" s="90" t="s">
        <v>10926</v>
      </c>
    </row>
    <row r="845" spans="3:3">
      <c r="C845" s="90" t="s">
        <v>10911</v>
      </c>
    </row>
    <row r="847" spans="3:3">
      <c r="C847" s="90" t="s">
        <v>10921</v>
      </c>
    </row>
    <row r="848" spans="3:3">
      <c r="C848" s="90" t="s">
        <v>10927</v>
      </c>
    </row>
    <row r="849" spans="3:3">
      <c r="C849" s="90" t="s">
        <v>10928</v>
      </c>
    </row>
    <row r="850" spans="3:3">
      <c r="C850" s="90" t="s">
        <v>10929</v>
      </c>
    </row>
    <row r="851" spans="3:3">
      <c r="C851" s="90" t="s">
        <v>10930</v>
      </c>
    </row>
    <row r="852" spans="3:3">
      <c r="C852" s="90" t="s">
        <v>10931</v>
      </c>
    </row>
    <row r="853" spans="3:3">
      <c r="C853" s="90" t="s">
        <v>10932</v>
      </c>
    </row>
    <row r="854" spans="3:3">
      <c r="C854" s="90" t="s">
        <v>10933</v>
      </c>
    </row>
    <row r="855" spans="3:3">
      <c r="C855" s="90" t="s">
        <v>10934</v>
      </c>
    </row>
    <row r="856" spans="3:3">
      <c r="C856" s="90" t="s">
        <v>10935</v>
      </c>
    </row>
    <row r="857" spans="3:3">
      <c r="C857" s="90" t="s">
        <v>10936</v>
      </c>
    </row>
    <row r="858" spans="3:3">
      <c r="C858" s="90" t="s">
        <v>10937</v>
      </c>
    </row>
    <row r="860" spans="3:3">
      <c r="C860" s="90" t="s">
        <v>10924</v>
      </c>
    </row>
    <row r="862" spans="3:3">
      <c r="C862" s="90" t="s">
        <v>10938</v>
      </c>
    </row>
    <row r="864" spans="3:3">
      <c r="C864" s="90" t="s">
        <v>10910</v>
      </c>
    </row>
    <row r="865" spans="3:3">
      <c r="C865" s="90" t="s">
        <v>10939</v>
      </c>
    </row>
    <row r="866" spans="3:3">
      <c r="C866" s="90" t="s">
        <v>10911</v>
      </c>
    </row>
    <row r="868" spans="3:3">
      <c r="C868" s="90" t="s">
        <v>10919</v>
      </c>
    </row>
    <row r="869" spans="3:3">
      <c r="C869" s="90" t="s">
        <v>10940</v>
      </c>
    </row>
    <row r="870" spans="3:3">
      <c r="C870" s="90" t="s">
        <v>10941</v>
      </c>
    </row>
    <row r="871" spans="3:3">
      <c r="C871" s="90" t="s">
        <v>10942</v>
      </c>
    </row>
    <row r="872" spans="3:3">
      <c r="C872" s="90" t="s">
        <v>10943</v>
      </c>
    </row>
    <row r="873" spans="3:3">
      <c r="C873" s="90" t="s">
        <v>10944</v>
      </c>
    </row>
    <row r="874" spans="3:3">
      <c r="C874" s="90" t="s">
        <v>10945</v>
      </c>
    </row>
    <row r="875" spans="3:3">
      <c r="C875" s="90" t="s">
        <v>10946</v>
      </c>
    </row>
    <row r="876" spans="3:3">
      <c r="C876" s="90" t="s">
        <v>10947</v>
      </c>
    </row>
    <row r="877" spans="3:3">
      <c r="C877" s="90" t="s">
        <v>10948</v>
      </c>
    </row>
    <row r="878" spans="3:3">
      <c r="C878" s="90" t="s">
        <v>10949</v>
      </c>
    </row>
    <row r="879" spans="3:3">
      <c r="C879" s="90" t="s">
        <v>10950</v>
      </c>
    </row>
    <row r="880" spans="3:3">
      <c r="C880" s="90" t="s">
        <v>10951</v>
      </c>
    </row>
    <row r="881" spans="3:3">
      <c r="C881" s="90" t="s">
        <v>10952</v>
      </c>
    </row>
    <row r="882" spans="3:3">
      <c r="C882" s="90" t="s">
        <v>10953</v>
      </c>
    </row>
    <row r="883" spans="3:3">
      <c r="C883" s="90" t="s">
        <v>10954</v>
      </c>
    </row>
    <row r="884" spans="3:3">
      <c r="C884" s="90" t="s">
        <v>10955</v>
      </c>
    </row>
    <row r="885" spans="3:3">
      <c r="C885" s="90" t="s">
        <v>10956</v>
      </c>
    </row>
    <row r="886" spans="3:3">
      <c r="C886" s="90" t="s">
        <v>10957</v>
      </c>
    </row>
    <row r="887" spans="3:3">
      <c r="C887" s="90" t="s">
        <v>10958</v>
      </c>
    </row>
    <row r="888" spans="3:3">
      <c r="C888" s="90" t="s">
        <v>10959</v>
      </c>
    </row>
    <row r="889" spans="3:3">
      <c r="C889" s="90" t="s">
        <v>10935</v>
      </c>
    </row>
    <row r="890" spans="3:3">
      <c r="C890" s="90" t="s">
        <v>10960</v>
      </c>
    </row>
    <row r="891" spans="3:3">
      <c r="C891" s="90" t="s">
        <v>10961</v>
      </c>
    </row>
    <row r="892" spans="3:3">
      <c r="C892" s="90" t="s">
        <v>10962</v>
      </c>
    </row>
    <row r="893" spans="3:3">
      <c r="C893" s="90" t="s">
        <v>10937</v>
      </c>
    </row>
    <row r="895" spans="3:3">
      <c r="C895" s="90" t="s">
        <v>10924</v>
      </c>
    </row>
    <row r="897" spans="3:3">
      <c r="C897" s="90" t="s">
        <v>10963</v>
      </c>
    </row>
    <row r="899" spans="3:3">
      <c r="C899" s="90" t="s">
        <v>10910</v>
      </c>
    </row>
    <row r="900" spans="3:3">
      <c r="C900" s="90" t="s">
        <v>10939</v>
      </c>
    </row>
    <row r="901" spans="3:3">
      <c r="C901" s="90" t="s">
        <v>10911</v>
      </c>
    </row>
    <row r="903" spans="3:3">
      <c r="C903" s="90" t="s">
        <v>10919</v>
      </c>
    </row>
    <row r="904" spans="3:3">
      <c r="C904" s="90" t="s">
        <v>10940</v>
      </c>
    </row>
    <row r="905" spans="3:3">
      <c r="C905" s="90" t="s">
        <v>10941</v>
      </c>
    </row>
    <row r="906" spans="3:3">
      <c r="C906" s="90" t="s">
        <v>10942</v>
      </c>
    </row>
    <row r="907" spans="3:3">
      <c r="C907" s="90" t="s">
        <v>10943</v>
      </c>
    </row>
    <row r="908" spans="3:3">
      <c r="C908" s="90" t="s">
        <v>10944</v>
      </c>
    </row>
    <row r="909" spans="3:3">
      <c r="C909" s="90" t="s">
        <v>10945</v>
      </c>
    </row>
    <row r="910" spans="3:3">
      <c r="C910" s="90" t="s">
        <v>10946</v>
      </c>
    </row>
    <row r="911" spans="3:3">
      <c r="C911" s="90" t="s">
        <v>10947</v>
      </c>
    </row>
    <row r="912" spans="3:3">
      <c r="C912" s="90" t="s">
        <v>10948</v>
      </c>
    </row>
    <row r="913" spans="3:3">
      <c r="C913" s="90" t="s">
        <v>10949</v>
      </c>
    </row>
    <row r="914" spans="3:3">
      <c r="C914" s="90" t="s">
        <v>10950</v>
      </c>
    </row>
    <row r="915" spans="3:3">
      <c r="C915" s="90" t="s">
        <v>10951</v>
      </c>
    </row>
    <row r="916" spans="3:3">
      <c r="C916" s="90" t="s">
        <v>10952</v>
      </c>
    </row>
    <row r="917" spans="3:3">
      <c r="C917" s="90" t="s">
        <v>10953</v>
      </c>
    </row>
    <row r="918" spans="3:3">
      <c r="C918" s="90" t="s">
        <v>10954</v>
      </c>
    </row>
    <row r="919" spans="3:3">
      <c r="C919" s="90" t="s">
        <v>10955</v>
      </c>
    </row>
    <row r="920" spans="3:3">
      <c r="C920" s="90" t="s">
        <v>10956</v>
      </c>
    </row>
    <row r="921" spans="3:3">
      <c r="C921" s="90" t="s">
        <v>10957</v>
      </c>
    </row>
    <row r="922" spans="3:3">
      <c r="C922" s="90" t="s">
        <v>10958</v>
      </c>
    </row>
    <row r="923" spans="3:3">
      <c r="C923" s="90" t="s">
        <v>10959</v>
      </c>
    </row>
    <row r="924" spans="3:3">
      <c r="C924" s="90" t="s">
        <v>10935</v>
      </c>
    </row>
    <row r="925" spans="3:3">
      <c r="C925" s="90" t="s">
        <v>10960</v>
      </c>
    </row>
    <row r="926" spans="3:3">
      <c r="C926" s="90" t="s">
        <v>10961</v>
      </c>
    </row>
    <row r="927" spans="3:3">
      <c r="C927" s="90" t="s">
        <v>10962</v>
      </c>
    </row>
    <row r="928" spans="3:3">
      <c r="C928" s="90" t="s">
        <v>10937</v>
      </c>
    </row>
    <row r="930" spans="3:3">
      <c r="C930" s="90" t="s">
        <v>10924</v>
      </c>
    </row>
    <row r="932" spans="3:3">
      <c r="C932" s="90" t="s">
        <v>10963</v>
      </c>
    </row>
    <row r="934" spans="3:3">
      <c r="C934" s="90" t="s">
        <v>10910</v>
      </c>
    </row>
    <row r="935" spans="3:3">
      <c r="C935" s="90" t="s">
        <v>10964</v>
      </c>
    </row>
    <row r="936" spans="3:3">
      <c r="C936" s="90" t="s">
        <v>10911</v>
      </c>
    </row>
    <row r="938" spans="3:3">
      <c r="C938" s="90" t="s">
        <v>10917</v>
      </c>
    </row>
    <row r="939" spans="3:3">
      <c r="C939" s="90" t="s">
        <v>10965</v>
      </c>
    </row>
    <row r="940" spans="3:3">
      <c r="C940" s="90" t="s">
        <v>10966</v>
      </c>
    </row>
    <row r="941" spans="3:3">
      <c r="C941" s="90" t="s">
        <v>10967</v>
      </c>
    </row>
    <row r="942" spans="3:3">
      <c r="C942" s="90" t="s">
        <v>10968</v>
      </c>
    </row>
    <row r="943" spans="3:3">
      <c r="C943" s="90" t="s">
        <v>10969</v>
      </c>
    </row>
    <row r="944" spans="3:3">
      <c r="C944" s="90" t="s">
        <v>10970</v>
      </c>
    </row>
    <row r="945" spans="3:3">
      <c r="C945" s="90" t="s">
        <v>10971</v>
      </c>
    </row>
    <row r="946" spans="3:3">
      <c r="C946" s="90" t="s">
        <v>10972</v>
      </c>
    </row>
    <row r="947" spans="3:3">
      <c r="C947" s="90" t="s">
        <v>10973</v>
      </c>
    </row>
    <row r="948" spans="3:3">
      <c r="C948" s="90" t="s">
        <v>10974</v>
      </c>
    </row>
    <row r="949" spans="3:3">
      <c r="C949" s="90" t="s">
        <v>10975</v>
      </c>
    </row>
    <row r="950" spans="3:3">
      <c r="C950" s="90" t="s">
        <v>10976</v>
      </c>
    </row>
    <row r="951" spans="3:3">
      <c r="C951" s="90" t="s">
        <v>10977</v>
      </c>
    </row>
    <row r="952" spans="3:3">
      <c r="C952" s="90" t="s">
        <v>10978</v>
      </c>
    </row>
    <row r="953" spans="3:3">
      <c r="C953" s="90" t="s">
        <v>10979</v>
      </c>
    </row>
    <row r="954" spans="3:3">
      <c r="C954" s="90" t="s">
        <v>10980</v>
      </c>
    </row>
    <row r="955" spans="3:3">
      <c r="C955" s="90" t="s">
        <v>10981</v>
      </c>
    </row>
    <row r="956" spans="3:3">
      <c r="C956" s="90" t="s">
        <v>10982</v>
      </c>
    </row>
    <row r="957" spans="3:3">
      <c r="C957" s="90" t="s">
        <v>10983</v>
      </c>
    </row>
    <row r="958" spans="3:3">
      <c r="C958" s="90" t="s">
        <v>10984</v>
      </c>
    </row>
    <row r="959" spans="3:3">
      <c r="C959" s="90" t="s">
        <v>10985</v>
      </c>
    </row>
    <row r="960" spans="3:3">
      <c r="C960" s="90" t="s">
        <v>10986</v>
      </c>
    </row>
    <row r="961" spans="3:3">
      <c r="C961" s="90" t="s">
        <v>10987</v>
      </c>
    </row>
    <row r="962" spans="3:3">
      <c r="C962" s="90" t="s">
        <v>10988</v>
      </c>
    </row>
    <row r="963" spans="3:3">
      <c r="C963" s="90" t="s">
        <v>10989</v>
      </c>
    </row>
    <row r="964" spans="3:3">
      <c r="C964" s="90" t="s">
        <v>10990</v>
      </c>
    </row>
    <row r="965" spans="3:3">
      <c r="C965" s="90" t="s">
        <v>10991</v>
      </c>
    </row>
    <row r="966" spans="3:3">
      <c r="C966" s="90" t="s">
        <v>10992</v>
      </c>
    </row>
    <row r="967" spans="3:3">
      <c r="C967" s="90" t="s">
        <v>10993</v>
      </c>
    </row>
    <row r="968" spans="3:3">
      <c r="C968" s="90" t="s">
        <v>10994</v>
      </c>
    </row>
    <row r="969" spans="3:3">
      <c r="C969" s="90" t="s">
        <v>10995</v>
      </c>
    </row>
    <row r="970" spans="3:3">
      <c r="C970" s="90" t="s">
        <v>10996</v>
      </c>
    </row>
    <row r="971" spans="3:3">
      <c r="C971" s="90" t="s">
        <v>10997</v>
      </c>
    </row>
    <row r="972" spans="3:3">
      <c r="C972" s="90" t="s">
        <v>10998</v>
      </c>
    </row>
    <row r="973" spans="3:3">
      <c r="C973" s="90" t="s">
        <v>10999</v>
      </c>
    </row>
    <row r="974" spans="3:3">
      <c r="C974" s="90" t="s">
        <v>11000</v>
      </c>
    </row>
    <row r="975" spans="3:3">
      <c r="C975" s="90" t="s">
        <v>11001</v>
      </c>
    </row>
    <row r="976" spans="3:3">
      <c r="C976" s="90" t="s">
        <v>11002</v>
      </c>
    </row>
    <row r="977" spans="3:3">
      <c r="C977" s="90" t="s">
        <v>10969</v>
      </c>
    </row>
    <row r="978" spans="3:3">
      <c r="C978" s="90" t="s">
        <v>10970</v>
      </c>
    </row>
    <row r="979" spans="3:3">
      <c r="C979" s="90" t="s">
        <v>11003</v>
      </c>
    </row>
    <row r="980" spans="3:3">
      <c r="C980" s="90" t="s">
        <v>11004</v>
      </c>
    </row>
    <row r="981" spans="3:3">
      <c r="C981" s="90" t="s">
        <v>11005</v>
      </c>
    </row>
    <row r="982" spans="3:3">
      <c r="C982" s="90" t="s">
        <v>11006</v>
      </c>
    </row>
    <row r="983" spans="3:3">
      <c r="C983" s="90" t="s">
        <v>10935</v>
      </c>
    </row>
    <row r="984" spans="3:3">
      <c r="C984" s="90" t="s">
        <v>11007</v>
      </c>
    </row>
    <row r="985" spans="3:3">
      <c r="C985" s="90" t="s">
        <v>11008</v>
      </c>
    </row>
    <row r="986" spans="3:3">
      <c r="C986" s="90" t="s">
        <v>11009</v>
      </c>
    </row>
    <row r="987" spans="3:3">
      <c r="C987" s="90" t="s">
        <v>10937</v>
      </c>
    </row>
    <row r="989" spans="3:3">
      <c r="C989" s="90" t="s">
        <v>10924</v>
      </c>
    </row>
    <row r="991" spans="3:3">
      <c r="C991" s="90" t="s">
        <v>11010</v>
      </c>
    </row>
    <row r="996" spans="3:4">
      <c r="C996" s="90" t="s">
        <v>11011</v>
      </c>
    </row>
    <row r="997" spans="3:4">
      <c r="C997" s="90" t="s">
        <v>10860</v>
      </c>
    </row>
    <row r="998" spans="3:4">
      <c r="C998" s="240">
        <v>0.99652777777777779</v>
      </c>
      <c r="D998" s="240"/>
    </row>
    <row r="1000" spans="3:4">
      <c r="C1000" s="90" t="s">
        <v>10910</v>
      </c>
    </row>
    <row r="1002" spans="3:4">
      <c r="C1002" s="90" t="s">
        <v>10911</v>
      </c>
    </row>
    <row r="1004" spans="3:4">
      <c r="C1004" s="90" t="s">
        <v>10913</v>
      </c>
    </row>
    <row r="1005" spans="3:4">
      <c r="C1005" s="90" t="s">
        <v>11012</v>
      </c>
    </row>
    <row r="1006" spans="3:4">
      <c r="C1006" s="90" t="s">
        <v>11013</v>
      </c>
    </row>
    <row r="1007" spans="3:4">
      <c r="C1007" s="90" t="s">
        <v>11014</v>
      </c>
    </row>
    <row r="1008" spans="3:4">
      <c r="C1008" s="90" t="s">
        <v>11015</v>
      </c>
    </row>
    <row r="1009" spans="3:3">
      <c r="C1009" s="90" t="s">
        <v>11016</v>
      </c>
    </row>
    <row r="1010" spans="3:3">
      <c r="C1010" s="90" t="s">
        <v>11017</v>
      </c>
    </row>
    <row r="1011" spans="3:3">
      <c r="C1011" s="90" t="s">
        <v>11018</v>
      </c>
    </row>
    <row r="1012" spans="3:3">
      <c r="C1012" s="90" t="s">
        <v>11019</v>
      </c>
    </row>
    <row r="1013" spans="3:3">
      <c r="C1013" s="90" t="s">
        <v>11020</v>
      </c>
    </row>
    <row r="1014" spans="3:3">
      <c r="C1014" s="90" t="s">
        <v>11021</v>
      </c>
    </row>
    <row r="1015" spans="3:3">
      <c r="C1015" s="90" t="s">
        <v>11022</v>
      </c>
    </row>
    <row r="1016" spans="3:3">
      <c r="C1016" s="90" t="s">
        <v>11023</v>
      </c>
    </row>
    <row r="1017" spans="3:3">
      <c r="C1017" s="90" t="s">
        <v>10935</v>
      </c>
    </row>
    <row r="1018" spans="3:3">
      <c r="C1018" s="90" t="s">
        <v>11024</v>
      </c>
    </row>
    <row r="1019" spans="3:3">
      <c r="C1019" s="90" t="s">
        <v>11025</v>
      </c>
    </row>
    <row r="1020" spans="3:3">
      <c r="C1020" s="90" t="s">
        <v>11026</v>
      </c>
    </row>
    <row r="1021" spans="3:3">
      <c r="C1021" s="90" t="s">
        <v>10937</v>
      </c>
    </row>
    <row r="1023" spans="3:3">
      <c r="C1023" s="90" t="s">
        <v>10924</v>
      </c>
    </row>
    <row r="1025" spans="3:4">
      <c r="C1025" s="90" t="s">
        <v>11027</v>
      </c>
    </row>
    <row r="1029" spans="3:4">
      <c r="C1029" s="90" t="s">
        <v>11028</v>
      </c>
    </row>
    <row r="1030" spans="3:4">
      <c r="C1030" s="90" t="s">
        <v>10860</v>
      </c>
    </row>
    <row r="1031" spans="3:4">
      <c r="C1031" s="240">
        <v>0.99722222222222223</v>
      </c>
      <c r="D1031" s="240"/>
    </row>
    <row r="1033" spans="3:4">
      <c r="C1033" s="90" t="s">
        <v>10910</v>
      </c>
    </row>
    <row r="1035" spans="3:4">
      <c r="C1035" s="90" t="s">
        <v>10911</v>
      </c>
    </row>
    <row r="1037" spans="3:4">
      <c r="C1037" s="90" t="s">
        <v>10915</v>
      </c>
    </row>
    <row r="1038" spans="3:4">
      <c r="C1038" s="90" t="s">
        <v>11029</v>
      </c>
    </row>
    <row r="1039" spans="3:4">
      <c r="C1039" s="90" t="s">
        <v>11030</v>
      </c>
    </row>
    <row r="1040" spans="3:4">
      <c r="C1040" s="90" t="s">
        <v>11031</v>
      </c>
    </row>
    <row r="1041" spans="3:3">
      <c r="C1041" s="90" t="s">
        <v>11032</v>
      </c>
    </row>
    <row r="1042" spans="3:3">
      <c r="C1042" s="90" t="s">
        <v>11033</v>
      </c>
    </row>
    <row r="1043" spans="3:3">
      <c r="C1043" s="90" t="s">
        <v>11034</v>
      </c>
    </row>
    <row r="1044" spans="3:3">
      <c r="C1044" s="90" t="s">
        <v>11035</v>
      </c>
    </row>
    <row r="1045" spans="3:3">
      <c r="C1045" s="90" t="s">
        <v>11036</v>
      </c>
    </row>
    <row r="1046" spans="3:3">
      <c r="C1046" s="90" t="s">
        <v>11037</v>
      </c>
    </row>
    <row r="1047" spans="3:3">
      <c r="C1047" s="90" t="s">
        <v>10935</v>
      </c>
    </row>
    <row r="1048" spans="3:3">
      <c r="C1048" s="90" t="s">
        <v>11038</v>
      </c>
    </row>
    <row r="1049" spans="3:3">
      <c r="C1049" s="90" t="s">
        <v>11039</v>
      </c>
    </row>
    <row r="1050" spans="3:3">
      <c r="C1050" s="90" t="s">
        <v>11040</v>
      </c>
    </row>
    <row r="1051" spans="3:3">
      <c r="C1051" s="90" t="s">
        <v>10937</v>
      </c>
    </row>
    <row r="1053" spans="3:3">
      <c r="C1053" s="90" t="s">
        <v>10924</v>
      </c>
    </row>
    <row r="1055" spans="3:3">
      <c r="C1055" s="90" t="s">
        <v>11041</v>
      </c>
    </row>
    <row r="1059" spans="3:4">
      <c r="C1059" s="90" t="s">
        <v>11042</v>
      </c>
    </row>
    <row r="1060" spans="3:4">
      <c r="C1060" s="90" t="s">
        <v>11043</v>
      </c>
    </row>
    <row r="1061" spans="3:4">
      <c r="C1061" s="240">
        <v>0.25555555555555559</v>
      </c>
      <c r="D1061" s="240"/>
    </row>
    <row r="1064" spans="3:4">
      <c r="C1064" s="90" t="s">
        <v>11044</v>
      </c>
    </row>
    <row r="1065" spans="3:4">
      <c r="C1065" s="90" t="s">
        <v>11045</v>
      </c>
    </row>
    <row r="1066" spans="3:4">
      <c r="C1066" s="90" t="s">
        <v>11046</v>
      </c>
    </row>
    <row r="1067" spans="3:4">
      <c r="C1067" s="90" t="s">
        <v>11047</v>
      </c>
    </row>
    <row r="1068" spans="3:4">
      <c r="C1068" s="90" t="s">
        <v>11048</v>
      </c>
    </row>
    <row r="1069" spans="3:4">
      <c r="C1069" s="90" t="s">
        <v>11049</v>
      </c>
    </row>
    <row r="1070" spans="3:4">
      <c r="C1070" s="90" t="s">
        <v>11050</v>
      </c>
    </row>
    <row r="1071" spans="3:4">
      <c r="C1071" s="90" t="s">
        <v>11051</v>
      </c>
    </row>
    <row r="1072" spans="3:4">
      <c r="C1072" s="90" t="s">
        <v>11052</v>
      </c>
    </row>
    <row r="1073" spans="3:3">
      <c r="C1073" s="90" t="s">
        <v>11053</v>
      </c>
    </row>
    <row r="1074" spans="3:3">
      <c r="C1074" s="90" t="s">
        <v>11054</v>
      </c>
    </row>
    <row r="1075" spans="3:3">
      <c r="C1075" s="90" t="s">
        <v>11055</v>
      </c>
    </row>
    <row r="1076" spans="3:3">
      <c r="C1076" s="90" t="s">
        <v>11056</v>
      </c>
    </row>
    <row r="1077" spans="3:3">
      <c r="C1077" s="90" t="s">
        <v>11057</v>
      </c>
    </row>
    <row r="1078" spans="3:3">
      <c r="C1078" s="90" t="s">
        <v>11058</v>
      </c>
    </row>
    <row r="1079" spans="3:3">
      <c r="C1079" s="90" t="s">
        <v>11059</v>
      </c>
    </row>
    <row r="1080" spans="3:3">
      <c r="C1080" s="90" t="s">
        <v>11060</v>
      </c>
    </row>
    <row r="1081" spans="3:3">
      <c r="C1081" s="90" t="s">
        <v>11061</v>
      </c>
    </row>
    <row r="1082" spans="3:3">
      <c r="C1082" s="90" t="s">
        <v>11062</v>
      </c>
    </row>
    <row r="1083" spans="3:3">
      <c r="C1083" s="90" t="s">
        <v>11063</v>
      </c>
    </row>
    <row r="1084" spans="3:3">
      <c r="C1084" s="90" t="s">
        <v>11064</v>
      </c>
    </row>
    <row r="1085" spans="3:3">
      <c r="C1085" s="90" t="s">
        <v>11065</v>
      </c>
    </row>
    <row r="1086" spans="3:3">
      <c r="C1086" s="90" t="s">
        <v>11066</v>
      </c>
    </row>
    <row r="1087" spans="3:3">
      <c r="C1087" s="90" t="s">
        <v>11067</v>
      </c>
    </row>
    <row r="1088" spans="3:3">
      <c r="C1088" s="90" t="s">
        <v>11068</v>
      </c>
    </row>
    <row r="1089" spans="3:3">
      <c r="C1089" s="90" t="s">
        <v>11069</v>
      </c>
    </row>
    <row r="1090" spans="3:3">
      <c r="C1090" s="90" t="s">
        <v>11070</v>
      </c>
    </row>
    <row r="1091" spans="3:3">
      <c r="C1091" s="90" t="s">
        <v>11071</v>
      </c>
    </row>
    <row r="1092" spans="3:3">
      <c r="C1092" s="90" t="s">
        <v>11072</v>
      </c>
    </row>
    <row r="1093" spans="3:3">
      <c r="C1093" s="90" t="s">
        <v>11073</v>
      </c>
    </row>
    <row r="1094" spans="3:3">
      <c r="C1094" s="90" t="s">
        <v>11074</v>
      </c>
    </row>
    <row r="1095" spans="3:3">
      <c r="C1095" s="90" t="s">
        <v>11075</v>
      </c>
    </row>
    <row r="1096" spans="3:3">
      <c r="C1096" s="90" t="s">
        <v>11076</v>
      </c>
    </row>
    <row r="1097" spans="3:3">
      <c r="C1097" s="90" t="s">
        <v>11077</v>
      </c>
    </row>
    <row r="1098" spans="3:3">
      <c r="C1098" s="90" t="s">
        <v>11078</v>
      </c>
    </row>
    <row r="1099" spans="3:3">
      <c r="C1099" s="90" t="s">
        <v>11079</v>
      </c>
    </row>
    <row r="1100" spans="3:3">
      <c r="C1100" s="90" t="s">
        <v>11080</v>
      </c>
    </row>
    <row r="1101" spans="3:3">
      <c r="C1101" s="90" t="s">
        <v>11081</v>
      </c>
    </row>
    <row r="1102" spans="3:3">
      <c r="C1102" s="90" t="s">
        <v>11082</v>
      </c>
    </row>
    <row r="1103" spans="3:3">
      <c r="C1103" s="90" t="s">
        <v>11083</v>
      </c>
    </row>
    <row r="1104" spans="3:3">
      <c r="C1104" s="90" t="s">
        <v>11084</v>
      </c>
    </row>
    <row r="1105" spans="3:8">
      <c r="C1105" s="90" t="s">
        <v>11085</v>
      </c>
    </row>
    <row r="1106" spans="3:8">
      <c r="C1106" s="90" t="s">
        <v>11086</v>
      </c>
    </row>
    <row r="1107" spans="3:8">
      <c r="C1107" s="90" t="s">
        <v>11087</v>
      </c>
    </row>
    <row r="1108" spans="3:8">
      <c r="C1108" s="90" t="s">
        <v>11088</v>
      </c>
    </row>
    <row r="1109" spans="3:8">
      <c r="C1109" s="90" t="s">
        <v>11089</v>
      </c>
    </row>
    <row r="1110" spans="3:8">
      <c r="C1110" s="90" t="s">
        <v>11090</v>
      </c>
    </row>
    <row r="1111" spans="3:8">
      <c r="C1111" s="90" t="s">
        <v>11091</v>
      </c>
    </row>
    <row r="1112" spans="3:8">
      <c r="C1112" s="90" t="s">
        <v>11092</v>
      </c>
    </row>
    <row r="1113" spans="3:8">
      <c r="C1113" s="90" t="s">
        <v>11093</v>
      </c>
    </row>
    <row r="1114" spans="3:8">
      <c r="C1114" s="90" t="s">
        <v>11094</v>
      </c>
      <c r="E1114" s="90" t="s">
        <v>2959</v>
      </c>
    </row>
    <row r="1115" spans="3:8">
      <c r="C1115" s="90" t="s">
        <v>11095</v>
      </c>
      <c r="E1115" s="90" t="s">
        <v>11096</v>
      </c>
    </row>
    <row r="1116" spans="3:8">
      <c r="C1116" s="90" t="s">
        <v>11098</v>
      </c>
      <c r="E1116" s="90" t="s">
        <v>11099</v>
      </c>
    </row>
    <row r="1117" spans="3:8">
      <c r="C1117" s="90" t="s">
        <v>11101</v>
      </c>
      <c r="E1117" s="90" t="s">
        <v>2850</v>
      </c>
    </row>
    <row r="1118" spans="3:8">
      <c r="C1118" s="90" t="s">
        <v>11103</v>
      </c>
      <c r="E1118" s="90" t="s">
        <v>11104</v>
      </c>
    </row>
    <row r="1119" spans="3:8">
      <c r="C1119" s="90" t="s">
        <v>11106</v>
      </c>
      <c r="E1119" s="90" t="s">
        <v>11107</v>
      </c>
      <c r="H1119" s="90" t="s">
        <v>2960</v>
      </c>
    </row>
    <row r="1120" spans="3:8">
      <c r="C1120" s="90" t="s">
        <v>11109</v>
      </c>
      <c r="E1120" s="90" t="s">
        <v>11110</v>
      </c>
      <c r="H1120" s="90" t="s">
        <v>11097</v>
      </c>
    </row>
    <row r="1121" spans="3:8">
      <c r="C1121" s="90" t="s">
        <v>11111</v>
      </c>
      <c r="E1121" s="90" t="s">
        <v>11112</v>
      </c>
      <c r="H1121" s="90" t="s">
        <v>11100</v>
      </c>
    </row>
    <row r="1122" spans="3:8">
      <c r="C1122" s="90" t="s">
        <v>11113</v>
      </c>
      <c r="H1122" s="90" t="s">
        <v>11102</v>
      </c>
    </row>
    <row r="1123" spans="3:8">
      <c r="C1123" s="90" t="s">
        <v>11114</v>
      </c>
      <c r="H1123" s="90" t="s">
        <v>11105</v>
      </c>
    </row>
    <row r="1124" spans="3:8">
      <c r="C1124" s="90" t="s">
        <v>11115</v>
      </c>
      <c r="H1124" s="90" t="s">
        <v>11108</v>
      </c>
    </row>
    <row r="1125" spans="3:8">
      <c r="C1125" s="90" t="s">
        <v>11116</v>
      </c>
      <c r="H1125" s="90" t="s">
        <v>11110</v>
      </c>
    </row>
    <row r="1126" spans="3:8">
      <c r="C1126" s="90" t="s">
        <v>11117</v>
      </c>
      <c r="H1126" s="90" t="s">
        <v>11112</v>
      </c>
    </row>
    <row r="1127" spans="3:8">
      <c r="C1127" s="90" t="s">
        <v>11118</v>
      </c>
    </row>
    <row r="1128" spans="3:8">
      <c r="C1128" s="90" t="s">
        <v>11119</v>
      </c>
    </row>
    <row r="1129" spans="3:8">
      <c r="C1129" s="90" t="s">
        <v>11120</v>
      </c>
    </row>
    <row r="1130" spans="3:8">
      <c r="C1130" s="90" t="s">
        <v>11121</v>
      </c>
    </row>
    <row r="1131" spans="3:8">
      <c r="C1131" s="90" t="s">
        <v>11122</v>
      </c>
    </row>
    <row r="1132" spans="3:8">
      <c r="C1132" s="90" t="s">
        <v>11123</v>
      </c>
    </row>
    <row r="1133" spans="3:8">
      <c r="C1133" s="90" t="s">
        <v>11124</v>
      </c>
    </row>
    <row r="1134" spans="3:8">
      <c r="C1134" s="90" t="s">
        <v>11125</v>
      </c>
    </row>
    <row r="1135" spans="3:8">
      <c r="C1135" s="90" t="s">
        <v>11126</v>
      </c>
    </row>
    <row r="1136" spans="3:8">
      <c r="C1136" s="90" t="s">
        <v>11127</v>
      </c>
    </row>
    <row r="1137" spans="3:3">
      <c r="C1137" s="90" t="s">
        <v>11128</v>
      </c>
    </row>
    <row r="1138" spans="3:3">
      <c r="C1138" s="90" t="s">
        <v>11129</v>
      </c>
    </row>
    <row r="1139" spans="3:3">
      <c r="C1139" s="90" t="s">
        <v>11130</v>
      </c>
    </row>
    <row r="1140" spans="3:3">
      <c r="C1140" s="90" t="s">
        <v>11131</v>
      </c>
    </row>
    <row r="1141" spans="3:3">
      <c r="C1141" s="90" t="s">
        <v>11132</v>
      </c>
    </row>
    <row r="1142" spans="3:3">
      <c r="C1142" s="90" t="s">
        <v>11133</v>
      </c>
    </row>
    <row r="1143" spans="3:3">
      <c r="C1143" s="90" t="s">
        <v>11134</v>
      </c>
    </row>
    <row r="1144" spans="3:3">
      <c r="C1144" s="90" t="s">
        <v>11135</v>
      </c>
    </row>
    <row r="1145" spans="3:3">
      <c r="C1145" s="90" t="s">
        <v>11136</v>
      </c>
    </row>
    <row r="1146" spans="3:3">
      <c r="C1146" s="90" t="s">
        <v>11137</v>
      </c>
    </row>
    <row r="1147" spans="3:3">
      <c r="C1147" s="90" t="s">
        <v>11138</v>
      </c>
    </row>
    <row r="1148" spans="3:3">
      <c r="C1148" s="90" t="s">
        <v>11139</v>
      </c>
    </row>
    <row r="1149" spans="3:3">
      <c r="C1149" s="90" t="s">
        <v>11140</v>
      </c>
    </row>
    <row r="1150" spans="3:3">
      <c r="C1150" s="90" t="s">
        <v>11141</v>
      </c>
    </row>
    <row r="1151" spans="3:3">
      <c r="C1151" s="90" t="s">
        <v>11142</v>
      </c>
    </row>
    <row r="1152" spans="3:3">
      <c r="C1152" s="90" t="s">
        <v>11143</v>
      </c>
    </row>
    <row r="1153" spans="3:3">
      <c r="C1153" s="90" t="s">
        <v>11144</v>
      </c>
    </row>
    <row r="1154" spans="3:3">
      <c r="C1154" s="90" t="s">
        <v>11145</v>
      </c>
    </row>
    <row r="1155" spans="3:3">
      <c r="C1155" s="90" t="s">
        <v>11146</v>
      </c>
    </row>
    <row r="1156" spans="3:3">
      <c r="C1156" s="90" t="s">
        <v>11147</v>
      </c>
    </row>
    <row r="1157" spans="3:3">
      <c r="C1157" s="90" t="s">
        <v>11148</v>
      </c>
    </row>
    <row r="1158" spans="3:3">
      <c r="C1158" s="90" t="s">
        <v>11149</v>
      </c>
    </row>
    <row r="1159" spans="3:3">
      <c r="C1159" s="90" t="s">
        <v>11150</v>
      </c>
    </row>
    <row r="1160" spans="3:3">
      <c r="C1160" s="90" t="s">
        <v>10431</v>
      </c>
    </row>
    <row r="1161" spans="3:3">
      <c r="C1161" s="90" t="s">
        <v>11151</v>
      </c>
    </row>
    <row r="1162" spans="3:3">
      <c r="C1162" s="90" t="s">
        <v>11152</v>
      </c>
    </row>
    <row r="1163" spans="3:3">
      <c r="C1163" s="90" t="s">
        <v>11153</v>
      </c>
    </row>
    <row r="1164" spans="3:3">
      <c r="C1164" s="90" t="s">
        <v>11154</v>
      </c>
    </row>
    <row r="1165" spans="3:3">
      <c r="C1165" s="90" t="s">
        <v>11155</v>
      </c>
    </row>
    <row r="1166" spans="3:3">
      <c r="C1166" s="90" t="s">
        <v>11156</v>
      </c>
    </row>
    <row r="1167" spans="3:3">
      <c r="C1167" s="90" t="s">
        <v>11157</v>
      </c>
    </row>
    <row r="1168" spans="3:3">
      <c r="C1168" s="90" t="s">
        <v>11158</v>
      </c>
    </row>
    <row r="1169" spans="3:4">
      <c r="C1169" s="90" t="s">
        <v>11159</v>
      </c>
    </row>
    <row r="1170" spans="3:4">
      <c r="C1170" s="90" t="s">
        <v>11160</v>
      </c>
    </row>
    <row r="1172" spans="3:4">
      <c r="C1172" s="90" t="s">
        <v>10430</v>
      </c>
    </row>
    <row r="1176" spans="3:4">
      <c r="C1176" s="90" t="s">
        <v>11161</v>
      </c>
    </row>
    <row r="1177" spans="3:4">
      <c r="C1177" s="90" t="s">
        <v>11162</v>
      </c>
    </row>
    <row r="1178" spans="3:4">
      <c r="C1178" s="240">
        <v>0.92152777777777783</v>
      </c>
      <c r="D1178" s="240"/>
    </row>
    <row r="1181" spans="3:4">
      <c r="C1181" s="90" t="s">
        <v>11163</v>
      </c>
    </row>
    <row r="1183" spans="3:4">
      <c r="C1183" s="90" t="s">
        <v>11164</v>
      </c>
    </row>
    <row r="1185" spans="3:3">
      <c r="C1185" s="90" t="s">
        <v>11165</v>
      </c>
    </row>
    <row r="1187" spans="3:3">
      <c r="C1187" s="90" t="s">
        <v>11166</v>
      </c>
    </row>
    <row r="1189" spans="3:3">
      <c r="C1189" s="90" t="s">
        <v>11167</v>
      </c>
    </row>
    <row r="1191" spans="3:3">
      <c r="C1191" s="90" t="s">
        <v>11168</v>
      </c>
    </row>
    <row r="1193" spans="3:3">
      <c r="C1193" s="90" t="s">
        <v>11169</v>
      </c>
    </row>
    <row r="1195" spans="3:3">
      <c r="C1195" s="90" t="s">
        <v>11170</v>
      </c>
    </row>
    <row r="1197" spans="3:3">
      <c r="C1197" s="90" t="s">
        <v>11171</v>
      </c>
    </row>
    <row r="1199" spans="3:3">
      <c r="C1199" s="90" t="s">
        <v>11172</v>
      </c>
    </row>
    <row r="1201" spans="3:3">
      <c r="C1201" s="90" t="s">
        <v>11173</v>
      </c>
    </row>
    <row r="1203" spans="3:3">
      <c r="C1203" s="90" t="s">
        <v>11174</v>
      </c>
    </row>
    <row r="1205" spans="3:3">
      <c r="C1205" s="90" t="s">
        <v>11175</v>
      </c>
    </row>
    <row r="1207" spans="3:3">
      <c r="C1207" s="90" t="s">
        <v>11176</v>
      </c>
    </row>
    <row r="1209" spans="3:3">
      <c r="C1209" s="90" t="s">
        <v>11177</v>
      </c>
    </row>
    <row r="1211" spans="3:3">
      <c r="C1211" s="90" t="s">
        <v>11178</v>
      </c>
    </row>
    <row r="1213" spans="3:3">
      <c r="C1213" s="90" t="s">
        <v>11179</v>
      </c>
    </row>
    <row r="1215" spans="3:3">
      <c r="C1215" s="90" t="s">
        <v>11180</v>
      </c>
    </row>
    <row r="1217" spans="3:4">
      <c r="C1217" s="90" t="s">
        <v>11181</v>
      </c>
    </row>
    <row r="1219" spans="3:4">
      <c r="C1219" s="90" t="s">
        <v>11182</v>
      </c>
    </row>
    <row r="1221" spans="3:4">
      <c r="C1221" s="90" t="s">
        <v>11183</v>
      </c>
    </row>
    <row r="1225" spans="3:4">
      <c r="C1225" s="90" t="s">
        <v>11184</v>
      </c>
    </row>
    <row r="1226" spans="3:4">
      <c r="C1226" s="240">
        <v>0.29375000000000001</v>
      </c>
      <c r="D1226" s="240"/>
    </row>
    <row r="1228" spans="3:4">
      <c r="C1228" s="90" t="s">
        <v>11185</v>
      </c>
    </row>
    <row r="1229" spans="3:4">
      <c r="C1229" s="90" t="s">
        <v>11186</v>
      </c>
    </row>
    <row r="1231" spans="3:4">
      <c r="C1231" s="90" t="s">
        <v>2959</v>
      </c>
    </row>
    <row r="1233" spans="3:9">
      <c r="C1233" s="90" t="s">
        <v>11187</v>
      </c>
      <c r="E1233" s="90" t="s">
        <v>11188</v>
      </c>
    </row>
    <row r="1234" spans="3:9">
      <c r="C1234" s="90" t="s">
        <v>11191</v>
      </c>
      <c r="E1234" s="90" t="s">
        <v>11192</v>
      </c>
    </row>
    <row r="1235" spans="3:9">
      <c r="C1235" s="90" t="s">
        <v>11195</v>
      </c>
      <c r="E1235" s="90" t="s">
        <v>11196</v>
      </c>
    </row>
    <row r="1236" spans="3:9">
      <c r="C1236" s="90" t="s">
        <v>11199</v>
      </c>
      <c r="E1236" s="90" t="s">
        <v>11200</v>
      </c>
    </row>
    <row r="1237" spans="3:9">
      <c r="C1237" s="90" t="s">
        <v>11203</v>
      </c>
      <c r="E1237" s="90" t="s">
        <v>11204</v>
      </c>
    </row>
    <row r="1238" spans="3:9">
      <c r="C1238" s="90" t="s">
        <v>11207</v>
      </c>
      <c r="E1238" s="90" t="s">
        <v>11208</v>
      </c>
      <c r="H1238" s="90" t="s">
        <v>11189</v>
      </c>
      <c r="I1238" s="90" t="s">
        <v>11190</v>
      </c>
    </row>
    <row r="1239" spans="3:9">
      <c r="C1239" s="90" t="s">
        <v>11211</v>
      </c>
      <c r="E1239" s="90" t="s">
        <v>11212</v>
      </c>
      <c r="H1239" s="90" t="s">
        <v>11193</v>
      </c>
      <c r="I1239" s="90" t="s">
        <v>11194</v>
      </c>
    </row>
    <row r="1240" spans="3:9">
      <c r="C1240" s="90" t="s">
        <v>11215</v>
      </c>
      <c r="E1240" s="90" t="s">
        <v>11216</v>
      </c>
      <c r="H1240" s="90" t="s">
        <v>11197</v>
      </c>
      <c r="I1240" s="90" t="s">
        <v>11198</v>
      </c>
    </row>
    <row r="1241" spans="3:9">
      <c r="C1241" s="90" t="s">
        <v>11219</v>
      </c>
      <c r="E1241" s="90" t="s">
        <v>11220</v>
      </c>
      <c r="H1241" s="90" t="s">
        <v>11201</v>
      </c>
      <c r="I1241" s="90" t="s">
        <v>11202</v>
      </c>
    </row>
    <row r="1242" spans="3:9">
      <c r="C1242" s="90" t="s">
        <v>11223</v>
      </c>
      <c r="E1242" s="90" t="s">
        <v>11224</v>
      </c>
      <c r="H1242" s="90" t="s">
        <v>11205</v>
      </c>
      <c r="I1242" s="90" t="s">
        <v>11206</v>
      </c>
    </row>
    <row r="1243" spans="3:9">
      <c r="C1243" s="90" t="s">
        <v>11227</v>
      </c>
      <c r="E1243" s="90" t="s">
        <v>11228</v>
      </c>
      <c r="H1243" s="90" t="s">
        <v>11209</v>
      </c>
      <c r="I1243" s="90" t="s">
        <v>11210</v>
      </c>
    </row>
    <row r="1244" spans="3:9">
      <c r="C1244" s="90" t="s">
        <v>11231</v>
      </c>
      <c r="E1244" s="90" t="s">
        <v>11232</v>
      </c>
      <c r="H1244" s="90" t="s">
        <v>11213</v>
      </c>
      <c r="I1244" s="90" t="s">
        <v>11214</v>
      </c>
    </row>
    <row r="1245" spans="3:9">
      <c r="C1245" s="90" t="s">
        <v>11235</v>
      </c>
      <c r="E1245" s="90" t="s">
        <v>11236</v>
      </c>
      <c r="H1245" s="90" t="s">
        <v>11217</v>
      </c>
      <c r="I1245" s="90" t="s">
        <v>11218</v>
      </c>
    </row>
    <row r="1246" spans="3:9">
      <c r="C1246" s="90" t="s">
        <v>11239</v>
      </c>
      <c r="E1246" s="90" t="s">
        <v>11240</v>
      </c>
      <c r="H1246" s="90" t="s">
        <v>11221</v>
      </c>
      <c r="I1246" s="90" t="s">
        <v>11222</v>
      </c>
    </row>
    <row r="1247" spans="3:9">
      <c r="C1247" s="90" t="s">
        <v>11243</v>
      </c>
      <c r="E1247" s="90" t="s">
        <v>11244</v>
      </c>
      <c r="H1247" s="90" t="s">
        <v>11225</v>
      </c>
      <c r="I1247" s="90" t="s">
        <v>11226</v>
      </c>
    </row>
    <row r="1248" spans="3:9">
      <c r="C1248" s="90" t="s">
        <v>11247</v>
      </c>
      <c r="E1248" s="90" t="s">
        <v>11248</v>
      </c>
      <c r="H1248" s="90" t="s">
        <v>11229</v>
      </c>
      <c r="I1248" s="90" t="s">
        <v>11230</v>
      </c>
    </row>
    <row r="1249" spans="3:9">
      <c r="C1249" s="90" t="s">
        <v>11251</v>
      </c>
      <c r="E1249" s="90" t="s">
        <v>11252</v>
      </c>
      <c r="H1249" s="90" t="s">
        <v>11233</v>
      </c>
      <c r="I1249" s="90" t="s">
        <v>11234</v>
      </c>
    </row>
    <row r="1250" spans="3:9">
      <c r="C1250" s="90" t="s">
        <v>11255</v>
      </c>
      <c r="E1250" s="90" t="s">
        <v>11256</v>
      </c>
      <c r="H1250" s="90" t="s">
        <v>11237</v>
      </c>
      <c r="I1250" s="90" t="s">
        <v>11238</v>
      </c>
    </row>
    <row r="1251" spans="3:9">
      <c r="C1251" s="90" t="s">
        <v>11259</v>
      </c>
      <c r="E1251" s="90" t="s">
        <v>11260</v>
      </c>
      <c r="H1251" s="90" t="s">
        <v>11241</v>
      </c>
      <c r="I1251" s="90" t="s">
        <v>11242</v>
      </c>
    </row>
    <row r="1252" spans="3:9">
      <c r="C1252" s="90" t="s">
        <v>11263</v>
      </c>
      <c r="E1252" s="90" t="s">
        <v>11264</v>
      </c>
      <c r="H1252" s="90" t="s">
        <v>11245</v>
      </c>
      <c r="I1252" s="90" t="s">
        <v>11246</v>
      </c>
    </row>
    <row r="1253" spans="3:9">
      <c r="C1253" s="90" t="s">
        <v>11267</v>
      </c>
      <c r="E1253" s="90" t="s">
        <v>11268</v>
      </c>
      <c r="H1253" s="90" t="s">
        <v>11249</v>
      </c>
      <c r="I1253" s="90" t="s">
        <v>11250</v>
      </c>
    </row>
    <row r="1254" spans="3:9">
      <c r="C1254" s="90" t="s">
        <v>11271</v>
      </c>
      <c r="E1254" s="90" t="s">
        <v>11272</v>
      </c>
      <c r="H1254" s="90" t="s">
        <v>11253</v>
      </c>
      <c r="I1254" s="90" t="s">
        <v>11254</v>
      </c>
    </row>
    <row r="1255" spans="3:9">
      <c r="C1255" s="90" t="s">
        <v>11275</v>
      </c>
      <c r="E1255" s="90" t="s">
        <v>11276</v>
      </c>
      <c r="H1255" s="90" t="s">
        <v>11257</v>
      </c>
      <c r="I1255" s="90" t="s">
        <v>11258</v>
      </c>
    </row>
    <row r="1256" spans="3:9">
      <c r="C1256" s="90" t="s">
        <v>11279</v>
      </c>
      <c r="E1256" s="90" t="s">
        <v>11280</v>
      </c>
      <c r="H1256" s="90" t="s">
        <v>11261</v>
      </c>
      <c r="I1256" s="90" t="s">
        <v>11262</v>
      </c>
    </row>
    <row r="1257" spans="3:9">
      <c r="C1257" s="90" t="s">
        <v>11283</v>
      </c>
      <c r="E1257" s="90" t="s">
        <v>11284</v>
      </c>
      <c r="H1257" s="90" t="s">
        <v>11265</v>
      </c>
      <c r="I1257" s="90" t="s">
        <v>11266</v>
      </c>
    </row>
    <row r="1258" spans="3:9">
      <c r="C1258" s="90" t="s">
        <v>11287</v>
      </c>
      <c r="E1258" s="90" t="s">
        <v>11288</v>
      </c>
      <c r="H1258" s="90" t="s">
        <v>11269</v>
      </c>
      <c r="I1258" s="90" t="s">
        <v>11270</v>
      </c>
    </row>
    <row r="1259" spans="3:9">
      <c r="C1259" s="90" t="s">
        <v>11291</v>
      </c>
      <c r="E1259" s="90" t="s">
        <v>11292</v>
      </c>
      <c r="H1259" s="90" t="s">
        <v>11273</v>
      </c>
      <c r="I1259" s="90" t="s">
        <v>11274</v>
      </c>
    </row>
    <row r="1260" spans="3:9">
      <c r="C1260" s="90" t="s">
        <v>11295</v>
      </c>
      <c r="E1260" s="90" t="s">
        <v>11296</v>
      </c>
      <c r="H1260" s="90" t="s">
        <v>11277</v>
      </c>
      <c r="I1260" s="90" t="s">
        <v>11278</v>
      </c>
    </row>
    <row r="1261" spans="3:9">
      <c r="C1261" s="90" t="s">
        <v>11299</v>
      </c>
      <c r="E1261" s="90" t="s">
        <v>11300</v>
      </c>
      <c r="H1261" s="90" t="s">
        <v>11281</v>
      </c>
      <c r="I1261" s="90" t="s">
        <v>11282</v>
      </c>
    </row>
    <row r="1262" spans="3:9">
      <c r="C1262" s="90" t="s">
        <v>11303</v>
      </c>
      <c r="E1262" s="90" t="s">
        <v>11304</v>
      </c>
      <c r="H1262" s="90" t="s">
        <v>11285</v>
      </c>
      <c r="I1262" s="90" t="s">
        <v>11286</v>
      </c>
    </row>
    <row r="1263" spans="3:9">
      <c r="C1263" s="90" t="s">
        <v>11307</v>
      </c>
      <c r="E1263" s="90" t="s">
        <v>11308</v>
      </c>
      <c r="H1263" s="90" t="s">
        <v>11289</v>
      </c>
      <c r="I1263" s="90" t="s">
        <v>11290</v>
      </c>
    </row>
    <row r="1264" spans="3:9">
      <c r="C1264" s="90" t="s">
        <v>11311</v>
      </c>
      <c r="E1264" s="90" t="s">
        <v>11312</v>
      </c>
      <c r="H1264" s="90" t="s">
        <v>11293</v>
      </c>
      <c r="I1264" s="90" t="s">
        <v>11294</v>
      </c>
    </row>
    <row r="1265" spans="3:9">
      <c r="C1265" s="90" t="s">
        <v>11315</v>
      </c>
      <c r="E1265" s="90" t="s">
        <v>11316</v>
      </c>
      <c r="H1265" s="90" t="s">
        <v>11297</v>
      </c>
      <c r="I1265" s="90" t="s">
        <v>11298</v>
      </c>
    </row>
    <row r="1266" spans="3:9">
      <c r="C1266" s="90" t="s">
        <v>11319</v>
      </c>
      <c r="E1266" s="90" t="s">
        <v>11320</v>
      </c>
      <c r="H1266" s="90" t="s">
        <v>11301</v>
      </c>
      <c r="I1266" s="90" t="s">
        <v>11302</v>
      </c>
    </row>
    <row r="1267" spans="3:9">
      <c r="C1267" s="90" t="s">
        <v>11323</v>
      </c>
      <c r="E1267" s="90" t="s">
        <v>11324</v>
      </c>
      <c r="H1267" s="90" t="s">
        <v>11305</v>
      </c>
      <c r="I1267" s="90" t="s">
        <v>11306</v>
      </c>
    </row>
    <row r="1268" spans="3:9">
      <c r="C1268" s="90" t="s">
        <v>11327</v>
      </c>
      <c r="E1268" s="90" t="s">
        <v>11328</v>
      </c>
      <c r="H1268" s="90" t="s">
        <v>11309</v>
      </c>
      <c r="I1268" s="90" t="s">
        <v>11310</v>
      </c>
    </row>
    <row r="1269" spans="3:9">
      <c r="C1269" s="90" t="s">
        <v>11331</v>
      </c>
      <c r="E1269" s="90" t="s">
        <v>11332</v>
      </c>
      <c r="H1269" s="90" t="s">
        <v>11313</v>
      </c>
      <c r="I1269" s="90" t="s">
        <v>11314</v>
      </c>
    </row>
    <row r="1270" spans="3:9">
      <c r="C1270" s="90" t="s">
        <v>11335</v>
      </c>
      <c r="E1270" s="90" t="s">
        <v>11336</v>
      </c>
      <c r="H1270" s="90" t="s">
        <v>11317</v>
      </c>
      <c r="I1270" s="90" t="s">
        <v>11318</v>
      </c>
    </row>
    <row r="1271" spans="3:9">
      <c r="C1271" s="90" t="s">
        <v>11339</v>
      </c>
      <c r="E1271" s="90" t="s">
        <v>11340</v>
      </c>
      <c r="H1271" s="90" t="s">
        <v>11321</v>
      </c>
      <c r="I1271" s="90" t="s">
        <v>11322</v>
      </c>
    </row>
    <row r="1272" spans="3:9">
      <c r="C1272" s="90" t="s">
        <v>11343</v>
      </c>
      <c r="E1272" s="90" t="s">
        <v>11344</v>
      </c>
      <c r="H1272" s="90" t="s">
        <v>11325</v>
      </c>
      <c r="I1272" s="90" t="s">
        <v>11326</v>
      </c>
    </row>
    <row r="1273" spans="3:9">
      <c r="C1273" s="90" t="s">
        <v>11347</v>
      </c>
      <c r="E1273" s="90" t="s">
        <v>11348</v>
      </c>
      <c r="H1273" s="90" t="s">
        <v>11329</v>
      </c>
      <c r="I1273" s="90" t="s">
        <v>11330</v>
      </c>
    </row>
    <row r="1274" spans="3:9">
      <c r="C1274" s="90" t="s">
        <v>11351</v>
      </c>
      <c r="E1274" s="90" t="s">
        <v>11352</v>
      </c>
      <c r="H1274" s="90" t="s">
        <v>11333</v>
      </c>
      <c r="I1274" s="90" t="s">
        <v>11334</v>
      </c>
    </row>
    <row r="1275" spans="3:9">
      <c r="C1275" s="90" t="s">
        <v>11355</v>
      </c>
      <c r="E1275" s="90" t="s">
        <v>11356</v>
      </c>
      <c r="H1275" s="90" t="s">
        <v>11337</v>
      </c>
      <c r="I1275" s="90" t="s">
        <v>11338</v>
      </c>
    </row>
    <row r="1276" spans="3:9">
      <c r="C1276" s="90" t="s">
        <v>11359</v>
      </c>
      <c r="E1276" s="90" t="s">
        <v>11360</v>
      </c>
      <c r="H1276" s="90" t="s">
        <v>11341</v>
      </c>
      <c r="I1276" s="90" t="s">
        <v>11342</v>
      </c>
    </row>
    <row r="1277" spans="3:9">
      <c r="C1277" s="90" t="s">
        <v>11363</v>
      </c>
      <c r="E1277" s="90" t="s">
        <v>11364</v>
      </c>
      <c r="H1277" s="90" t="s">
        <v>11345</v>
      </c>
      <c r="I1277" s="90" t="s">
        <v>11346</v>
      </c>
    </row>
    <row r="1278" spans="3:9">
      <c r="C1278" s="90" t="s">
        <v>11367</v>
      </c>
      <c r="E1278" s="90" t="s">
        <v>11368</v>
      </c>
      <c r="H1278" s="90" t="s">
        <v>11349</v>
      </c>
      <c r="I1278" s="90" t="s">
        <v>11350</v>
      </c>
    </row>
    <row r="1279" spans="3:9">
      <c r="C1279" s="90" t="s">
        <v>11371</v>
      </c>
      <c r="E1279" s="90" t="s">
        <v>11372</v>
      </c>
      <c r="H1279" s="90" t="s">
        <v>11353</v>
      </c>
      <c r="I1279" s="90" t="s">
        <v>11354</v>
      </c>
    </row>
    <row r="1280" spans="3:9">
      <c r="C1280" s="90" t="s">
        <v>11375</v>
      </c>
      <c r="E1280" s="90" t="s">
        <v>11376</v>
      </c>
      <c r="H1280" s="90" t="s">
        <v>11357</v>
      </c>
      <c r="I1280" s="90" t="s">
        <v>11358</v>
      </c>
    </row>
    <row r="1281" spans="3:9">
      <c r="C1281" s="90" t="s">
        <v>11379</v>
      </c>
      <c r="E1281" s="90" t="s">
        <v>11380</v>
      </c>
      <c r="H1281" s="90" t="s">
        <v>11361</v>
      </c>
      <c r="I1281" s="90" t="s">
        <v>11362</v>
      </c>
    </row>
    <row r="1282" spans="3:9">
      <c r="C1282" s="90" t="s">
        <v>11383</v>
      </c>
      <c r="E1282" s="90" t="s">
        <v>11384</v>
      </c>
      <c r="H1282" s="90" t="s">
        <v>11365</v>
      </c>
      <c r="I1282" s="90" t="s">
        <v>11366</v>
      </c>
    </row>
    <row r="1283" spans="3:9">
      <c r="C1283" s="90" t="s">
        <v>11387</v>
      </c>
      <c r="E1283" s="90" t="s">
        <v>11388</v>
      </c>
      <c r="H1283" s="90" t="s">
        <v>11369</v>
      </c>
      <c r="I1283" s="90" t="s">
        <v>11370</v>
      </c>
    </row>
    <row r="1284" spans="3:9">
      <c r="C1284" s="90" t="s">
        <v>11391</v>
      </c>
      <c r="E1284" s="90" t="s">
        <v>11392</v>
      </c>
      <c r="H1284" s="90" t="s">
        <v>11373</v>
      </c>
      <c r="I1284" s="90" t="s">
        <v>11374</v>
      </c>
    </row>
    <row r="1285" spans="3:9">
      <c r="C1285" s="90" t="s">
        <v>11395</v>
      </c>
      <c r="E1285" s="90" t="s">
        <v>11396</v>
      </c>
      <c r="H1285" s="90" t="s">
        <v>11377</v>
      </c>
      <c r="I1285" s="90" t="s">
        <v>11378</v>
      </c>
    </row>
    <row r="1286" spans="3:9">
      <c r="C1286" s="90" t="s">
        <v>11399</v>
      </c>
      <c r="E1286" s="90" t="s">
        <v>11400</v>
      </c>
      <c r="H1286" s="90" t="s">
        <v>11381</v>
      </c>
      <c r="I1286" s="90" t="s">
        <v>11382</v>
      </c>
    </row>
    <row r="1287" spans="3:9">
      <c r="C1287" s="90" t="s">
        <v>11403</v>
      </c>
      <c r="E1287" s="90" t="s">
        <v>11404</v>
      </c>
      <c r="H1287" s="90" t="s">
        <v>11385</v>
      </c>
      <c r="I1287" s="90" t="s">
        <v>11386</v>
      </c>
    </row>
    <row r="1288" spans="3:9">
      <c r="C1288" s="90" t="s">
        <v>11407</v>
      </c>
      <c r="E1288" s="90" t="s">
        <v>11408</v>
      </c>
      <c r="H1288" s="90" t="s">
        <v>11389</v>
      </c>
      <c r="I1288" s="90" t="s">
        <v>11390</v>
      </c>
    </row>
    <row r="1289" spans="3:9">
      <c r="C1289" s="90" t="s">
        <v>11411</v>
      </c>
      <c r="E1289" s="90" t="s">
        <v>11412</v>
      </c>
      <c r="H1289" s="90" t="s">
        <v>11393</v>
      </c>
      <c r="I1289" s="90" t="s">
        <v>11394</v>
      </c>
    </row>
    <row r="1290" spans="3:9">
      <c r="C1290" s="90" t="s">
        <v>11415</v>
      </c>
      <c r="E1290" s="90" t="s">
        <v>11416</v>
      </c>
      <c r="H1290" s="90" t="s">
        <v>11397</v>
      </c>
      <c r="I1290" s="90" t="s">
        <v>11398</v>
      </c>
    </row>
    <row r="1291" spans="3:9">
      <c r="C1291" s="90" t="s">
        <v>399</v>
      </c>
      <c r="E1291" s="90" t="s">
        <v>11419</v>
      </c>
      <c r="H1291" s="90" t="s">
        <v>11401</v>
      </c>
      <c r="I1291" s="90" t="s">
        <v>11402</v>
      </c>
    </row>
    <row r="1292" spans="3:9">
      <c r="C1292" s="90" t="s">
        <v>11422</v>
      </c>
      <c r="E1292" s="90" t="s">
        <v>11423</v>
      </c>
      <c r="H1292" s="90" t="s">
        <v>11405</v>
      </c>
      <c r="I1292" s="90" t="s">
        <v>11406</v>
      </c>
    </row>
    <row r="1293" spans="3:9">
      <c r="C1293" s="90" t="s">
        <v>11426</v>
      </c>
      <c r="E1293" s="90" t="s">
        <v>11427</v>
      </c>
      <c r="H1293" s="90" t="s">
        <v>11409</v>
      </c>
      <c r="I1293" s="90" t="s">
        <v>11410</v>
      </c>
    </row>
    <row r="1294" spans="3:9">
      <c r="C1294" s="90" t="s">
        <v>11430</v>
      </c>
      <c r="E1294" s="90" t="s">
        <v>11431</v>
      </c>
      <c r="H1294" s="90" t="s">
        <v>11413</v>
      </c>
      <c r="I1294" s="90" t="s">
        <v>11414</v>
      </c>
    </row>
    <row r="1295" spans="3:9">
      <c r="C1295" s="90" t="s">
        <v>11434</v>
      </c>
      <c r="E1295" s="90" t="s">
        <v>11435</v>
      </c>
      <c r="H1295" s="90" t="s">
        <v>11417</v>
      </c>
      <c r="I1295" s="90" t="s">
        <v>11418</v>
      </c>
    </row>
    <row r="1296" spans="3:9">
      <c r="C1296" s="90" t="s">
        <v>11438</v>
      </c>
      <c r="E1296" s="90" t="s">
        <v>11439</v>
      </c>
      <c r="H1296" s="90" t="s">
        <v>11420</v>
      </c>
      <c r="I1296" s="90" t="s">
        <v>11421</v>
      </c>
    </row>
    <row r="1297" spans="3:9">
      <c r="C1297" s="90" t="s">
        <v>11442</v>
      </c>
      <c r="E1297" s="90" t="s">
        <v>11443</v>
      </c>
      <c r="H1297" s="90" t="s">
        <v>11424</v>
      </c>
      <c r="I1297" s="90" t="s">
        <v>11425</v>
      </c>
    </row>
    <row r="1298" spans="3:9">
      <c r="C1298" s="90" t="s">
        <v>11446</v>
      </c>
      <c r="E1298" s="90" t="s">
        <v>11447</v>
      </c>
      <c r="H1298" s="90" t="s">
        <v>11428</v>
      </c>
      <c r="I1298" s="90" t="s">
        <v>11429</v>
      </c>
    </row>
    <row r="1299" spans="3:9">
      <c r="C1299" s="90" t="s">
        <v>11450</v>
      </c>
      <c r="E1299" s="90" t="s">
        <v>11451</v>
      </c>
      <c r="H1299" s="90" t="s">
        <v>11432</v>
      </c>
      <c r="I1299" s="90" t="s">
        <v>11433</v>
      </c>
    </row>
    <row r="1300" spans="3:9">
      <c r="C1300" s="90" t="s">
        <v>11454</v>
      </c>
      <c r="E1300" s="90" t="s">
        <v>11455</v>
      </c>
      <c r="H1300" s="90" t="s">
        <v>11436</v>
      </c>
      <c r="I1300" s="90" t="s">
        <v>11437</v>
      </c>
    </row>
    <row r="1301" spans="3:9">
      <c r="C1301" s="90" t="s">
        <v>11457</v>
      </c>
      <c r="E1301" s="90" t="s">
        <v>11458</v>
      </c>
      <c r="H1301" s="90" t="s">
        <v>11440</v>
      </c>
      <c r="I1301" s="90" t="s">
        <v>11441</v>
      </c>
    </row>
    <row r="1302" spans="3:9">
      <c r="C1302" s="90" t="s">
        <v>11461</v>
      </c>
      <c r="E1302" s="90" t="s">
        <v>11462</v>
      </c>
      <c r="H1302" s="90" t="s">
        <v>11444</v>
      </c>
      <c r="I1302" s="90" t="s">
        <v>11445</v>
      </c>
    </row>
    <row r="1303" spans="3:9">
      <c r="C1303" s="90" t="s">
        <v>11465</v>
      </c>
      <c r="E1303" s="90" t="s">
        <v>11466</v>
      </c>
      <c r="H1303" s="90" t="s">
        <v>11448</v>
      </c>
      <c r="I1303" s="90" t="s">
        <v>11449</v>
      </c>
    </row>
    <row r="1304" spans="3:9">
      <c r="C1304" s="90" t="s">
        <v>11469</v>
      </c>
      <c r="E1304" s="90" t="s">
        <v>11470</v>
      </c>
      <c r="H1304" s="90" t="s">
        <v>11452</v>
      </c>
      <c r="I1304" s="90" t="s">
        <v>11453</v>
      </c>
    </row>
    <row r="1305" spans="3:9">
      <c r="C1305" s="90" t="s">
        <v>11473</v>
      </c>
      <c r="E1305" s="90" t="s">
        <v>11474</v>
      </c>
      <c r="H1305" s="90" t="s">
        <v>11456</v>
      </c>
      <c r="I1305" s="90" t="s">
        <v>11457</v>
      </c>
    </row>
    <row r="1306" spans="3:9">
      <c r="C1306" s="90" t="s">
        <v>11477</v>
      </c>
      <c r="E1306" s="90" t="s">
        <v>11478</v>
      </c>
      <c r="H1306" s="90" t="s">
        <v>11459</v>
      </c>
      <c r="I1306" s="90" t="s">
        <v>11460</v>
      </c>
    </row>
    <row r="1307" spans="3:9">
      <c r="C1307" s="90" t="s">
        <v>11481</v>
      </c>
      <c r="E1307" s="90" t="s">
        <v>11482</v>
      </c>
      <c r="H1307" s="90" t="s">
        <v>11463</v>
      </c>
      <c r="I1307" s="90" t="s">
        <v>11464</v>
      </c>
    </row>
    <row r="1308" spans="3:9">
      <c r="C1308" s="90" t="s">
        <v>11485</v>
      </c>
      <c r="E1308" s="90" t="s">
        <v>11486</v>
      </c>
      <c r="H1308" s="90" t="s">
        <v>11467</v>
      </c>
      <c r="I1308" s="90" t="s">
        <v>11468</v>
      </c>
    </row>
    <row r="1309" spans="3:9">
      <c r="C1309" s="90" t="s">
        <v>11489</v>
      </c>
      <c r="E1309" s="90" t="s">
        <v>11490</v>
      </c>
      <c r="H1309" s="90" t="s">
        <v>11471</v>
      </c>
      <c r="I1309" s="90" t="s">
        <v>11472</v>
      </c>
    </row>
    <row r="1310" spans="3:9">
      <c r="C1310" s="90" t="s">
        <v>11493</v>
      </c>
      <c r="E1310" s="90" t="s">
        <v>11494</v>
      </c>
      <c r="H1310" s="90" t="s">
        <v>11475</v>
      </c>
      <c r="I1310" s="90" t="s">
        <v>11476</v>
      </c>
    </row>
    <row r="1311" spans="3:9">
      <c r="C1311" s="90" t="s">
        <v>11497</v>
      </c>
      <c r="E1311" s="90" t="s">
        <v>11498</v>
      </c>
      <c r="H1311" s="90" t="s">
        <v>11479</v>
      </c>
      <c r="I1311" s="90" t="s">
        <v>11480</v>
      </c>
    </row>
    <row r="1312" spans="3:9">
      <c r="C1312" s="90" t="s">
        <v>11501</v>
      </c>
      <c r="E1312" s="90" t="s">
        <v>11502</v>
      </c>
      <c r="H1312" s="90" t="s">
        <v>11483</v>
      </c>
      <c r="I1312" s="90" t="s">
        <v>11484</v>
      </c>
    </row>
    <row r="1313" spans="3:9">
      <c r="C1313" s="90" t="s">
        <v>11504</v>
      </c>
      <c r="E1313" s="90" t="s">
        <v>11505</v>
      </c>
      <c r="H1313" s="90" t="s">
        <v>11487</v>
      </c>
      <c r="I1313" s="90" t="s">
        <v>11488</v>
      </c>
    </row>
    <row r="1314" spans="3:9">
      <c r="C1314" s="90" t="s">
        <v>11508</v>
      </c>
      <c r="E1314" s="90" t="s">
        <v>11509</v>
      </c>
      <c r="H1314" s="90" t="s">
        <v>11491</v>
      </c>
      <c r="I1314" s="90" t="s">
        <v>11492</v>
      </c>
    </row>
    <row r="1315" spans="3:9">
      <c r="C1315" s="90" t="s">
        <v>11512</v>
      </c>
      <c r="E1315" s="90" t="s">
        <v>11513</v>
      </c>
      <c r="H1315" s="90" t="s">
        <v>11495</v>
      </c>
      <c r="I1315" s="90" t="s">
        <v>11496</v>
      </c>
    </row>
    <row r="1316" spans="3:9">
      <c r="C1316" s="90" t="s">
        <v>11515</v>
      </c>
      <c r="E1316" s="90" t="s">
        <v>11516</v>
      </c>
      <c r="H1316" s="90" t="s">
        <v>11499</v>
      </c>
      <c r="I1316" s="90" t="s">
        <v>11500</v>
      </c>
    </row>
    <row r="1317" spans="3:9">
      <c r="C1317" s="90" t="s">
        <v>11518</v>
      </c>
      <c r="E1317" s="90" t="s">
        <v>11519</v>
      </c>
      <c r="H1317" s="90" t="s">
        <v>11503</v>
      </c>
      <c r="I1317" s="90" t="s">
        <v>11503</v>
      </c>
    </row>
    <row r="1318" spans="3:9">
      <c r="C1318" s="90" t="s">
        <v>11522</v>
      </c>
      <c r="E1318" s="90" t="s">
        <v>11522</v>
      </c>
      <c r="H1318" s="90" t="s">
        <v>11506</v>
      </c>
      <c r="I1318" s="90" t="s">
        <v>11507</v>
      </c>
    </row>
    <row r="1319" spans="3:9">
      <c r="C1319" s="90" t="s">
        <v>11524</v>
      </c>
      <c r="E1319" s="90" t="s">
        <v>11525</v>
      </c>
      <c r="H1319" s="90" t="s">
        <v>11510</v>
      </c>
      <c r="I1319" s="90" t="s">
        <v>11511</v>
      </c>
    </row>
    <row r="1320" spans="3:9">
      <c r="C1320" s="90" t="s">
        <v>11528</v>
      </c>
      <c r="E1320" s="90" t="s">
        <v>11529</v>
      </c>
      <c r="H1320" s="90" t="s">
        <v>11514</v>
      </c>
      <c r="I1320" s="90" t="s">
        <v>7270</v>
      </c>
    </row>
    <row r="1321" spans="3:9">
      <c r="C1321" s="90" t="s">
        <v>11532</v>
      </c>
      <c r="E1321" s="90" t="s">
        <v>11533</v>
      </c>
      <c r="H1321" s="90" t="s">
        <v>11517</v>
      </c>
      <c r="I1321" s="90" t="s">
        <v>11518</v>
      </c>
    </row>
    <row r="1322" spans="3:9">
      <c r="C1322" s="90" t="s">
        <v>11536</v>
      </c>
      <c r="E1322" s="90" t="s">
        <v>11537</v>
      </c>
      <c r="H1322" s="90" t="s">
        <v>11520</v>
      </c>
      <c r="I1322" s="90" t="s">
        <v>11521</v>
      </c>
    </row>
    <row r="1323" spans="3:9">
      <c r="C1323" s="90" t="s">
        <v>11540</v>
      </c>
      <c r="E1323" s="90" t="s">
        <v>11541</v>
      </c>
      <c r="H1323" s="90" t="s">
        <v>11523</v>
      </c>
      <c r="I1323" s="90" t="s">
        <v>11523</v>
      </c>
    </row>
    <row r="1324" spans="3:9">
      <c r="C1324" s="90" t="s">
        <v>11544</v>
      </c>
      <c r="E1324" s="90" t="s">
        <v>11545</v>
      </c>
      <c r="H1324" s="90" t="s">
        <v>11526</v>
      </c>
      <c r="I1324" s="90" t="s">
        <v>11527</v>
      </c>
    </row>
    <row r="1325" spans="3:9">
      <c r="C1325" s="90" t="s">
        <v>11548</v>
      </c>
      <c r="E1325" s="90" t="s">
        <v>11549</v>
      </c>
      <c r="H1325" s="90" t="s">
        <v>11530</v>
      </c>
      <c r="I1325" s="90" t="s">
        <v>11531</v>
      </c>
    </row>
    <row r="1326" spans="3:9">
      <c r="C1326" s="90" t="s">
        <v>11552</v>
      </c>
      <c r="E1326" s="90" t="s">
        <v>11553</v>
      </c>
      <c r="H1326" s="90" t="s">
        <v>11534</v>
      </c>
      <c r="I1326" s="90" t="s">
        <v>11535</v>
      </c>
    </row>
    <row r="1327" spans="3:9">
      <c r="C1327" s="90" t="s">
        <v>11555</v>
      </c>
      <c r="E1327" s="90" t="s">
        <v>11556</v>
      </c>
      <c r="H1327" s="90" t="s">
        <v>11538</v>
      </c>
      <c r="I1327" s="90" t="s">
        <v>11539</v>
      </c>
    </row>
    <row r="1328" spans="3:9">
      <c r="C1328" s="90" t="s">
        <v>11559</v>
      </c>
      <c r="E1328" s="90" t="s">
        <v>11560</v>
      </c>
      <c r="H1328" s="90" t="s">
        <v>11542</v>
      </c>
      <c r="I1328" s="90" t="s">
        <v>11543</v>
      </c>
    </row>
    <row r="1329" spans="3:9">
      <c r="C1329" s="90" t="s">
        <v>11563</v>
      </c>
      <c r="E1329" s="90" t="s">
        <v>11564</v>
      </c>
      <c r="H1329" s="90" t="s">
        <v>11546</v>
      </c>
      <c r="I1329" s="90" t="s">
        <v>11547</v>
      </c>
    </row>
    <row r="1330" spans="3:9">
      <c r="C1330" s="90" t="s">
        <v>11567</v>
      </c>
      <c r="E1330" s="90" t="s">
        <v>11568</v>
      </c>
      <c r="H1330" s="90" t="s">
        <v>11550</v>
      </c>
      <c r="I1330" s="90" t="s">
        <v>11551</v>
      </c>
    </row>
    <row r="1331" spans="3:9">
      <c r="C1331" s="90" t="s">
        <v>11571</v>
      </c>
      <c r="E1331" s="90" t="s">
        <v>11572</v>
      </c>
      <c r="H1331" s="90" t="s">
        <v>11553</v>
      </c>
      <c r="I1331" s="90" t="s">
        <v>11554</v>
      </c>
    </row>
    <row r="1332" spans="3:9">
      <c r="C1332" s="90" t="s">
        <v>11575</v>
      </c>
      <c r="E1332" s="90" t="s">
        <v>11576</v>
      </c>
      <c r="H1332" s="90" t="s">
        <v>11557</v>
      </c>
      <c r="I1332" s="90" t="s">
        <v>11558</v>
      </c>
    </row>
    <row r="1333" spans="3:9">
      <c r="C1333" s="90" t="s">
        <v>11579</v>
      </c>
      <c r="E1333" s="90" t="s">
        <v>11580</v>
      </c>
      <c r="H1333" s="90" t="s">
        <v>11561</v>
      </c>
      <c r="I1333" s="90" t="s">
        <v>11562</v>
      </c>
    </row>
    <row r="1334" spans="3:9">
      <c r="C1334" s="90" t="s">
        <v>11583</v>
      </c>
      <c r="E1334" s="90" t="s">
        <v>11584</v>
      </c>
      <c r="H1334" s="90" t="s">
        <v>11565</v>
      </c>
      <c r="I1334" s="90" t="s">
        <v>11566</v>
      </c>
    </row>
    <row r="1335" spans="3:9">
      <c r="C1335" s="90" t="s">
        <v>11587</v>
      </c>
      <c r="E1335" s="90" t="s">
        <v>11588</v>
      </c>
      <c r="H1335" s="90" t="s">
        <v>11569</v>
      </c>
      <c r="I1335" s="90" t="s">
        <v>11570</v>
      </c>
    </row>
    <row r="1336" spans="3:9">
      <c r="C1336" s="90" t="s">
        <v>11591</v>
      </c>
      <c r="E1336" s="90" t="s">
        <v>11592</v>
      </c>
      <c r="H1336" s="90" t="s">
        <v>11573</v>
      </c>
      <c r="I1336" s="90" t="s">
        <v>11574</v>
      </c>
    </row>
    <row r="1337" spans="3:9">
      <c r="C1337" s="90" t="s">
        <v>11595</v>
      </c>
      <c r="E1337" s="90" t="s">
        <v>11596</v>
      </c>
      <c r="H1337" s="90" t="s">
        <v>11577</v>
      </c>
      <c r="I1337" s="90" t="s">
        <v>11578</v>
      </c>
    </row>
    <row r="1338" spans="3:9">
      <c r="C1338" s="90" t="s">
        <v>11599</v>
      </c>
      <c r="E1338" s="90" t="s">
        <v>11600</v>
      </c>
      <c r="H1338" s="90" t="s">
        <v>11581</v>
      </c>
      <c r="I1338" s="90" t="s">
        <v>11582</v>
      </c>
    </row>
    <row r="1339" spans="3:9">
      <c r="C1339" s="90" t="s">
        <v>11603</v>
      </c>
      <c r="E1339" s="90" t="s">
        <v>11604</v>
      </c>
      <c r="H1339" s="90" t="s">
        <v>11585</v>
      </c>
      <c r="I1339" s="90" t="s">
        <v>11586</v>
      </c>
    </row>
    <row r="1340" spans="3:9">
      <c r="C1340" s="90" t="s">
        <v>11607</v>
      </c>
      <c r="E1340" s="90" t="s">
        <v>11608</v>
      </c>
      <c r="H1340" s="90" t="s">
        <v>11589</v>
      </c>
      <c r="I1340" s="90" t="s">
        <v>11590</v>
      </c>
    </row>
    <row r="1341" spans="3:9">
      <c r="C1341" s="90" t="s">
        <v>11611</v>
      </c>
      <c r="E1341" s="90" t="s">
        <v>11612</v>
      </c>
      <c r="H1341" s="90" t="s">
        <v>11593</v>
      </c>
      <c r="I1341" s="90" t="s">
        <v>11594</v>
      </c>
    </row>
    <row r="1342" spans="3:9">
      <c r="C1342" s="90" t="s">
        <v>11615</v>
      </c>
      <c r="E1342" s="90" t="s">
        <v>11616</v>
      </c>
      <c r="H1342" s="90" t="s">
        <v>11597</v>
      </c>
      <c r="I1342" s="90" t="s">
        <v>11598</v>
      </c>
    </row>
    <row r="1343" spans="3:9">
      <c r="C1343" s="90" t="s">
        <v>11619</v>
      </c>
      <c r="E1343" s="90" t="s">
        <v>11620</v>
      </c>
      <c r="H1343" s="90" t="s">
        <v>11601</v>
      </c>
      <c r="I1343" s="90" t="s">
        <v>11602</v>
      </c>
    </row>
    <row r="1344" spans="3:9">
      <c r="C1344" s="90" t="s">
        <v>11623</v>
      </c>
      <c r="E1344" s="90" t="s">
        <v>11624</v>
      </c>
      <c r="H1344" s="90" t="s">
        <v>11605</v>
      </c>
      <c r="I1344" s="90" t="s">
        <v>11606</v>
      </c>
    </row>
    <row r="1345" spans="3:9">
      <c r="C1345" s="90" t="s">
        <v>11627</v>
      </c>
      <c r="E1345" s="90" t="s">
        <v>11628</v>
      </c>
      <c r="H1345" s="90" t="s">
        <v>11609</v>
      </c>
      <c r="I1345" s="90" t="s">
        <v>11610</v>
      </c>
    </row>
    <row r="1346" spans="3:9">
      <c r="C1346" s="90" t="s">
        <v>11631</v>
      </c>
      <c r="E1346" s="90" t="s">
        <v>11632</v>
      </c>
      <c r="H1346" s="90" t="s">
        <v>11613</v>
      </c>
      <c r="I1346" s="90" t="s">
        <v>11614</v>
      </c>
    </row>
    <row r="1347" spans="3:9">
      <c r="C1347" s="90" t="s">
        <v>11635</v>
      </c>
      <c r="E1347" s="90" t="s">
        <v>11636</v>
      </c>
      <c r="H1347" s="90" t="s">
        <v>11617</v>
      </c>
      <c r="I1347" s="90" t="s">
        <v>11618</v>
      </c>
    </row>
    <row r="1348" spans="3:9">
      <c r="C1348" s="90" t="s">
        <v>11639</v>
      </c>
      <c r="E1348" s="90" t="s">
        <v>11640</v>
      </c>
      <c r="H1348" s="90" t="s">
        <v>11621</v>
      </c>
      <c r="I1348" s="90" t="s">
        <v>11622</v>
      </c>
    </row>
    <row r="1349" spans="3:9">
      <c r="C1349" s="90" t="s">
        <v>11643</v>
      </c>
      <c r="E1349" s="90" t="s">
        <v>11644</v>
      </c>
      <c r="H1349" s="90" t="s">
        <v>11625</v>
      </c>
      <c r="I1349" s="90" t="s">
        <v>11626</v>
      </c>
    </row>
    <row r="1350" spans="3:9">
      <c r="C1350" s="90" t="s">
        <v>11647</v>
      </c>
      <c r="E1350" s="90" t="s">
        <v>11648</v>
      </c>
      <c r="H1350" s="90" t="s">
        <v>11629</v>
      </c>
      <c r="I1350" s="90" t="s">
        <v>11630</v>
      </c>
    </row>
    <row r="1351" spans="3:9">
      <c r="C1351" s="90" t="s">
        <v>11651</v>
      </c>
      <c r="E1351" s="90" t="s">
        <v>11652</v>
      </c>
      <c r="H1351" s="90" t="s">
        <v>11633</v>
      </c>
      <c r="I1351" s="90" t="s">
        <v>11634</v>
      </c>
    </row>
    <row r="1352" spans="3:9">
      <c r="C1352" s="90" t="s">
        <v>11655</v>
      </c>
      <c r="E1352" s="90" t="s">
        <v>11656</v>
      </c>
      <c r="H1352" s="90" t="s">
        <v>11637</v>
      </c>
      <c r="I1352" s="90" t="s">
        <v>11638</v>
      </c>
    </row>
    <row r="1353" spans="3:9">
      <c r="C1353" s="90" t="s">
        <v>11659</v>
      </c>
      <c r="E1353" s="90" t="s">
        <v>11660</v>
      </c>
      <c r="H1353" s="90" t="s">
        <v>11641</v>
      </c>
      <c r="I1353" s="90" t="s">
        <v>11642</v>
      </c>
    </row>
    <row r="1354" spans="3:9">
      <c r="C1354" s="90" t="s">
        <v>11663</v>
      </c>
      <c r="E1354" s="90" t="s">
        <v>11664</v>
      </c>
      <c r="H1354" s="90" t="s">
        <v>11645</v>
      </c>
      <c r="I1354" s="90" t="s">
        <v>11646</v>
      </c>
    </row>
    <row r="1355" spans="3:9">
      <c r="C1355" s="90" t="s">
        <v>11667</v>
      </c>
      <c r="E1355" s="90" t="s">
        <v>11668</v>
      </c>
      <c r="H1355" s="90" t="s">
        <v>11649</v>
      </c>
      <c r="I1355" s="90" t="s">
        <v>11650</v>
      </c>
    </row>
    <row r="1356" spans="3:9">
      <c r="C1356" s="90" t="s">
        <v>11671</v>
      </c>
      <c r="E1356" s="90" t="s">
        <v>11672</v>
      </c>
      <c r="H1356" s="90" t="s">
        <v>11653</v>
      </c>
      <c r="I1356" s="90" t="s">
        <v>11654</v>
      </c>
    </row>
    <row r="1357" spans="3:9">
      <c r="C1357" s="90" t="s">
        <v>11675</v>
      </c>
      <c r="E1357" s="90" t="s">
        <v>11676</v>
      </c>
      <c r="H1357" s="90" t="s">
        <v>11657</v>
      </c>
      <c r="I1357" s="90" t="s">
        <v>11658</v>
      </c>
    </row>
    <row r="1358" spans="3:9">
      <c r="C1358" s="90" t="s">
        <v>11679</v>
      </c>
      <c r="E1358" s="90" t="s">
        <v>11680</v>
      </c>
      <c r="H1358" s="90" t="s">
        <v>11661</v>
      </c>
      <c r="I1358" s="90" t="s">
        <v>11662</v>
      </c>
    </row>
    <row r="1359" spans="3:9">
      <c r="C1359" s="90" t="s">
        <v>11683</v>
      </c>
      <c r="E1359" s="90" t="s">
        <v>11684</v>
      </c>
      <c r="H1359" s="90" t="s">
        <v>11665</v>
      </c>
      <c r="I1359" s="90" t="s">
        <v>11666</v>
      </c>
    </row>
    <row r="1360" spans="3:9">
      <c r="C1360" s="90" t="s">
        <v>11687</v>
      </c>
      <c r="E1360" s="90" t="s">
        <v>11688</v>
      </c>
      <c r="H1360" s="90" t="s">
        <v>11669</v>
      </c>
      <c r="I1360" s="90" t="s">
        <v>11670</v>
      </c>
    </row>
    <row r="1361" spans="3:9">
      <c r="C1361" s="90" t="s">
        <v>11689</v>
      </c>
      <c r="E1361" s="90" t="s">
        <v>11625</v>
      </c>
      <c r="H1361" s="90" t="s">
        <v>11673</v>
      </c>
      <c r="I1361" s="90" t="s">
        <v>11674</v>
      </c>
    </row>
    <row r="1362" spans="3:9">
      <c r="C1362" s="90" t="s">
        <v>11639</v>
      </c>
      <c r="E1362" s="90" t="s">
        <v>11643</v>
      </c>
      <c r="H1362" s="90" t="s">
        <v>11677</v>
      </c>
      <c r="I1362" s="90" t="s">
        <v>11678</v>
      </c>
    </row>
    <row r="1363" spans="3:9">
      <c r="C1363" s="90" t="s">
        <v>11651</v>
      </c>
      <c r="E1363" s="90" t="s">
        <v>11657</v>
      </c>
      <c r="H1363" s="90" t="s">
        <v>11681</v>
      </c>
      <c r="I1363" s="90" t="s">
        <v>11682</v>
      </c>
    </row>
    <row r="1364" spans="3:9">
      <c r="C1364" s="90" t="s">
        <v>11678</v>
      </c>
      <c r="E1364" s="90" t="s">
        <v>11681</v>
      </c>
      <c r="H1364" s="90" t="s">
        <v>11685</v>
      </c>
      <c r="I1364" s="90" t="s">
        <v>11686</v>
      </c>
    </row>
    <row r="1365" spans="3:9">
      <c r="C1365" s="90" t="s">
        <v>11694</v>
      </c>
      <c r="E1365" s="90" t="s">
        <v>11694</v>
      </c>
      <c r="H1365" s="90" t="s">
        <v>11615</v>
      </c>
      <c r="I1365" s="90" t="s">
        <v>11616</v>
      </c>
    </row>
    <row r="1366" spans="3:9">
      <c r="C1366" s="90" t="s">
        <v>11697</v>
      </c>
      <c r="E1366" s="90" t="s">
        <v>11698</v>
      </c>
      <c r="H1366" s="90" t="s">
        <v>11635</v>
      </c>
      <c r="I1366" s="90" t="s">
        <v>11634</v>
      </c>
    </row>
    <row r="1367" spans="3:9">
      <c r="C1367" s="90" t="s">
        <v>11701</v>
      </c>
      <c r="E1367" s="90" t="s">
        <v>11702</v>
      </c>
      <c r="H1367" s="90" t="s">
        <v>11690</v>
      </c>
      <c r="I1367" s="90" t="s">
        <v>11654</v>
      </c>
    </row>
    <row r="1368" spans="3:9">
      <c r="C1368" s="90" t="s">
        <v>11705</v>
      </c>
      <c r="E1368" s="90" t="s">
        <v>11706</v>
      </c>
      <c r="H1368" s="90" t="s">
        <v>11659</v>
      </c>
      <c r="I1368" s="90" t="s">
        <v>11691</v>
      </c>
    </row>
    <row r="1369" spans="3:9">
      <c r="C1369" s="90" t="s">
        <v>11709</v>
      </c>
      <c r="E1369" s="90" t="s">
        <v>11710</v>
      </c>
      <c r="H1369" s="90" t="s">
        <v>11692</v>
      </c>
      <c r="I1369" s="90" t="s">
        <v>11693</v>
      </c>
    </row>
    <row r="1370" spans="3:9">
      <c r="C1370" s="90" t="s">
        <v>11713</v>
      </c>
      <c r="E1370" s="90" t="s">
        <v>11714</v>
      </c>
      <c r="H1370" s="90" t="s">
        <v>11695</v>
      </c>
      <c r="I1370" s="90" t="s">
        <v>11696</v>
      </c>
    </row>
    <row r="1371" spans="3:9">
      <c r="C1371" s="90" t="s">
        <v>11717</v>
      </c>
      <c r="E1371" s="90" t="s">
        <v>11718</v>
      </c>
      <c r="H1371" s="90" t="s">
        <v>11699</v>
      </c>
      <c r="I1371" s="90" t="s">
        <v>11700</v>
      </c>
    </row>
    <row r="1372" spans="3:9">
      <c r="C1372" s="90" t="s">
        <v>11721</v>
      </c>
      <c r="E1372" s="90" t="s">
        <v>11722</v>
      </c>
      <c r="H1372" s="90" t="s">
        <v>11703</v>
      </c>
      <c r="I1372" s="90" t="s">
        <v>11704</v>
      </c>
    </row>
    <row r="1373" spans="3:9">
      <c r="C1373" s="90" t="s">
        <v>11725</v>
      </c>
      <c r="E1373" s="90" t="s">
        <v>11726</v>
      </c>
      <c r="H1373" s="90" t="s">
        <v>11707</v>
      </c>
      <c r="I1373" s="90" t="s">
        <v>11708</v>
      </c>
    </row>
    <row r="1374" spans="3:9">
      <c r="C1374" s="90" t="s">
        <v>11729</v>
      </c>
      <c r="E1374" s="90" t="s">
        <v>11730</v>
      </c>
      <c r="H1374" s="90" t="s">
        <v>11711</v>
      </c>
      <c r="I1374" s="90" t="s">
        <v>11712</v>
      </c>
    </row>
    <row r="1375" spans="3:9">
      <c r="C1375" s="90" t="s">
        <v>11733</v>
      </c>
      <c r="E1375" s="90" t="s">
        <v>11734</v>
      </c>
      <c r="H1375" s="90" t="s">
        <v>11715</v>
      </c>
      <c r="I1375" s="90" t="s">
        <v>11716</v>
      </c>
    </row>
    <row r="1376" spans="3:9">
      <c r="C1376" s="90" t="s">
        <v>11737</v>
      </c>
      <c r="E1376" s="90" t="s">
        <v>11738</v>
      </c>
      <c r="H1376" s="90" t="s">
        <v>11719</v>
      </c>
      <c r="I1376" s="90" t="s">
        <v>11720</v>
      </c>
    </row>
    <row r="1377" spans="3:9">
      <c r="C1377" s="90" t="s">
        <v>2960</v>
      </c>
      <c r="H1377" s="90" t="s">
        <v>11723</v>
      </c>
      <c r="I1377" s="90" t="s">
        <v>11724</v>
      </c>
    </row>
    <row r="1378" spans="3:9">
      <c r="C1378" s="90" t="s">
        <v>11739</v>
      </c>
      <c r="E1378" s="90" t="s">
        <v>11740</v>
      </c>
      <c r="H1378" s="90" t="s">
        <v>11727</v>
      </c>
      <c r="I1378" s="90" t="s">
        <v>11728</v>
      </c>
    </row>
    <row r="1379" spans="3:9">
      <c r="C1379" s="90" t="s">
        <v>11743</v>
      </c>
      <c r="E1379" s="90" t="s">
        <v>11744</v>
      </c>
      <c r="H1379" s="90" t="s">
        <v>11731</v>
      </c>
      <c r="I1379" s="90" t="s">
        <v>11732</v>
      </c>
    </row>
    <row r="1380" spans="3:9">
      <c r="C1380" s="90" t="s">
        <v>11747</v>
      </c>
      <c r="E1380" s="90" t="s">
        <v>11748</v>
      </c>
      <c r="H1380" s="90" t="s">
        <v>11735</v>
      </c>
      <c r="I1380" s="90" t="s">
        <v>11736</v>
      </c>
    </row>
    <row r="1381" spans="3:9">
      <c r="C1381" s="90" t="s">
        <v>11751</v>
      </c>
      <c r="E1381" s="90" t="s">
        <v>11752</v>
      </c>
    </row>
    <row r="1382" spans="3:9">
      <c r="C1382" s="90" t="s">
        <v>11755</v>
      </c>
      <c r="E1382" s="90" t="s">
        <v>11756</v>
      </c>
    </row>
    <row r="1383" spans="3:9">
      <c r="C1383" s="90" t="s">
        <v>11759</v>
      </c>
      <c r="E1383" s="90" t="s">
        <v>11760</v>
      </c>
      <c r="H1383" s="90" t="s">
        <v>11741</v>
      </c>
      <c r="I1383" s="90" t="s">
        <v>11742</v>
      </c>
    </row>
    <row r="1384" spans="3:9">
      <c r="C1384" s="90" t="s">
        <v>11763</v>
      </c>
      <c r="E1384" s="90" t="s">
        <v>11764</v>
      </c>
      <c r="H1384" s="90" t="s">
        <v>11745</v>
      </c>
      <c r="I1384" s="90" t="s">
        <v>11746</v>
      </c>
    </row>
    <row r="1385" spans="3:9">
      <c r="C1385" s="90" t="s">
        <v>11767</v>
      </c>
      <c r="E1385" s="90" t="s">
        <v>11768</v>
      </c>
      <c r="H1385" s="90" t="s">
        <v>11749</v>
      </c>
      <c r="I1385" s="90" t="s">
        <v>11750</v>
      </c>
    </row>
    <row r="1386" spans="3:9">
      <c r="C1386" s="90" t="s">
        <v>11771</v>
      </c>
      <c r="E1386" s="90" t="s">
        <v>11772</v>
      </c>
      <c r="H1386" s="90" t="s">
        <v>11753</v>
      </c>
      <c r="I1386" s="90" t="s">
        <v>11754</v>
      </c>
    </row>
    <row r="1387" spans="3:9">
      <c r="C1387" s="90" t="s">
        <v>11775</v>
      </c>
      <c r="E1387" s="90" t="s">
        <v>11776</v>
      </c>
      <c r="H1387" s="90" t="s">
        <v>11757</v>
      </c>
      <c r="I1387" s="90" t="s">
        <v>11758</v>
      </c>
    </row>
    <row r="1388" spans="3:9">
      <c r="C1388" s="90" t="s">
        <v>11779</v>
      </c>
      <c r="E1388" s="90" t="s">
        <v>11780</v>
      </c>
      <c r="H1388" s="90" t="s">
        <v>11761</v>
      </c>
      <c r="I1388" s="90" t="s">
        <v>11762</v>
      </c>
    </row>
    <row r="1389" spans="3:9">
      <c r="C1389" s="90" t="s">
        <v>11783</v>
      </c>
      <c r="E1389" s="90" t="s">
        <v>11784</v>
      </c>
      <c r="H1389" s="90" t="s">
        <v>11765</v>
      </c>
      <c r="I1389" s="90" t="s">
        <v>11766</v>
      </c>
    </row>
    <row r="1390" spans="3:9">
      <c r="C1390" s="90" t="s">
        <v>11787</v>
      </c>
      <c r="E1390" s="90" t="s">
        <v>11788</v>
      </c>
      <c r="H1390" s="90" t="s">
        <v>11769</v>
      </c>
      <c r="I1390" s="90" t="s">
        <v>11770</v>
      </c>
    </row>
    <row r="1391" spans="3:9">
      <c r="C1391" s="90" t="s">
        <v>11791</v>
      </c>
      <c r="E1391" s="90" t="s">
        <v>11792</v>
      </c>
      <c r="H1391" s="90" t="s">
        <v>11773</v>
      </c>
      <c r="I1391" s="90" t="s">
        <v>11774</v>
      </c>
    </row>
    <row r="1392" spans="3:9">
      <c r="C1392" s="90" t="s">
        <v>11795</v>
      </c>
      <c r="E1392" s="90" t="s">
        <v>11796</v>
      </c>
      <c r="H1392" s="90" t="s">
        <v>11777</v>
      </c>
      <c r="I1392" s="90" t="s">
        <v>11778</v>
      </c>
    </row>
    <row r="1393" spans="3:9">
      <c r="C1393" s="90" t="s">
        <v>11799</v>
      </c>
      <c r="E1393" s="90" t="s">
        <v>11800</v>
      </c>
      <c r="H1393" s="90" t="s">
        <v>11781</v>
      </c>
      <c r="I1393" s="90" t="s">
        <v>11782</v>
      </c>
    </row>
    <row r="1394" spans="3:9">
      <c r="C1394" s="90" t="s">
        <v>11803</v>
      </c>
      <c r="E1394" s="90" t="s">
        <v>11804</v>
      </c>
      <c r="H1394" s="90" t="s">
        <v>11785</v>
      </c>
      <c r="I1394" s="90" t="s">
        <v>11786</v>
      </c>
    </row>
    <row r="1395" spans="3:9">
      <c r="C1395" s="90" t="s">
        <v>11807</v>
      </c>
      <c r="E1395" s="90" t="s">
        <v>11273</v>
      </c>
      <c r="H1395" s="90" t="s">
        <v>11789</v>
      </c>
      <c r="I1395" s="90" t="s">
        <v>11790</v>
      </c>
    </row>
    <row r="1396" spans="3:9">
      <c r="C1396" s="90" t="s">
        <v>11810</v>
      </c>
      <c r="E1396" s="90" t="s">
        <v>11810</v>
      </c>
      <c r="H1396" s="90" t="s">
        <v>11793</v>
      </c>
      <c r="I1396" s="90" t="s">
        <v>11794</v>
      </c>
    </row>
    <row r="1397" spans="3:9">
      <c r="C1397" s="90" t="s">
        <v>11812</v>
      </c>
      <c r="E1397" s="90" t="s">
        <v>11813</v>
      </c>
      <c r="H1397" s="90" t="s">
        <v>11797</v>
      </c>
      <c r="I1397" s="90" t="s">
        <v>11798</v>
      </c>
    </row>
    <row r="1398" spans="3:9">
      <c r="C1398" s="90" t="s">
        <v>11816</v>
      </c>
      <c r="E1398" s="90" t="s">
        <v>11817</v>
      </c>
      <c r="H1398" s="90" t="s">
        <v>11801</v>
      </c>
      <c r="I1398" s="90" t="s">
        <v>11802</v>
      </c>
    </row>
    <row r="1399" spans="3:9">
      <c r="C1399" s="90" t="s">
        <v>11820</v>
      </c>
      <c r="E1399" s="90" t="s">
        <v>11821</v>
      </c>
      <c r="H1399" s="90" t="s">
        <v>11805</v>
      </c>
      <c r="I1399" s="90" t="s">
        <v>11806</v>
      </c>
    </row>
    <row r="1400" spans="3:9">
      <c r="C1400" s="90" t="s">
        <v>11823</v>
      </c>
      <c r="E1400" s="90" t="s">
        <v>11824</v>
      </c>
      <c r="H1400" s="90" t="s">
        <v>11808</v>
      </c>
      <c r="I1400" s="90" t="s">
        <v>11809</v>
      </c>
    </row>
    <row r="1401" spans="3:9">
      <c r="C1401" s="90" t="s">
        <v>11827</v>
      </c>
      <c r="E1401" s="90" t="s">
        <v>11828</v>
      </c>
      <c r="H1401" s="90" t="s">
        <v>11810</v>
      </c>
      <c r="I1401" s="90" t="s">
        <v>11811</v>
      </c>
    </row>
    <row r="1402" spans="3:9">
      <c r="C1402" s="90" t="s">
        <v>11831</v>
      </c>
      <c r="E1402" s="90" t="s">
        <v>11832</v>
      </c>
      <c r="H1402" s="90" t="s">
        <v>11814</v>
      </c>
      <c r="I1402" s="90" t="s">
        <v>11815</v>
      </c>
    </row>
    <row r="1403" spans="3:9">
      <c r="C1403" s="90" t="s">
        <v>11835</v>
      </c>
      <c r="E1403" s="90" t="s">
        <v>11836</v>
      </c>
      <c r="H1403" s="90" t="s">
        <v>11818</v>
      </c>
      <c r="I1403" s="90" t="s">
        <v>11819</v>
      </c>
    </row>
    <row r="1404" spans="3:9">
      <c r="C1404" s="90" t="s">
        <v>11839</v>
      </c>
      <c r="E1404" s="90" t="s">
        <v>11840</v>
      </c>
      <c r="H1404" s="90" t="s">
        <v>11306</v>
      </c>
      <c r="I1404" s="90" t="s">
        <v>11822</v>
      </c>
    </row>
    <row r="1405" spans="3:9">
      <c r="C1405" s="90" t="s">
        <v>11843</v>
      </c>
      <c r="E1405" s="90" t="s">
        <v>11844</v>
      </c>
      <c r="H1405" s="90" t="s">
        <v>11825</v>
      </c>
      <c r="I1405" s="90" t="s">
        <v>11826</v>
      </c>
    </row>
    <row r="1406" spans="3:9">
      <c r="C1406" s="90" t="s">
        <v>11847</v>
      </c>
      <c r="E1406" s="90" t="s">
        <v>11848</v>
      </c>
      <c r="H1406" s="90" t="s">
        <v>11829</v>
      </c>
      <c r="I1406" s="90" t="s">
        <v>11830</v>
      </c>
    </row>
    <row r="1407" spans="3:9">
      <c r="C1407" s="90" t="s">
        <v>11851</v>
      </c>
      <c r="E1407" s="90" t="s">
        <v>11852</v>
      </c>
      <c r="H1407" s="90" t="s">
        <v>11833</v>
      </c>
      <c r="I1407" s="90" t="s">
        <v>11834</v>
      </c>
    </row>
    <row r="1408" spans="3:9">
      <c r="C1408" s="90" t="s">
        <v>11855</v>
      </c>
      <c r="E1408" s="90" t="s">
        <v>11856</v>
      </c>
      <c r="H1408" s="90" t="s">
        <v>11837</v>
      </c>
      <c r="I1408" s="90" t="s">
        <v>11838</v>
      </c>
    </row>
    <row r="1409" spans="3:9">
      <c r="C1409" s="90" t="s">
        <v>11858</v>
      </c>
      <c r="E1409" s="90" t="s">
        <v>11859</v>
      </c>
      <c r="H1409" s="90" t="s">
        <v>11841</v>
      </c>
      <c r="I1409" s="90" t="s">
        <v>11842</v>
      </c>
    </row>
    <row r="1410" spans="3:9">
      <c r="C1410" s="90" t="s">
        <v>11862</v>
      </c>
      <c r="E1410" s="90" t="s">
        <v>11863</v>
      </c>
      <c r="H1410" s="90" t="s">
        <v>11845</v>
      </c>
      <c r="I1410" s="90" t="s">
        <v>11846</v>
      </c>
    </row>
    <row r="1411" spans="3:9">
      <c r="C1411" s="90" t="s">
        <v>11866</v>
      </c>
      <c r="E1411" s="90" t="s">
        <v>11867</v>
      </c>
      <c r="H1411" s="90" t="s">
        <v>11849</v>
      </c>
      <c r="I1411" s="90" t="s">
        <v>11850</v>
      </c>
    </row>
    <row r="1412" spans="3:9">
      <c r="C1412" s="90" t="s">
        <v>11870</v>
      </c>
      <c r="E1412" s="90" t="s">
        <v>11871</v>
      </c>
      <c r="H1412" s="90" t="s">
        <v>11853</v>
      </c>
      <c r="I1412" s="90" t="s">
        <v>11854</v>
      </c>
    </row>
    <row r="1413" spans="3:9">
      <c r="C1413" s="90" t="s">
        <v>11874</v>
      </c>
      <c r="E1413" s="90" t="s">
        <v>11875</v>
      </c>
      <c r="H1413" s="90" t="s">
        <v>11857</v>
      </c>
      <c r="I1413" s="90" t="s">
        <v>11856</v>
      </c>
    </row>
    <row r="1414" spans="3:9">
      <c r="C1414" s="90" t="s">
        <v>11878</v>
      </c>
      <c r="E1414" s="90" t="s">
        <v>11879</v>
      </c>
      <c r="H1414" s="90" t="s">
        <v>11860</v>
      </c>
      <c r="I1414" s="90" t="s">
        <v>11861</v>
      </c>
    </row>
    <row r="1415" spans="3:9">
      <c r="C1415" s="90" t="s">
        <v>11882</v>
      </c>
      <c r="E1415" s="90" t="s">
        <v>11883</v>
      </c>
      <c r="H1415" s="90" t="s">
        <v>11864</v>
      </c>
      <c r="I1415" s="90" t="s">
        <v>11865</v>
      </c>
    </row>
    <row r="1416" spans="3:9">
      <c r="C1416" s="90" t="s">
        <v>11886</v>
      </c>
      <c r="E1416" s="90" t="s">
        <v>11887</v>
      </c>
      <c r="H1416" s="90" t="s">
        <v>11868</v>
      </c>
      <c r="I1416" s="90" t="s">
        <v>11869</v>
      </c>
    </row>
    <row r="1417" spans="3:9">
      <c r="C1417" s="90" t="s">
        <v>11890</v>
      </c>
      <c r="E1417" s="90" t="s">
        <v>11891</v>
      </c>
      <c r="H1417" s="90" t="s">
        <v>11872</v>
      </c>
      <c r="I1417" s="90" t="s">
        <v>11873</v>
      </c>
    </row>
    <row r="1418" spans="3:9">
      <c r="C1418" s="90" t="s">
        <v>11871</v>
      </c>
      <c r="E1418" s="90" t="s">
        <v>11875</v>
      </c>
      <c r="H1418" s="90" t="s">
        <v>11876</v>
      </c>
      <c r="I1418" s="90" t="s">
        <v>11877</v>
      </c>
    </row>
    <row r="1419" spans="3:9">
      <c r="C1419" s="90" t="s">
        <v>11896</v>
      </c>
      <c r="E1419" s="90" t="s">
        <v>11897</v>
      </c>
      <c r="H1419" s="90" t="s">
        <v>11880</v>
      </c>
      <c r="I1419" s="90" t="s">
        <v>11881</v>
      </c>
    </row>
    <row r="1420" spans="3:9">
      <c r="C1420" s="90" t="s">
        <v>11900</v>
      </c>
      <c r="E1420" s="90" t="s">
        <v>11901</v>
      </c>
      <c r="H1420" s="90" t="s">
        <v>11884</v>
      </c>
      <c r="I1420" s="90" t="s">
        <v>11885</v>
      </c>
    </row>
    <row r="1421" spans="3:9">
      <c r="C1421" s="90" t="s">
        <v>11904</v>
      </c>
      <c r="E1421" s="90" t="s">
        <v>11905</v>
      </c>
      <c r="H1421" s="90" t="s">
        <v>11888</v>
      </c>
      <c r="I1421" s="90" t="s">
        <v>11889</v>
      </c>
    </row>
    <row r="1422" spans="3:9">
      <c r="C1422" s="90" t="s">
        <v>11908</v>
      </c>
      <c r="E1422" s="90" t="s">
        <v>11909</v>
      </c>
      <c r="H1422" s="90" t="s">
        <v>11892</v>
      </c>
      <c r="I1422" s="90" t="s">
        <v>11893</v>
      </c>
    </row>
    <row r="1423" spans="3:9">
      <c r="C1423" s="90" t="s">
        <v>11912</v>
      </c>
      <c r="E1423" s="90" t="s">
        <v>11913</v>
      </c>
      <c r="H1423" s="90" t="s">
        <v>11894</v>
      </c>
      <c r="I1423" s="90" t="s">
        <v>11895</v>
      </c>
    </row>
    <row r="1424" spans="3:9">
      <c r="C1424" s="90" t="s">
        <v>11916</v>
      </c>
      <c r="E1424" s="90" t="s">
        <v>11917</v>
      </c>
      <c r="H1424" s="90" t="s">
        <v>11898</v>
      </c>
      <c r="I1424" s="90" t="s">
        <v>11899</v>
      </c>
    </row>
    <row r="1425" spans="3:9">
      <c r="C1425" s="90" t="s">
        <v>11920</v>
      </c>
      <c r="E1425" s="90" t="s">
        <v>11921</v>
      </c>
      <c r="H1425" s="90" t="s">
        <v>11902</v>
      </c>
      <c r="I1425" s="90" t="s">
        <v>11903</v>
      </c>
    </row>
    <row r="1426" spans="3:9">
      <c r="C1426" s="90" t="s">
        <v>11924</v>
      </c>
      <c r="E1426" s="90" t="s">
        <v>11925</v>
      </c>
      <c r="H1426" s="90" t="s">
        <v>11906</v>
      </c>
      <c r="I1426" s="90" t="s">
        <v>11907</v>
      </c>
    </row>
    <row r="1427" spans="3:9">
      <c r="C1427" s="90" t="s">
        <v>11928</v>
      </c>
      <c r="E1427" s="90" t="s">
        <v>11929</v>
      </c>
      <c r="H1427" s="90" t="s">
        <v>11910</v>
      </c>
      <c r="I1427" s="90" t="s">
        <v>11911</v>
      </c>
    </row>
    <row r="1428" spans="3:9">
      <c r="C1428" s="90" t="s">
        <v>11932</v>
      </c>
      <c r="E1428" s="90" t="s">
        <v>11933</v>
      </c>
      <c r="H1428" s="90" t="s">
        <v>11914</v>
      </c>
      <c r="I1428" s="90" t="s">
        <v>11915</v>
      </c>
    </row>
    <row r="1429" spans="3:9">
      <c r="C1429" s="90" t="s">
        <v>11936</v>
      </c>
      <c r="E1429" s="90" t="s">
        <v>11937</v>
      </c>
      <c r="H1429" s="90" t="s">
        <v>11918</v>
      </c>
      <c r="I1429" s="90" t="s">
        <v>11919</v>
      </c>
    </row>
    <row r="1430" spans="3:9">
      <c r="C1430" s="90" t="s">
        <v>11940</v>
      </c>
      <c r="E1430" s="90" t="s">
        <v>11941</v>
      </c>
      <c r="H1430" s="90" t="s">
        <v>11922</v>
      </c>
      <c r="I1430" s="90" t="s">
        <v>11923</v>
      </c>
    </row>
    <row r="1431" spans="3:9">
      <c r="C1431" s="90" t="s">
        <v>11944</v>
      </c>
      <c r="E1431" s="90" t="s">
        <v>11945</v>
      </c>
      <c r="H1431" s="90" t="s">
        <v>11926</v>
      </c>
      <c r="I1431" s="90" t="s">
        <v>11927</v>
      </c>
    </row>
    <row r="1432" spans="3:9">
      <c r="C1432" s="90" t="s">
        <v>11948</v>
      </c>
      <c r="E1432" s="90" t="s">
        <v>11949</v>
      </c>
      <c r="H1432" s="90" t="s">
        <v>11930</v>
      </c>
      <c r="I1432" s="90" t="s">
        <v>11931</v>
      </c>
    </row>
    <row r="1433" spans="3:9">
      <c r="C1433" s="90" t="s">
        <v>11952</v>
      </c>
      <c r="E1433" s="90" t="s">
        <v>11953</v>
      </c>
      <c r="H1433" s="90" t="s">
        <v>11934</v>
      </c>
      <c r="I1433" s="90" t="s">
        <v>11935</v>
      </c>
    </row>
    <row r="1434" spans="3:9">
      <c r="C1434" s="90" t="s">
        <v>11956</v>
      </c>
      <c r="E1434" s="90" t="s">
        <v>11957</v>
      </c>
      <c r="H1434" s="90" t="s">
        <v>11938</v>
      </c>
      <c r="I1434" s="90" t="s">
        <v>11939</v>
      </c>
    </row>
    <row r="1435" spans="3:9">
      <c r="C1435" s="90" t="s">
        <v>11960</v>
      </c>
      <c r="E1435" s="90" t="s">
        <v>11961</v>
      </c>
      <c r="H1435" s="90" t="s">
        <v>11942</v>
      </c>
      <c r="I1435" s="90" t="s">
        <v>11943</v>
      </c>
    </row>
    <row r="1436" spans="3:9">
      <c r="C1436" s="90" t="s">
        <v>11964</v>
      </c>
      <c r="E1436" s="90" t="s">
        <v>11965</v>
      </c>
      <c r="H1436" s="90" t="s">
        <v>11946</v>
      </c>
      <c r="I1436" s="90" t="s">
        <v>11947</v>
      </c>
    </row>
    <row r="1437" spans="3:9">
      <c r="C1437" s="90" t="s">
        <v>11968</v>
      </c>
      <c r="E1437" s="90" t="s">
        <v>11969</v>
      </c>
      <c r="H1437" s="90" t="s">
        <v>11950</v>
      </c>
      <c r="I1437" s="90" t="s">
        <v>11951</v>
      </c>
    </row>
    <row r="1438" spans="3:9">
      <c r="C1438" s="90" t="s">
        <v>11972</v>
      </c>
      <c r="E1438" s="90" t="s">
        <v>11973</v>
      </c>
      <c r="H1438" s="90" t="s">
        <v>11954</v>
      </c>
      <c r="I1438" s="90" t="s">
        <v>11955</v>
      </c>
    </row>
    <row r="1439" spans="3:9">
      <c r="C1439" s="90" t="s">
        <v>11976</v>
      </c>
      <c r="E1439" s="90" t="s">
        <v>11977</v>
      </c>
      <c r="H1439" s="90" t="s">
        <v>11958</v>
      </c>
      <c r="I1439" s="90" t="s">
        <v>11959</v>
      </c>
    </row>
    <row r="1440" spans="3:9">
      <c r="C1440" s="90" t="s">
        <v>11980</v>
      </c>
      <c r="E1440" s="90" t="s">
        <v>11981</v>
      </c>
      <c r="H1440" s="90" t="s">
        <v>11962</v>
      </c>
      <c r="I1440" s="90" t="s">
        <v>11963</v>
      </c>
    </row>
    <row r="1441" spans="3:9">
      <c r="C1441" s="90" t="s">
        <v>11983</v>
      </c>
      <c r="E1441" s="90" t="s">
        <v>11984</v>
      </c>
      <c r="H1441" s="90" t="s">
        <v>11966</v>
      </c>
      <c r="I1441" s="90" t="s">
        <v>11967</v>
      </c>
    </row>
    <row r="1442" spans="3:9">
      <c r="C1442" s="90" t="s">
        <v>11987</v>
      </c>
      <c r="E1442" s="90" t="s">
        <v>11988</v>
      </c>
      <c r="H1442" s="90" t="s">
        <v>11970</v>
      </c>
      <c r="I1442" s="90" t="s">
        <v>11971</v>
      </c>
    </row>
    <row r="1443" spans="3:9">
      <c r="C1443" s="90" t="s">
        <v>11991</v>
      </c>
      <c r="E1443" s="90" t="s">
        <v>11992</v>
      </c>
      <c r="H1443" s="90" t="s">
        <v>11974</v>
      </c>
      <c r="I1443" s="90" t="s">
        <v>11975</v>
      </c>
    </row>
    <row r="1444" spans="3:9">
      <c r="C1444" s="90" t="s">
        <v>11993</v>
      </c>
      <c r="E1444" s="90" t="s">
        <v>11995</v>
      </c>
      <c r="H1444" s="90" t="s">
        <v>11978</v>
      </c>
      <c r="I1444" s="90" t="s">
        <v>11979</v>
      </c>
    </row>
    <row r="1445" spans="3:9">
      <c r="C1445" s="90" t="s">
        <v>11997</v>
      </c>
      <c r="E1445" s="90" t="s">
        <v>11998</v>
      </c>
      <c r="H1445" s="90" t="s">
        <v>11982</v>
      </c>
      <c r="I1445" s="90" t="s">
        <v>11623</v>
      </c>
    </row>
    <row r="1446" spans="3:9">
      <c r="C1446" s="90" t="s">
        <v>12001</v>
      </c>
      <c r="E1446" s="90" t="s">
        <v>12002</v>
      </c>
      <c r="H1446" s="90" t="s">
        <v>11985</v>
      </c>
      <c r="I1446" s="90" t="s">
        <v>11986</v>
      </c>
    </row>
    <row r="1447" spans="3:9">
      <c r="C1447" s="90" t="s">
        <v>12005</v>
      </c>
      <c r="E1447" s="90" t="s">
        <v>12006</v>
      </c>
      <c r="H1447" s="90" t="s">
        <v>11989</v>
      </c>
      <c r="I1447" s="90" t="s">
        <v>11990</v>
      </c>
    </row>
    <row r="1448" spans="3:9">
      <c r="C1448" s="90" t="s">
        <v>12009</v>
      </c>
      <c r="E1448" s="90" t="s">
        <v>12010</v>
      </c>
      <c r="H1448" s="90" t="s">
        <v>11993</v>
      </c>
      <c r="I1448" s="90" t="s">
        <v>11994</v>
      </c>
    </row>
    <row r="1449" spans="3:9">
      <c r="C1449" s="90" t="s">
        <v>12013</v>
      </c>
      <c r="E1449" s="90" t="s">
        <v>12014</v>
      </c>
      <c r="H1449" s="90" t="s">
        <v>11996</v>
      </c>
      <c r="I1449" s="90" t="s">
        <v>11996</v>
      </c>
    </row>
    <row r="1450" spans="3:9">
      <c r="C1450" s="90" t="s">
        <v>12017</v>
      </c>
      <c r="E1450" s="90" t="s">
        <v>12018</v>
      </c>
      <c r="H1450" s="90" t="s">
        <v>11999</v>
      </c>
      <c r="I1450" s="90" t="s">
        <v>12000</v>
      </c>
    </row>
    <row r="1451" spans="3:9">
      <c r="C1451" s="90" t="s">
        <v>12020</v>
      </c>
      <c r="E1451" s="90" t="s">
        <v>12021</v>
      </c>
      <c r="H1451" s="90" t="s">
        <v>12003</v>
      </c>
      <c r="I1451" s="90" t="s">
        <v>12004</v>
      </c>
    </row>
    <row r="1452" spans="3:9">
      <c r="C1452" s="90" t="s">
        <v>12024</v>
      </c>
      <c r="E1452" s="90" t="s">
        <v>12025</v>
      </c>
      <c r="H1452" s="90" t="s">
        <v>12007</v>
      </c>
      <c r="I1452" s="90" t="s">
        <v>12008</v>
      </c>
    </row>
    <row r="1453" spans="3:9">
      <c r="C1453" s="90" t="s">
        <v>12028</v>
      </c>
      <c r="E1453" s="90" t="s">
        <v>12029</v>
      </c>
      <c r="H1453" s="90" t="s">
        <v>12011</v>
      </c>
      <c r="I1453" s="90" t="s">
        <v>12012</v>
      </c>
    </row>
    <row r="1454" spans="3:9">
      <c r="C1454" s="90" t="s">
        <v>12032</v>
      </c>
      <c r="E1454" s="90" t="s">
        <v>12033</v>
      </c>
      <c r="H1454" s="90" t="s">
        <v>12015</v>
      </c>
      <c r="I1454" s="90" t="s">
        <v>12016</v>
      </c>
    </row>
    <row r="1455" spans="3:9">
      <c r="C1455" s="90" t="s">
        <v>12036</v>
      </c>
      <c r="E1455" s="90" t="s">
        <v>12037</v>
      </c>
      <c r="H1455" s="90" t="s">
        <v>12019</v>
      </c>
      <c r="I1455" s="90" t="s">
        <v>11670</v>
      </c>
    </row>
    <row r="1456" spans="3:9">
      <c r="C1456" s="90" t="s">
        <v>12040</v>
      </c>
      <c r="E1456" s="90" t="s">
        <v>12041</v>
      </c>
      <c r="H1456" s="90" t="s">
        <v>12022</v>
      </c>
      <c r="I1456" s="90" t="s">
        <v>12023</v>
      </c>
    </row>
    <row r="1457" spans="3:9">
      <c r="C1457" s="90" t="s">
        <v>12044</v>
      </c>
      <c r="E1457" s="90" t="s">
        <v>12045</v>
      </c>
      <c r="H1457" s="90" t="s">
        <v>12026</v>
      </c>
      <c r="I1457" s="90" t="s">
        <v>12027</v>
      </c>
    </row>
    <row r="1458" spans="3:9">
      <c r="C1458" s="90" t="s">
        <v>12048</v>
      </c>
      <c r="E1458" s="90" t="s">
        <v>12049</v>
      </c>
      <c r="H1458" s="90" t="s">
        <v>12030</v>
      </c>
      <c r="I1458" s="90" t="s">
        <v>12031</v>
      </c>
    </row>
    <row r="1459" spans="3:9">
      <c r="C1459" s="90" t="s">
        <v>12052</v>
      </c>
      <c r="E1459" s="90" t="s">
        <v>12053</v>
      </c>
      <c r="H1459" s="90" t="s">
        <v>12034</v>
      </c>
      <c r="I1459" s="90" t="s">
        <v>12035</v>
      </c>
    </row>
    <row r="1460" spans="3:9">
      <c r="C1460" s="90" t="s">
        <v>12056</v>
      </c>
      <c r="E1460" s="90" t="s">
        <v>12057</v>
      </c>
      <c r="H1460" s="90" t="s">
        <v>12038</v>
      </c>
      <c r="I1460" s="90" t="s">
        <v>12039</v>
      </c>
    </row>
    <row r="1461" spans="3:9">
      <c r="C1461" s="90" t="s">
        <v>12060</v>
      </c>
      <c r="H1461" s="90" t="s">
        <v>12042</v>
      </c>
      <c r="I1461" s="90" t="s">
        <v>12043</v>
      </c>
    </row>
    <row r="1462" spans="3:9">
      <c r="C1462" s="90" t="s">
        <v>12061</v>
      </c>
      <c r="E1462" s="90" t="s">
        <v>12062</v>
      </c>
      <c r="H1462" s="90" t="s">
        <v>12046</v>
      </c>
      <c r="I1462" s="90" t="s">
        <v>12047</v>
      </c>
    </row>
    <row r="1463" spans="3:9">
      <c r="C1463" s="90" t="s">
        <v>12063</v>
      </c>
      <c r="E1463" s="90" t="s">
        <v>12064</v>
      </c>
      <c r="H1463" s="90" t="s">
        <v>12050</v>
      </c>
      <c r="I1463" s="90" t="s">
        <v>12051</v>
      </c>
    </row>
    <row r="1464" spans="3:9">
      <c r="C1464" s="90" t="s">
        <v>12065</v>
      </c>
      <c r="E1464" s="90" t="s">
        <v>11389</v>
      </c>
      <c r="H1464" s="90" t="s">
        <v>12054</v>
      </c>
      <c r="I1464" s="90" t="s">
        <v>12055</v>
      </c>
    </row>
    <row r="1465" spans="3:9">
      <c r="C1465" s="90" t="s">
        <v>12066</v>
      </c>
      <c r="E1465" s="90" t="s">
        <v>12067</v>
      </c>
      <c r="H1465" s="90" t="s">
        <v>12058</v>
      </c>
      <c r="I1465" s="90" t="s">
        <v>12059</v>
      </c>
    </row>
    <row r="1466" spans="3:9">
      <c r="C1466" s="90" t="s">
        <v>12068</v>
      </c>
    </row>
    <row r="1467" spans="3:9">
      <c r="C1467" s="90" t="s">
        <v>12069</v>
      </c>
      <c r="E1467" s="90" t="s">
        <v>12070</v>
      </c>
    </row>
    <row r="1468" spans="3:9">
      <c r="C1468" s="90" t="s">
        <v>12073</v>
      </c>
      <c r="E1468" s="90" t="s">
        <v>12074</v>
      </c>
    </row>
    <row r="1469" spans="3:9">
      <c r="C1469" s="90" t="s">
        <v>12077</v>
      </c>
      <c r="E1469" s="90" t="s">
        <v>12078</v>
      </c>
    </row>
    <row r="1470" spans="3:9">
      <c r="C1470" s="90" t="s">
        <v>12080</v>
      </c>
      <c r="E1470" s="90" t="s">
        <v>12081</v>
      </c>
    </row>
    <row r="1471" spans="3:9">
      <c r="C1471" s="90" t="s">
        <v>12083</v>
      </c>
      <c r="E1471" s="90" t="s">
        <v>12084</v>
      </c>
    </row>
    <row r="1472" spans="3:9">
      <c r="C1472" s="90" t="s">
        <v>12087</v>
      </c>
      <c r="E1472" s="90" t="s">
        <v>12088</v>
      </c>
      <c r="H1472" s="90" t="s">
        <v>12071</v>
      </c>
      <c r="I1472" s="90" t="s">
        <v>12072</v>
      </c>
    </row>
    <row r="1473" spans="3:9">
      <c r="C1473" s="90" t="s">
        <v>12091</v>
      </c>
      <c r="E1473" s="90" t="s">
        <v>12092</v>
      </c>
      <c r="H1473" s="90" t="s">
        <v>12075</v>
      </c>
      <c r="I1473" s="90" t="s">
        <v>12076</v>
      </c>
    </row>
    <row r="1474" spans="3:9">
      <c r="C1474" s="90" t="s">
        <v>12095</v>
      </c>
      <c r="E1474" s="90" t="s">
        <v>12096</v>
      </c>
      <c r="H1474" s="90" t="s">
        <v>11750</v>
      </c>
      <c r="I1474" s="90" t="s">
        <v>12079</v>
      </c>
    </row>
    <row r="1475" spans="3:9">
      <c r="C1475" s="90" t="s">
        <v>12099</v>
      </c>
      <c r="E1475" s="90" t="s">
        <v>12100</v>
      </c>
      <c r="H1475" s="90" t="s">
        <v>12082</v>
      </c>
      <c r="I1475" s="90" t="s">
        <v>11758</v>
      </c>
    </row>
    <row r="1476" spans="3:9">
      <c r="C1476" s="90" t="s">
        <v>12102</v>
      </c>
      <c r="E1476" s="90" t="s">
        <v>12103</v>
      </c>
      <c r="H1476" s="90" t="s">
        <v>12085</v>
      </c>
      <c r="I1476" s="90" t="s">
        <v>12086</v>
      </c>
    </row>
    <row r="1477" spans="3:9">
      <c r="C1477" s="90" t="s">
        <v>12106</v>
      </c>
      <c r="E1477" s="90" t="s">
        <v>12107</v>
      </c>
      <c r="H1477" s="90" t="s">
        <v>12089</v>
      </c>
      <c r="I1477" s="90" t="s">
        <v>12090</v>
      </c>
    </row>
    <row r="1478" spans="3:9">
      <c r="C1478" s="90" t="s">
        <v>12110</v>
      </c>
      <c r="E1478" s="90" t="s">
        <v>12111</v>
      </c>
      <c r="H1478" s="90" t="s">
        <v>12093</v>
      </c>
      <c r="I1478" s="90" t="s">
        <v>12094</v>
      </c>
    </row>
    <row r="1479" spans="3:9">
      <c r="C1479" s="90" t="s">
        <v>12114</v>
      </c>
      <c r="E1479" s="90" t="s">
        <v>12115</v>
      </c>
      <c r="H1479" s="90" t="s">
        <v>12097</v>
      </c>
      <c r="I1479" s="90" t="s">
        <v>12098</v>
      </c>
    </row>
    <row r="1480" spans="3:9">
      <c r="C1480" s="90" t="s">
        <v>12118</v>
      </c>
      <c r="E1480" s="90" t="s">
        <v>12119</v>
      </c>
      <c r="H1480" s="90" t="s">
        <v>11246</v>
      </c>
      <c r="I1480" s="90" t="s">
        <v>12101</v>
      </c>
    </row>
    <row r="1481" spans="3:9">
      <c r="C1481" s="90" t="s">
        <v>12122</v>
      </c>
      <c r="E1481" s="90" t="s">
        <v>12123</v>
      </c>
      <c r="H1481" s="90" t="s">
        <v>12104</v>
      </c>
      <c r="I1481" s="90" t="s">
        <v>12105</v>
      </c>
    </row>
    <row r="1482" spans="3:9">
      <c r="C1482" s="90" t="s">
        <v>12126</v>
      </c>
      <c r="E1482" s="90" t="s">
        <v>12127</v>
      </c>
      <c r="H1482" s="90" t="s">
        <v>12108</v>
      </c>
      <c r="I1482" s="90" t="s">
        <v>12109</v>
      </c>
    </row>
    <row r="1483" spans="3:9">
      <c r="C1483" s="90" t="s">
        <v>12130</v>
      </c>
      <c r="E1483" s="90" t="s">
        <v>12131</v>
      </c>
      <c r="H1483" s="90" t="s">
        <v>12112</v>
      </c>
      <c r="I1483" s="90" t="s">
        <v>12113</v>
      </c>
    </row>
    <row r="1484" spans="3:9">
      <c r="C1484" s="90" t="s">
        <v>12133</v>
      </c>
      <c r="E1484" s="90" t="s">
        <v>12134</v>
      </c>
      <c r="H1484" s="90" t="s">
        <v>12116</v>
      </c>
      <c r="I1484" s="90" t="s">
        <v>12117</v>
      </c>
    </row>
    <row r="1485" spans="3:9">
      <c r="C1485" s="90" t="s">
        <v>12137</v>
      </c>
      <c r="E1485" s="90" t="s">
        <v>12138</v>
      </c>
      <c r="H1485" s="90" t="s">
        <v>12120</v>
      </c>
      <c r="I1485" s="90" t="s">
        <v>12121</v>
      </c>
    </row>
    <row r="1486" spans="3:9">
      <c r="C1486" s="90" t="s">
        <v>12140</v>
      </c>
      <c r="E1486" s="90" t="s">
        <v>12141</v>
      </c>
      <c r="H1486" s="90" t="s">
        <v>12124</v>
      </c>
      <c r="I1486" s="90" t="s">
        <v>12125</v>
      </c>
    </row>
    <row r="1487" spans="3:9">
      <c r="C1487" s="90" t="s">
        <v>12144</v>
      </c>
      <c r="E1487" s="90" t="s">
        <v>12145</v>
      </c>
      <c r="H1487" s="90" t="s">
        <v>12128</v>
      </c>
      <c r="I1487" s="90" t="s">
        <v>12129</v>
      </c>
    </row>
    <row r="1488" spans="3:9">
      <c r="C1488" s="90" t="s">
        <v>12148</v>
      </c>
      <c r="E1488" s="90" t="s">
        <v>12149</v>
      </c>
      <c r="H1488" s="90" t="s">
        <v>12132</v>
      </c>
      <c r="I1488" s="90" t="s">
        <v>11286</v>
      </c>
    </row>
    <row r="1489" spans="3:9">
      <c r="C1489" s="90" t="s">
        <v>12152</v>
      </c>
      <c r="E1489" s="90" t="s">
        <v>12153</v>
      </c>
      <c r="H1489" s="90" t="s">
        <v>12135</v>
      </c>
      <c r="I1489" s="90" t="s">
        <v>12136</v>
      </c>
    </row>
    <row r="1490" spans="3:9">
      <c r="C1490" s="90" t="s">
        <v>12156</v>
      </c>
      <c r="E1490" s="90" t="s">
        <v>12157</v>
      </c>
      <c r="H1490" s="90" t="s">
        <v>12139</v>
      </c>
      <c r="I1490" s="90" t="s">
        <v>11823</v>
      </c>
    </row>
    <row r="1491" spans="3:9">
      <c r="C1491" s="90" t="s">
        <v>848</v>
      </c>
      <c r="E1491" s="90" t="s">
        <v>12160</v>
      </c>
      <c r="H1491" s="90" t="s">
        <v>12142</v>
      </c>
      <c r="I1491" s="90" t="s">
        <v>12143</v>
      </c>
    </row>
    <row r="1492" spans="3:9">
      <c r="C1492" s="90" t="s">
        <v>12163</v>
      </c>
      <c r="E1492" s="90" t="s">
        <v>12164</v>
      </c>
      <c r="H1492" s="90" t="s">
        <v>12146</v>
      </c>
      <c r="I1492" s="90" t="s">
        <v>12147</v>
      </c>
    </row>
    <row r="1493" spans="3:9">
      <c r="C1493" s="90" t="s">
        <v>12167</v>
      </c>
      <c r="E1493" s="90" t="s">
        <v>12168</v>
      </c>
      <c r="H1493" s="90" t="s">
        <v>12150</v>
      </c>
      <c r="I1493" s="90" t="s">
        <v>12151</v>
      </c>
    </row>
    <row r="1494" spans="3:9">
      <c r="C1494" s="90" t="s">
        <v>12171</v>
      </c>
      <c r="E1494" s="90" t="s">
        <v>12172</v>
      </c>
      <c r="H1494" s="90" t="s">
        <v>12154</v>
      </c>
      <c r="I1494" s="90" t="s">
        <v>12155</v>
      </c>
    </row>
    <row r="1495" spans="3:9">
      <c r="C1495" s="90" t="s">
        <v>12175</v>
      </c>
      <c r="E1495" s="90" t="s">
        <v>12176</v>
      </c>
      <c r="H1495" s="90" t="s">
        <v>12158</v>
      </c>
      <c r="I1495" s="90" t="s">
        <v>12159</v>
      </c>
    </row>
    <row r="1496" spans="3:9">
      <c r="C1496" s="90" t="s">
        <v>12179</v>
      </c>
      <c r="E1496" s="90" t="s">
        <v>12180</v>
      </c>
      <c r="H1496" s="90" t="s">
        <v>12161</v>
      </c>
      <c r="I1496" s="90" t="s">
        <v>12162</v>
      </c>
    </row>
    <row r="1497" spans="3:9">
      <c r="C1497" s="90" t="s">
        <v>12182</v>
      </c>
      <c r="E1497" s="90" t="s">
        <v>12183</v>
      </c>
      <c r="H1497" s="90" t="s">
        <v>12165</v>
      </c>
      <c r="I1497" s="90" t="s">
        <v>12166</v>
      </c>
    </row>
    <row r="1498" spans="3:9">
      <c r="C1498" s="90" t="s">
        <v>12186</v>
      </c>
      <c r="E1498" s="90" t="s">
        <v>12187</v>
      </c>
      <c r="H1498" s="90" t="s">
        <v>12169</v>
      </c>
      <c r="I1498" s="90" t="s">
        <v>12170</v>
      </c>
    </row>
    <row r="1499" spans="3:9">
      <c r="C1499" s="90" t="s">
        <v>12189</v>
      </c>
      <c r="E1499" s="90" t="s">
        <v>12190</v>
      </c>
      <c r="H1499" s="90" t="s">
        <v>12173</v>
      </c>
      <c r="I1499" s="90" t="s">
        <v>12174</v>
      </c>
    </row>
    <row r="1500" spans="3:9">
      <c r="C1500" s="90" t="s">
        <v>12193</v>
      </c>
      <c r="E1500" s="90" t="s">
        <v>12194</v>
      </c>
      <c r="H1500" s="90" t="s">
        <v>12177</v>
      </c>
      <c r="I1500" s="90" t="s">
        <v>12178</v>
      </c>
    </row>
    <row r="1501" spans="3:9">
      <c r="C1501" s="90" t="s">
        <v>12197</v>
      </c>
      <c r="E1501" s="90" t="s">
        <v>12198</v>
      </c>
      <c r="H1501" s="90" t="s">
        <v>12181</v>
      </c>
      <c r="I1501" s="90" t="s">
        <v>12181</v>
      </c>
    </row>
    <row r="1502" spans="3:9">
      <c r="C1502" s="90" t="s">
        <v>12201</v>
      </c>
      <c r="E1502" s="90" t="s">
        <v>12202</v>
      </c>
      <c r="H1502" s="90" t="s">
        <v>12184</v>
      </c>
      <c r="I1502" s="90" t="s">
        <v>12185</v>
      </c>
    </row>
    <row r="1503" spans="3:9">
      <c r="C1503" s="90" t="s">
        <v>12205</v>
      </c>
      <c r="E1503" s="90" t="s">
        <v>12206</v>
      </c>
      <c r="H1503" s="90" t="s">
        <v>12187</v>
      </c>
      <c r="I1503" s="90" t="s">
        <v>12188</v>
      </c>
    </row>
    <row r="1504" spans="3:9">
      <c r="C1504" s="90" t="s">
        <v>12209</v>
      </c>
      <c r="E1504" s="90" t="s">
        <v>12210</v>
      </c>
      <c r="H1504" s="90" t="s">
        <v>12191</v>
      </c>
      <c r="I1504" s="90" t="s">
        <v>12192</v>
      </c>
    </row>
    <row r="1505" spans="3:9">
      <c r="C1505" s="90" t="s">
        <v>12212</v>
      </c>
      <c r="E1505" s="90" t="s">
        <v>12213</v>
      </c>
      <c r="H1505" s="90" t="s">
        <v>12195</v>
      </c>
      <c r="I1505" s="90" t="s">
        <v>12196</v>
      </c>
    </row>
    <row r="1506" spans="3:9">
      <c r="C1506" s="90" t="s">
        <v>12216</v>
      </c>
      <c r="E1506" s="90" t="s">
        <v>12217</v>
      </c>
      <c r="H1506" s="90" t="s">
        <v>12199</v>
      </c>
      <c r="I1506" s="90" t="s">
        <v>12200</v>
      </c>
    </row>
    <row r="1507" spans="3:9">
      <c r="C1507" s="90" t="s">
        <v>12220</v>
      </c>
      <c r="E1507" s="90" t="s">
        <v>12221</v>
      </c>
      <c r="H1507" s="90" t="s">
        <v>12203</v>
      </c>
      <c r="I1507" s="90" t="s">
        <v>12204</v>
      </c>
    </row>
    <row r="1508" spans="3:9">
      <c r="C1508" s="90" t="s">
        <v>12224</v>
      </c>
      <c r="E1508" s="90" t="s">
        <v>12225</v>
      </c>
      <c r="H1508" s="90" t="s">
        <v>12207</v>
      </c>
      <c r="I1508" s="90" t="s">
        <v>12208</v>
      </c>
    </row>
    <row r="1509" spans="3:9">
      <c r="C1509" s="90" t="s">
        <v>12228</v>
      </c>
      <c r="E1509" s="90" t="s">
        <v>12229</v>
      </c>
      <c r="H1509" s="90" t="s">
        <v>11485</v>
      </c>
      <c r="I1509" s="90" t="s">
        <v>12211</v>
      </c>
    </row>
    <row r="1510" spans="3:9">
      <c r="C1510" s="90" t="s">
        <v>12231</v>
      </c>
      <c r="E1510" s="90" t="s">
        <v>12232</v>
      </c>
      <c r="H1510" s="90" t="s">
        <v>12214</v>
      </c>
      <c r="I1510" s="90" t="s">
        <v>12215</v>
      </c>
    </row>
    <row r="1511" spans="3:9">
      <c r="C1511" s="90" t="s">
        <v>12235</v>
      </c>
      <c r="E1511" s="90" t="s">
        <v>12236</v>
      </c>
      <c r="H1511" s="90" t="s">
        <v>12218</v>
      </c>
      <c r="I1511" s="90" t="s">
        <v>12219</v>
      </c>
    </row>
    <row r="1512" spans="3:9">
      <c r="C1512" s="90" t="s">
        <v>12239</v>
      </c>
      <c r="E1512" s="90" t="s">
        <v>12240</v>
      </c>
      <c r="H1512" s="90" t="s">
        <v>12222</v>
      </c>
      <c r="I1512" s="90" t="s">
        <v>12223</v>
      </c>
    </row>
    <row r="1513" spans="3:9">
      <c r="C1513" s="90" t="s">
        <v>12243</v>
      </c>
      <c r="E1513" s="90" t="s">
        <v>12244</v>
      </c>
      <c r="H1513" s="90" t="s">
        <v>12226</v>
      </c>
      <c r="I1513" s="90" t="s">
        <v>12227</v>
      </c>
    </row>
    <row r="1514" spans="3:9">
      <c r="C1514" s="90" t="s">
        <v>12245</v>
      </c>
      <c r="E1514" s="90" t="s">
        <v>12246</v>
      </c>
      <c r="H1514" s="90" t="s">
        <v>12230</v>
      </c>
      <c r="I1514" s="90" t="s">
        <v>12231</v>
      </c>
    </row>
    <row r="1515" spans="3:9">
      <c r="C1515" s="90" t="s">
        <v>12249</v>
      </c>
      <c r="E1515" s="90" t="s">
        <v>12250</v>
      </c>
      <c r="H1515" s="90" t="s">
        <v>12233</v>
      </c>
      <c r="I1515" s="90" t="s">
        <v>12234</v>
      </c>
    </row>
    <row r="1516" spans="3:9">
      <c r="C1516" s="90" t="s">
        <v>12253</v>
      </c>
      <c r="E1516" s="90" t="s">
        <v>12254</v>
      </c>
      <c r="H1516" s="90" t="s">
        <v>12237</v>
      </c>
      <c r="I1516" s="90" t="s">
        <v>12238</v>
      </c>
    </row>
    <row r="1517" spans="3:9">
      <c r="C1517" s="90" t="s">
        <v>11554</v>
      </c>
      <c r="E1517" s="90" t="s">
        <v>12256</v>
      </c>
      <c r="H1517" s="90" t="s">
        <v>12241</v>
      </c>
      <c r="I1517" s="90" t="s">
        <v>12242</v>
      </c>
    </row>
    <row r="1518" spans="3:9">
      <c r="C1518" s="90" t="s">
        <v>12259</v>
      </c>
      <c r="E1518" s="90" t="s">
        <v>12260</v>
      </c>
      <c r="H1518" s="90" t="s">
        <v>11530</v>
      </c>
      <c r="I1518" s="90" t="s">
        <v>11530</v>
      </c>
    </row>
    <row r="1519" spans="3:9">
      <c r="C1519" s="90" t="s">
        <v>12263</v>
      </c>
      <c r="E1519" s="90" t="s">
        <v>12264</v>
      </c>
      <c r="H1519" s="90" t="s">
        <v>12247</v>
      </c>
      <c r="I1519" s="90" t="s">
        <v>12248</v>
      </c>
    </row>
    <row r="1520" spans="3:9">
      <c r="C1520" s="90" t="s">
        <v>11596</v>
      </c>
      <c r="E1520" s="90" t="s">
        <v>12267</v>
      </c>
      <c r="H1520" s="90" t="s">
        <v>12251</v>
      </c>
      <c r="I1520" s="90" t="s">
        <v>12252</v>
      </c>
    </row>
    <row r="1521" spans="3:9">
      <c r="C1521" s="90" t="s">
        <v>12270</v>
      </c>
      <c r="E1521" s="90" t="s">
        <v>12271</v>
      </c>
      <c r="H1521" s="90" t="s">
        <v>12255</v>
      </c>
      <c r="I1521" s="90" t="s">
        <v>12255</v>
      </c>
    </row>
    <row r="1522" spans="3:9">
      <c r="C1522" s="90" t="s">
        <v>12274</v>
      </c>
      <c r="E1522" s="90" t="s">
        <v>12275</v>
      </c>
      <c r="H1522" s="90" t="s">
        <v>12257</v>
      </c>
      <c r="I1522" s="90" t="s">
        <v>12258</v>
      </c>
    </row>
    <row r="1523" spans="3:9">
      <c r="C1523" s="90" t="s">
        <v>12278</v>
      </c>
      <c r="E1523" s="90" t="s">
        <v>12279</v>
      </c>
      <c r="H1523" s="90" t="s">
        <v>12261</v>
      </c>
      <c r="I1523" s="90" t="s">
        <v>12262</v>
      </c>
    </row>
    <row r="1524" spans="3:9">
      <c r="C1524" s="90" t="s">
        <v>12282</v>
      </c>
      <c r="E1524" s="90" t="s">
        <v>12283</v>
      </c>
      <c r="H1524" s="90" t="s">
        <v>12265</v>
      </c>
      <c r="I1524" s="90" t="s">
        <v>12266</v>
      </c>
    </row>
    <row r="1525" spans="3:9">
      <c r="C1525" s="90" t="s">
        <v>12286</v>
      </c>
      <c r="E1525" s="90" t="s">
        <v>12287</v>
      </c>
      <c r="H1525" s="90" t="s">
        <v>12268</v>
      </c>
      <c r="I1525" s="90" t="s">
        <v>12269</v>
      </c>
    </row>
    <row r="1526" spans="3:9">
      <c r="C1526" s="90" t="s">
        <v>12290</v>
      </c>
      <c r="E1526" s="90" t="s">
        <v>12291</v>
      </c>
      <c r="H1526" s="90" t="s">
        <v>12272</v>
      </c>
      <c r="I1526" s="90" t="s">
        <v>12273</v>
      </c>
    </row>
    <row r="1527" spans="3:9">
      <c r="C1527" s="90" t="s">
        <v>12294</v>
      </c>
      <c r="E1527" s="90" t="s">
        <v>12295</v>
      </c>
      <c r="H1527" s="90" t="s">
        <v>12276</v>
      </c>
      <c r="I1527" s="90" t="s">
        <v>12277</v>
      </c>
    </row>
    <row r="1528" spans="3:9">
      <c r="C1528" s="90" t="s">
        <v>12298</v>
      </c>
      <c r="E1528" s="90" t="s">
        <v>12299</v>
      </c>
      <c r="H1528" s="90" t="s">
        <v>12280</v>
      </c>
      <c r="I1528" s="90" t="s">
        <v>12281</v>
      </c>
    </row>
    <row r="1529" spans="3:9">
      <c r="C1529" s="90" t="s">
        <v>12302</v>
      </c>
      <c r="E1529" s="90" t="s">
        <v>12303</v>
      </c>
      <c r="H1529" s="90" t="s">
        <v>12284</v>
      </c>
      <c r="I1529" s="90" t="s">
        <v>12285</v>
      </c>
    </row>
    <row r="1530" spans="3:9">
      <c r="C1530" s="90" t="s">
        <v>12306</v>
      </c>
      <c r="E1530" s="90" t="s">
        <v>12307</v>
      </c>
      <c r="H1530" s="90" t="s">
        <v>12288</v>
      </c>
      <c r="I1530" s="90" t="s">
        <v>12289</v>
      </c>
    </row>
    <row r="1531" spans="3:9">
      <c r="C1531" s="90" t="s">
        <v>12310</v>
      </c>
      <c r="E1531" s="90" t="s">
        <v>12311</v>
      </c>
      <c r="H1531" s="90" t="s">
        <v>12292</v>
      </c>
      <c r="I1531" s="90" t="s">
        <v>12293</v>
      </c>
    </row>
    <row r="1532" spans="3:9">
      <c r="C1532" s="90" t="s">
        <v>12314</v>
      </c>
      <c r="E1532" s="90" t="s">
        <v>12315</v>
      </c>
      <c r="H1532" s="90" t="s">
        <v>12296</v>
      </c>
      <c r="I1532" s="90" t="s">
        <v>12297</v>
      </c>
    </row>
    <row r="1533" spans="3:9">
      <c r="C1533" s="90" t="s">
        <v>11664</v>
      </c>
      <c r="E1533" s="90" t="s">
        <v>12318</v>
      </c>
      <c r="H1533" s="90" t="s">
        <v>12300</v>
      </c>
      <c r="I1533" s="90" t="s">
        <v>12301</v>
      </c>
    </row>
    <row r="1534" spans="3:9">
      <c r="C1534" s="90" t="s">
        <v>12321</v>
      </c>
      <c r="E1534" s="90" t="s">
        <v>12322</v>
      </c>
      <c r="H1534" s="90" t="s">
        <v>12304</v>
      </c>
      <c r="I1534" s="90" t="s">
        <v>12305</v>
      </c>
    </row>
    <row r="1535" spans="3:9">
      <c r="C1535" s="90" t="s">
        <v>12325</v>
      </c>
      <c r="E1535" s="90" t="s">
        <v>12325</v>
      </c>
      <c r="H1535" s="90" t="s">
        <v>12308</v>
      </c>
      <c r="I1535" s="90" t="s">
        <v>12309</v>
      </c>
    </row>
    <row r="1536" spans="3:9">
      <c r="C1536" s="90" t="s">
        <v>12328</v>
      </c>
      <c r="E1536" s="90" t="s">
        <v>12329</v>
      </c>
      <c r="H1536" s="90" t="s">
        <v>12312</v>
      </c>
      <c r="I1536" s="90" t="s">
        <v>12313</v>
      </c>
    </row>
    <row r="1537" spans="3:9">
      <c r="C1537" s="90" t="s">
        <v>12332</v>
      </c>
      <c r="E1537" s="90" t="s">
        <v>12333</v>
      </c>
      <c r="H1537" s="90" t="s">
        <v>12316</v>
      </c>
      <c r="I1537" s="90" t="s">
        <v>12317</v>
      </c>
    </row>
    <row r="1538" spans="3:9">
      <c r="C1538" s="90" t="s">
        <v>12336</v>
      </c>
      <c r="E1538" s="90" t="s">
        <v>12337</v>
      </c>
      <c r="H1538" s="90" t="s">
        <v>12319</v>
      </c>
      <c r="I1538" s="90" t="s">
        <v>12320</v>
      </c>
    </row>
    <row r="1539" spans="3:9">
      <c r="C1539" s="90" t="s">
        <v>12340</v>
      </c>
      <c r="E1539" s="90" t="s">
        <v>12341</v>
      </c>
      <c r="H1539" s="90" t="s">
        <v>12323</v>
      </c>
      <c r="I1539" s="90" t="s">
        <v>12324</v>
      </c>
    </row>
    <row r="1540" spans="3:9">
      <c r="C1540" s="90" t="s">
        <v>11728</v>
      </c>
      <c r="E1540" s="90" t="s">
        <v>12343</v>
      </c>
      <c r="H1540" s="90" t="s">
        <v>12326</v>
      </c>
      <c r="I1540" s="90" t="s">
        <v>12327</v>
      </c>
    </row>
    <row r="1541" spans="3:9">
      <c r="H1541" s="90" t="s">
        <v>12330</v>
      </c>
      <c r="I1541" s="90" t="s">
        <v>12331</v>
      </c>
    </row>
    <row r="1542" spans="3:9">
      <c r="C1542" s="90" t="s">
        <v>12346</v>
      </c>
      <c r="H1542" s="90" t="s">
        <v>12334</v>
      </c>
      <c r="I1542" s="90" t="s">
        <v>12335</v>
      </c>
    </row>
    <row r="1543" spans="3:9">
      <c r="C1543" s="90" t="s">
        <v>11628</v>
      </c>
      <c r="H1543" s="90" t="s">
        <v>12338</v>
      </c>
      <c r="I1543" s="90" t="s">
        <v>12339</v>
      </c>
    </row>
    <row r="1544" spans="3:9">
      <c r="C1544" s="90" t="s">
        <v>12347</v>
      </c>
      <c r="H1544" s="90" t="s">
        <v>12342</v>
      </c>
      <c r="I1544" s="90" t="s">
        <v>11727</v>
      </c>
    </row>
    <row r="1545" spans="3:9">
      <c r="C1545" s="90" t="s">
        <v>12348</v>
      </c>
      <c r="H1545" s="90" t="s">
        <v>12344</v>
      </c>
      <c r="I1545" s="90" t="s">
        <v>12345</v>
      </c>
    </row>
    <row r="1546" spans="3:9">
      <c r="C1546" s="90" t="s">
        <v>12349</v>
      </c>
    </row>
    <row r="1547" spans="3:9">
      <c r="C1547" s="90" t="s">
        <v>12350</v>
      </c>
    </row>
    <row r="1548" spans="3:9">
      <c r="C1548" s="90" t="s">
        <v>12351</v>
      </c>
    </row>
    <row r="1549" spans="3:9">
      <c r="C1549" s="90" t="s">
        <v>12352</v>
      </c>
    </row>
    <row r="1550" spans="3:9">
      <c r="C1550" s="90" t="s">
        <v>12353</v>
      </c>
    </row>
    <row r="1551" spans="3:9">
      <c r="C1551" s="90" t="s">
        <v>12354</v>
      </c>
    </row>
    <row r="1552" spans="3:9">
      <c r="C1552" s="90" t="s">
        <v>12355</v>
      </c>
    </row>
    <row r="1555" spans="3:4">
      <c r="C1555" s="90" t="s">
        <v>12356</v>
      </c>
    </row>
    <row r="1556" spans="3:4">
      <c r="C1556" s="90" t="s">
        <v>12357</v>
      </c>
    </row>
    <row r="1557" spans="3:4">
      <c r="C1557" s="240">
        <v>0.38680555555555557</v>
      </c>
      <c r="D1557" s="240"/>
    </row>
    <row r="1560" spans="3:4">
      <c r="C1560" s="90" t="s">
        <v>12358</v>
      </c>
    </row>
    <row r="1561" spans="3:4">
      <c r="C1561" s="90" t="s">
        <v>12359</v>
      </c>
    </row>
    <row r="1562" spans="3:4">
      <c r="C1562" s="90" t="s">
        <v>12360</v>
      </c>
    </row>
    <row r="1564" spans="3:4">
      <c r="C1564" s="90" t="s">
        <v>12361</v>
      </c>
    </row>
    <row r="1565" spans="3:4">
      <c r="C1565" s="90" t="s">
        <v>12362</v>
      </c>
    </row>
    <row r="1567" spans="3:4">
      <c r="C1567" s="90" t="s">
        <v>12363</v>
      </c>
    </row>
    <row r="1569" spans="3:3">
      <c r="C1569" s="90" t="s">
        <v>12364</v>
      </c>
    </row>
    <row r="1571" spans="3:3">
      <c r="C1571" s="90" t="s">
        <v>12365</v>
      </c>
    </row>
    <row r="1573" spans="3:3">
      <c r="C1573" s="90" t="s">
        <v>12366</v>
      </c>
    </row>
    <row r="1575" spans="3:3">
      <c r="C1575" s="90" t="s">
        <v>12367</v>
      </c>
    </row>
    <row r="1577" spans="3:3">
      <c r="C1577" s="90" t="s">
        <v>12368</v>
      </c>
    </row>
    <row r="1581" spans="3:3">
      <c r="C1581" s="90" t="s">
        <v>6659</v>
      </c>
    </row>
    <row r="1582" spans="3:3">
      <c r="C1582" s="90" t="s">
        <v>12369</v>
      </c>
    </row>
    <row r="1583" spans="3:3">
      <c r="C1583" s="90" t="s">
        <v>12370</v>
      </c>
    </row>
    <row r="1585" spans="3:3">
      <c r="C1585" s="90" t="s">
        <v>12371</v>
      </c>
    </row>
    <row r="1587" spans="3:3">
      <c r="C1587" s="90" t="s">
        <v>12372</v>
      </c>
    </row>
    <row r="1589" spans="3:3">
      <c r="C1589" s="90" t="s">
        <v>12373</v>
      </c>
    </row>
    <row r="1591" spans="3:3">
      <c r="C1591" s="90" t="s">
        <v>12374</v>
      </c>
    </row>
    <row r="1593" spans="3:3">
      <c r="C1593" s="90" t="s">
        <v>12375</v>
      </c>
    </row>
    <row r="1595" spans="3:3">
      <c r="C1595" s="90" t="s">
        <v>12376</v>
      </c>
    </row>
    <row r="1597" spans="3:3">
      <c r="C1597" s="90" t="s">
        <v>12377</v>
      </c>
    </row>
    <row r="1601" spans="3:3">
      <c r="C1601" s="90" t="s">
        <v>6659</v>
      </c>
    </row>
    <row r="1602" spans="3:3">
      <c r="C1602" s="90" t="s">
        <v>12378</v>
      </c>
    </row>
    <row r="1603" spans="3:3">
      <c r="C1603" s="90" t="s">
        <v>12379</v>
      </c>
    </row>
    <row r="1605" spans="3:3">
      <c r="C1605" s="90" t="s">
        <v>12380</v>
      </c>
    </row>
    <row r="1607" spans="3:3">
      <c r="C1607" s="90" t="s">
        <v>12381</v>
      </c>
    </row>
    <row r="1609" spans="3:3">
      <c r="C1609" s="90" t="s">
        <v>12382</v>
      </c>
    </row>
    <row r="1611" spans="3:3">
      <c r="C1611" s="90" t="s">
        <v>12383</v>
      </c>
    </row>
    <row r="1613" spans="3:3">
      <c r="C1613" s="90" t="s">
        <v>12384</v>
      </c>
    </row>
    <row r="1615" spans="3:3">
      <c r="C1615" s="90" t="s">
        <v>12385</v>
      </c>
    </row>
    <row r="1616" spans="3:3">
      <c r="C1616" s="90" t="s">
        <v>12386</v>
      </c>
    </row>
    <row r="1618" spans="3:4">
      <c r="C1618" s="90" t="s">
        <v>12387</v>
      </c>
    </row>
    <row r="1619" spans="3:4">
      <c r="C1619" s="90" t="s">
        <v>12388</v>
      </c>
    </row>
    <row r="1620" spans="3:4">
      <c r="C1620" s="90" t="s">
        <v>12389</v>
      </c>
    </row>
    <row r="1621" spans="3:4">
      <c r="C1621" s="241">
        <v>42954</v>
      </c>
      <c r="D1621" s="241"/>
    </row>
    <row r="1622" spans="3:4">
      <c r="C1622" s="90" t="s">
        <v>12390</v>
      </c>
    </row>
    <row r="1623" spans="3:4">
      <c r="C1623" s="90" t="s">
        <v>12391</v>
      </c>
    </row>
    <row r="1625" spans="3:4">
      <c r="C1625" s="90" t="s">
        <v>12392</v>
      </c>
    </row>
    <row r="1627" spans="3:4">
      <c r="C1627" s="90" t="s">
        <v>12393</v>
      </c>
    </row>
    <row r="1628" spans="3:4">
      <c r="C1628" s="90" t="s">
        <v>12394</v>
      </c>
    </row>
    <row r="1629" spans="3:4">
      <c r="C1629" s="241">
        <v>42954</v>
      </c>
      <c r="D1629" s="241"/>
    </row>
    <row r="1630" spans="3:4">
      <c r="C1630" s="90" t="s">
        <v>12395</v>
      </c>
    </row>
    <row r="1631" spans="3:4">
      <c r="C1631" s="90" t="s">
        <v>12396</v>
      </c>
    </row>
    <row r="1633" spans="3:4">
      <c r="C1633" s="90" t="s">
        <v>12392</v>
      </c>
    </row>
    <row r="1635" spans="3:4">
      <c r="C1635" s="90" t="s">
        <v>12397</v>
      </c>
    </row>
    <row r="1636" spans="3:4">
      <c r="C1636" s="90" t="s">
        <v>12398</v>
      </c>
    </row>
    <row r="1637" spans="3:4">
      <c r="C1637" s="241">
        <v>42950</v>
      </c>
      <c r="D1637" s="241"/>
    </row>
    <row r="1638" spans="3:4">
      <c r="C1638" s="90" t="s">
        <v>12399</v>
      </c>
    </row>
    <row r="1639" spans="3:4">
      <c r="C1639" s="90" t="s">
        <v>12400</v>
      </c>
    </row>
    <row r="1641" spans="3:4">
      <c r="C1641" s="90" t="s">
        <v>12392</v>
      </c>
    </row>
    <row r="1643" spans="3:4">
      <c r="C1643" s="90" t="s">
        <v>12401</v>
      </c>
    </row>
    <row r="1644" spans="3:4">
      <c r="C1644" s="90" t="s">
        <v>12402</v>
      </c>
    </row>
    <row r="1645" spans="3:4">
      <c r="C1645" s="90" t="s">
        <v>12403</v>
      </c>
    </row>
    <row r="1646" spans="3:4">
      <c r="C1646" s="90" t="s">
        <v>12404</v>
      </c>
    </row>
    <row r="1648" spans="3:4">
      <c r="C1648" s="90" t="s">
        <v>12392</v>
      </c>
    </row>
    <row r="1650" spans="3:4">
      <c r="C1650" s="90" t="s">
        <v>12405</v>
      </c>
    </row>
    <row r="1652" spans="3:4">
      <c r="C1652" s="90" t="s">
        <v>12406</v>
      </c>
    </row>
    <row r="1653" spans="3:4">
      <c r="C1653" s="90" t="s">
        <v>12407</v>
      </c>
    </row>
    <row r="1654" spans="3:4">
      <c r="C1654" s="90" t="s">
        <v>12408</v>
      </c>
    </row>
    <row r="1655" spans="3:4">
      <c r="C1655" s="90" t="s">
        <v>12409</v>
      </c>
    </row>
    <row r="1659" spans="3:4">
      <c r="C1659" s="90" t="s">
        <v>12410</v>
      </c>
    </row>
    <row r="1660" spans="3:4">
      <c r="C1660" s="240">
        <v>0.24930555555555556</v>
      </c>
      <c r="D1660" s="240"/>
    </row>
    <row r="1662" spans="3:4">
      <c r="C1662" s="90" t="s">
        <v>12411</v>
      </c>
    </row>
    <row r="1663" spans="3:4">
      <c r="C1663" s="90" t="s">
        <v>12412</v>
      </c>
    </row>
    <row r="1664" spans="3:4">
      <c r="C1664" s="90" t="s">
        <v>12413</v>
      </c>
    </row>
    <row r="1666" spans="3:5">
      <c r="C1666" s="90" t="s">
        <v>12411</v>
      </c>
    </row>
    <row r="1667" spans="3:5">
      <c r="C1667" s="90" t="s">
        <v>12414</v>
      </c>
    </row>
    <row r="1668" spans="3:5">
      <c r="C1668" s="90" t="s">
        <v>12415</v>
      </c>
    </row>
    <row r="1669" spans="3:5">
      <c r="C1669" s="90" t="s">
        <v>12416</v>
      </c>
    </row>
    <row r="1670" spans="3:5">
      <c r="C1670" s="90" t="s">
        <v>12417</v>
      </c>
    </row>
    <row r="1671" spans="3:5">
      <c r="C1671" s="90" t="s">
        <v>12418</v>
      </c>
    </row>
    <row r="1672" spans="3:5">
      <c r="C1672" s="90" t="s">
        <v>12419</v>
      </c>
    </row>
    <row r="1673" spans="3:5">
      <c r="C1673" s="90" t="s">
        <v>12420</v>
      </c>
    </row>
    <row r="1674" spans="3:5">
      <c r="C1674" s="90" t="s">
        <v>12421</v>
      </c>
      <c r="E1674" s="90" t="s">
        <v>12422</v>
      </c>
    </row>
    <row r="1675" spans="3:5">
      <c r="E1675" s="90" t="s">
        <v>12423</v>
      </c>
    </row>
    <row r="1676" spans="3:5">
      <c r="C1676" s="90" t="s">
        <v>12424</v>
      </c>
      <c r="E1676" s="90" t="s">
        <v>12425</v>
      </c>
    </row>
    <row r="1677" spans="3:5">
      <c r="E1677" s="90" t="s">
        <v>12427</v>
      </c>
    </row>
    <row r="1679" spans="3:5">
      <c r="C1679" s="90" t="s">
        <v>12428</v>
      </c>
    </row>
    <row r="1680" spans="3:5">
      <c r="C1680" s="90" t="s">
        <v>12429</v>
      </c>
    </row>
    <row r="1681" spans="3:8">
      <c r="C1681" s="90" t="s">
        <v>12430</v>
      </c>
      <c r="H1681" s="90" t="s">
        <v>12426</v>
      </c>
    </row>
    <row r="1682" spans="3:8">
      <c r="C1682" s="90" t="s">
        <v>12431</v>
      </c>
    </row>
    <row r="1684" spans="3:8">
      <c r="C1684" s="90" t="s">
        <v>12432</v>
      </c>
    </row>
  </sheetData>
  <mergeCells count="1">
    <mergeCell ref="A1:E1"/>
  </mergeCells>
  <pageMargins left="0.7" right="0.7" top="0.75" bottom="0.75" header="0.3" footer="0.3"/>
  <drawing r:id="rId1"/>
  <tableParts count="1">
    <tablePart r:id="rId2"/>
  </tablePart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R356"/>
  <sheetViews>
    <sheetView workbookViewId="0">
      <pane ySplit="1" topLeftCell="A2" activePane="bottomLeft" state="frozen"/>
      <selection pane="bottomLeft" activeCell="R1" sqref="A1:R356"/>
    </sheetView>
  </sheetViews>
  <sheetFormatPr defaultColWidth="14.42578125" defaultRowHeight="15.75" customHeight="1"/>
  <cols>
    <col min="1" max="1" width="26.5703125" style="192" customWidth="1"/>
    <col min="2" max="2" width="33.28515625" style="192" customWidth="1"/>
    <col min="3" max="3" width="22.85546875" style="192" customWidth="1"/>
    <col min="4" max="4" width="13.5703125" style="192" customWidth="1"/>
    <col min="5" max="5" width="8" style="192" customWidth="1"/>
    <col min="6" max="6" width="5.85546875" style="192" customWidth="1"/>
    <col min="7" max="7" width="7" style="192" customWidth="1"/>
    <col min="8" max="8" width="44.140625" style="192" customWidth="1"/>
    <col min="9" max="10" width="27" style="192" customWidth="1"/>
    <col min="11" max="13" width="8.28515625" style="192" customWidth="1"/>
    <col min="14" max="14" width="9.140625" style="192" customWidth="1"/>
    <col min="15" max="15" width="9" style="192" customWidth="1"/>
    <col min="16" max="16" width="10.5703125" style="192" customWidth="1"/>
    <col min="17" max="17" width="10" style="192" customWidth="1"/>
    <col min="18" max="18" width="9.85546875" style="192" customWidth="1"/>
    <col min="19" max="16384" width="14.42578125" style="192"/>
  </cols>
  <sheetData>
    <row r="1" spans="1:18" ht="15">
      <c r="A1" s="247" t="s">
        <v>13272</v>
      </c>
      <c r="B1" s="248" t="s">
        <v>13271</v>
      </c>
      <c r="C1" s="248" t="s">
        <v>13270</v>
      </c>
      <c r="D1" s="248" t="s">
        <v>13269</v>
      </c>
      <c r="E1" s="248" t="s">
        <v>6783</v>
      </c>
      <c r="F1" s="248" t="s">
        <v>13268</v>
      </c>
      <c r="G1" s="248" t="s">
        <v>13267</v>
      </c>
      <c r="H1" s="248" t="s">
        <v>4005</v>
      </c>
      <c r="I1" s="248" t="s">
        <v>13273</v>
      </c>
      <c r="J1" s="248" t="s">
        <v>13274</v>
      </c>
      <c r="K1" s="248" t="s">
        <v>13266</v>
      </c>
      <c r="L1" s="248" t="s">
        <v>13265</v>
      </c>
      <c r="M1" s="248" t="s">
        <v>13264</v>
      </c>
      <c r="N1" s="248" t="s">
        <v>13263</v>
      </c>
      <c r="O1" s="248" t="s">
        <v>13262</v>
      </c>
      <c r="P1" s="248" t="s">
        <v>13261</v>
      </c>
      <c r="Q1" s="248" t="s">
        <v>13260</v>
      </c>
      <c r="R1" s="249" t="s">
        <v>2854</v>
      </c>
    </row>
    <row r="2" spans="1:18" ht="15.75" customHeight="1">
      <c r="A2" s="250" t="s">
        <v>12662</v>
      </c>
      <c r="B2" s="251" t="s">
        <v>13259</v>
      </c>
      <c r="C2" s="252" t="str">
        <f>HYPERLINK("http://episodictable.com","-Since you're here, could I shamelessly plug my podcast? The Episodic Table of Elements is a look at the fascinating true stories behind each element on the periodic table. Visit episodictable.com to listen!")</f>
        <v>-Since you're here, could I shamelessly plug my podcast? The Episodic Table of Elements is a look at the fascinating true stories behind each element on the periodic table. Visit episodictable.com to listen!</v>
      </c>
      <c r="D2" s="253" t="s">
        <v>12662</v>
      </c>
      <c r="E2" s="251"/>
      <c r="F2" s="251" t="s">
        <v>12662</v>
      </c>
      <c r="G2" s="251">
        <v>-1</v>
      </c>
      <c r="H2" s="251" t="s">
        <v>13258</v>
      </c>
      <c r="I2" s="251" t="s">
        <v>13257</v>
      </c>
      <c r="J2" s="251" t="str">
        <f>IF(OR(Table_1[[#This Row],[Sorcerer]]=1,Table_1[[#This Row],[Wizard]]=1),"ARCANE","DIVINE")</f>
        <v>DIVINE</v>
      </c>
      <c r="K2" s="251"/>
      <c r="L2" s="251"/>
      <c r="M2" s="251"/>
      <c r="N2" s="251"/>
      <c r="O2" s="251"/>
      <c r="P2" s="251"/>
      <c r="Q2" s="251"/>
      <c r="R2" s="254"/>
    </row>
    <row r="3" spans="1:18" ht="15.75" customHeight="1">
      <c r="A3" s="250" t="s">
        <v>13256</v>
      </c>
      <c r="B3" s="251" t="s">
        <v>12662</v>
      </c>
      <c r="C3" s="251" t="s">
        <v>13255</v>
      </c>
      <c r="D3" s="251" t="s">
        <v>470</v>
      </c>
      <c r="E3" s="251" t="s">
        <v>12654</v>
      </c>
      <c r="F3" s="251">
        <v>217</v>
      </c>
      <c r="G3" s="251">
        <v>4</v>
      </c>
      <c r="H3" s="251" t="s">
        <v>12705</v>
      </c>
      <c r="I3" s="251" t="s">
        <v>12716</v>
      </c>
      <c r="J3" s="251" t="str">
        <f>IF(OR(Table_1[[#This Row],[Sorcerer]]=1,Table_1[[#This Row],[Wizard]]=1),"ARCANE","DIVINE")</f>
        <v>ARCANE</v>
      </c>
      <c r="K3" s="255">
        <v>0</v>
      </c>
      <c r="L3" s="255">
        <v>0</v>
      </c>
      <c r="M3" s="255">
        <v>0</v>
      </c>
      <c r="N3" s="255">
        <v>0</v>
      </c>
      <c r="O3" s="255">
        <v>0</v>
      </c>
      <c r="P3" s="255">
        <v>1</v>
      </c>
      <c r="Q3" s="255">
        <v>0</v>
      </c>
      <c r="R3" s="256">
        <v>1</v>
      </c>
    </row>
    <row r="4" spans="1:18" ht="15.75" customHeight="1">
      <c r="A4" s="250" t="s">
        <v>13254</v>
      </c>
      <c r="B4" s="251" t="s">
        <v>13061</v>
      </c>
      <c r="C4" s="251" t="s">
        <v>13253</v>
      </c>
      <c r="D4" s="251" t="s">
        <v>12660</v>
      </c>
      <c r="E4" s="251" t="s">
        <v>12692</v>
      </c>
      <c r="F4" s="251">
        <v>160</v>
      </c>
      <c r="G4" s="251">
        <v>9</v>
      </c>
      <c r="H4" s="251"/>
      <c r="I4" s="251" t="s">
        <v>12652</v>
      </c>
      <c r="J4" s="251" t="str">
        <f>IF(OR(Table_1[[#This Row],[Sorcerer]]=1,Table_1[[#This Row],[Wizard]]=1),"ARCANE","DIVINE")</f>
        <v>ARCANE</v>
      </c>
      <c r="K4" s="255">
        <v>0</v>
      </c>
      <c r="L4" s="255">
        <v>0</v>
      </c>
      <c r="M4" s="255">
        <v>0</v>
      </c>
      <c r="N4" s="255">
        <v>0</v>
      </c>
      <c r="O4" s="255">
        <v>0</v>
      </c>
      <c r="P4" s="255">
        <v>1</v>
      </c>
      <c r="Q4" s="255">
        <v>0</v>
      </c>
      <c r="R4" s="256">
        <v>1</v>
      </c>
    </row>
    <row r="5" spans="1:18" ht="15.75" customHeight="1">
      <c r="A5" s="250" t="s">
        <v>13252</v>
      </c>
      <c r="B5" s="257" t="s">
        <v>12879</v>
      </c>
      <c r="C5" s="251" t="s">
        <v>12846</v>
      </c>
      <c r="D5" s="251" t="s">
        <v>470</v>
      </c>
      <c r="E5" s="251" t="s">
        <v>12654</v>
      </c>
      <c r="F5" s="251">
        <v>259</v>
      </c>
      <c r="G5" s="251">
        <v>2</v>
      </c>
      <c r="H5" s="251" t="s">
        <v>13251</v>
      </c>
      <c r="I5" s="251" t="s">
        <v>12681</v>
      </c>
      <c r="J5" s="251" t="str">
        <f>IF(OR(Table_1[[#This Row],[Sorcerer]]=1,Table_1[[#This Row],[Wizard]]=1),"ARCANE","DIVINE")</f>
        <v>DIVINE</v>
      </c>
      <c r="K5" s="255">
        <v>0</v>
      </c>
      <c r="L5" s="255">
        <v>1</v>
      </c>
      <c r="M5" s="255">
        <v>0</v>
      </c>
      <c r="N5" s="255">
        <v>1</v>
      </c>
      <c r="O5" s="255">
        <v>0</v>
      </c>
      <c r="P5" s="255">
        <v>0</v>
      </c>
      <c r="Q5" s="255">
        <v>0</v>
      </c>
      <c r="R5" s="256">
        <v>0</v>
      </c>
    </row>
    <row r="6" spans="1:18" ht="15.75" customHeight="1">
      <c r="A6" s="250" t="s">
        <v>8086</v>
      </c>
      <c r="B6" s="251" t="s">
        <v>7364</v>
      </c>
      <c r="C6" s="251" t="s">
        <v>13250</v>
      </c>
      <c r="D6" s="251" t="s">
        <v>12660</v>
      </c>
      <c r="E6" s="251" t="s">
        <v>12654</v>
      </c>
      <c r="F6" s="251">
        <v>216</v>
      </c>
      <c r="G6" s="251">
        <v>5</v>
      </c>
      <c r="H6" s="251"/>
      <c r="I6" s="251" t="s">
        <v>12681</v>
      </c>
      <c r="J6" s="251" t="str">
        <f>IF(OR(Table_1[[#This Row],[Sorcerer]]=1,Table_1[[#This Row],[Wizard]]=1),"ARCANE","DIVINE")</f>
        <v>ARCANE</v>
      </c>
      <c r="K6" s="255">
        <v>0</v>
      </c>
      <c r="L6" s="255">
        <v>0</v>
      </c>
      <c r="M6" s="255">
        <v>0</v>
      </c>
      <c r="N6" s="255">
        <v>0</v>
      </c>
      <c r="O6" s="255">
        <v>1</v>
      </c>
      <c r="P6" s="255">
        <v>0</v>
      </c>
      <c r="Q6" s="255">
        <v>0</v>
      </c>
      <c r="R6" s="256">
        <v>1</v>
      </c>
    </row>
    <row r="7" spans="1:18" ht="15.75" customHeight="1">
      <c r="A7" s="250" t="s">
        <v>8086</v>
      </c>
      <c r="B7" s="257" t="s">
        <v>4667</v>
      </c>
      <c r="C7" s="251" t="s">
        <v>13128</v>
      </c>
      <c r="D7" s="251" t="s">
        <v>470</v>
      </c>
      <c r="E7" s="251" t="s">
        <v>12654</v>
      </c>
      <c r="F7" s="251">
        <v>230</v>
      </c>
      <c r="G7" s="251">
        <v>2</v>
      </c>
      <c r="H7" s="251"/>
      <c r="I7" s="251" t="s">
        <v>12681</v>
      </c>
      <c r="J7" s="251" t="str">
        <f>IF(OR(Table_1[[#This Row],[Sorcerer]]=1,Table_1[[#This Row],[Wizard]]=1),"ARCANE","DIVINE")</f>
        <v>ARCANE</v>
      </c>
      <c r="K7" s="255">
        <v>0</v>
      </c>
      <c r="L7" s="255">
        <v>0</v>
      </c>
      <c r="M7" s="255">
        <v>0</v>
      </c>
      <c r="N7" s="255">
        <v>0</v>
      </c>
      <c r="O7" s="255">
        <v>1</v>
      </c>
      <c r="P7" s="255">
        <v>0</v>
      </c>
      <c r="Q7" s="255">
        <v>0</v>
      </c>
      <c r="R7" s="256">
        <v>1</v>
      </c>
    </row>
    <row r="8" spans="1:18" ht="15.75" customHeight="1">
      <c r="A8" s="250" t="s">
        <v>7759</v>
      </c>
      <c r="B8" s="257" t="s">
        <v>12703</v>
      </c>
      <c r="C8" s="251" t="s">
        <v>13249</v>
      </c>
      <c r="D8" s="251" t="s">
        <v>12728</v>
      </c>
      <c r="E8" s="251" t="s">
        <v>12654</v>
      </c>
      <c r="F8" s="251">
        <v>239</v>
      </c>
      <c r="G8" s="251">
        <v>1</v>
      </c>
      <c r="H8" s="251"/>
      <c r="I8" s="251" t="s">
        <v>12749</v>
      </c>
      <c r="J8" s="251" t="str">
        <f>IF(OR(Table_1[[#This Row],[Sorcerer]]=1,Table_1[[#This Row],[Wizard]]=1),"ARCANE","DIVINE")</f>
        <v>ARCANE</v>
      </c>
      <c r="K8" s="255">
        <v>0</v>
      </c>
      <c r="L8" s="255">
        <v>0</v>
      </c>
      <c r="M8" s="255">
        <v>0</v>
      </c>
      <c r="N8" s="255">
        <v>0</v>
      </c>
      <c r="O8" s="255">
        <v>0</v>
      </c>
      <c r="P8" s="255">
        <v>1</v>
      </c>
      <c r="Q8" s="255">
        <v>0</v>
      </c>
      <c r="R8" s="256">
        <v>1</v>
      </c>
    </row>
    <row r="9" spans="1:18" ht="15.75" customHeight="1">
      <c r="A9" s="250" t="s">
        <v>13248</v>
      </c>
      <c r="B9" s="257" t="s">
        <v>12703</v>
      </c>
      <c r="C9" s="251" t="s">
        <v>13247</v>
      </c>
      <c r="D9" s="251" t="s">
        <v>470</v>
      </c>
      <c r="E9" s="251" t="s">
        <v>12654</v>
      </c>
      <c r="F9" s="251">
        <v>214</v>
      </c>
      <c r="G9" s="251">
        <v>8</v>
      </c>
      <c r="H9" s="251"/>
      <c r="I9" s="251" t="s">
        <v>12749</v>
      </c>
      <c r="J9" s="251" t="str">
        <f>IF(OR(Table_1[[#This Row],[Sorcerer]]=1,Table_1[[#This Row],[Wizard]]=1),"ARCANE","DIVINE")</f>
        <v>DIVINE</v>
      </c>
      <c r="K9" s="255">
        <v>0</v>
      </c>
      <c r="L9" s="255">
        <v>0</v>
      </c>
      <c r="M9" s="255">
        <v>1</v>
      </c>
      <c r="N9" s="255">
        <v>0</v>
      </c>
      <c r="O9" s="255">
        <v>1</v>
      </c>
      <c r="P9" s="255">
        <v>0</v>
      </c>
      <c r="Q9" s="255">
        <v>0</v>
      </c>
      <c r="R9" s="256">
        <v>0</v>
      </c>
    </row>
    <row r="10" spans="1:18" ht="15.75" customHeight="1">
      <c r="A10" s="250" t="s">
        <v>13246</v>
      </c>
      <c r="B10" s="257" t="s">
        <v>4689</v>
      </c>
      <c r="C10" s="251" t="s">
        <v>12795</v>
      </c>
      <c r="D10" s="251" t="s">
        <v>470</v>
      </c>
      <c r="E10" s="251" t="s">
        <v>12654</v>
      </c>
      <c r="F10" s="251">
        <v>221</v>
      </c>
      <c r="G10" s="251">
        <v>6</v>
      </c>
      <c r="H10" s="251"/>
      <c r="I10" s="251" t="s">
        <v>12716</v>
      </c>
      <c r="J10" s="251" t="str">
        <f>IF(OR(Table_1[[#This Row],[Sorcerer]]=1,Table_1[[#This Row],[Wizard]]=1),"ARCANE","DIVINE")</f>
        <v>ARCANE</v>
      </c>
      <c r="K10" s="255">
        <v>0</v>
      </c>
      <c r="L10" s="255">
        <v>1</v>
      </c>
      <c r="M10" s="255">
        <v>0</v>
      </c>
      <c r="N10" s="255">
        <v>0</v>
      </c>
      <c r="O10" s="255">
        <v>0</v>
      </c>
      <c r="P10" s="255">
        <v>0</v>
      </c>
      <c r="Q10" s="255">
        <v>0</v>
      </c>
      <c r="R10" s="256">
        <v>1</v>
      </c>
    </row>
    <row r="11" spans="1:18" ht="15.75" customHeight="1">
      <c r="A11" s="250" t="s">
        <v>13246</v>
      </c>
      <c r="B11" s="257" t="s">
        <v>4689</v>
      </c>
      <c r="C11" s="251" t="s">
        <v>13073</v>
      </c>
      <c r="D11" s="251" t="s">
        <v>470</v>
      </c>
      <c r="E11" s="251" t="s">
        <v>12654</v>
      </c>
      <c r="F11" s="251">
        <v>255</v>
      </c>
      <c r="G11" s="251">
        <v>3</v>
      </c>
      <c r="H11" s="251"/>
      <c r="I11" s="251" t="s">
        <v>12716</v>
      </c>
      <c r="J11" s="251" t="str">
        <f>IF(OR(Table_1[[#This Row],[Sorcerer]]=1,Table_1[[#This Row],[Wizard]]=1),"ARCANE","DIVINE")</f>
        <v>ARCANE</v>
      </c>
      <c r="K11" s="255">
        <v>0</v>
      </c>
      <c r="L11" s="255">
        <v>1</v>
      </c>
      <c r="M11" s="255">
        <v>0</v>
      </c>
      <c r="N11" s="255">
        <v>0</v>
      </c>
      <c r="O11" s="255">
        <v>0</v>
      </c>
      <c r="P11" s="255">
        <v>0</v>
      </c>
      <c r="Q11" s="255">
        <v>0</v>
      </c>
      <c r="R11" s="256">
        <v>1</v>
      </c>
    </row>
    <row r="12" spans="1:18" ht="15.75" customHeight="1">
      <c r="A12" s="250" t="s">
        <v>5258</v>
      </c>
      <c r="B12" s="257" t="s">
        <v>13243</v>
      </c>
      <c r="C12" s="251" t="s">
        <v>13245</v>
      </c>
      <c r="D12" s="251" t="s">
        <v>12728</v>
      </c>
      <c r="E12" s="251" t="s">
        <v>12654</v>
      </c>
      <c r="F12" s="251">
        <v>225</v>
      </c>
      <c r="G12" s="251">
        <v>3</v>
      </c>
      <c r="H12" s="251"/>
      <c r="I12" s="251" t="s">
        <v>12716</v>
      </c>
      <c r="J12" s="251" t="str">
        <f>IF(OR(Table_1[[#This Row],[Sorcerer]]=1,Table_1[[#This Row],[Wizard]]=1),"ARCANE","DIVINE")</f>
        <v>ARCANE</v>
      </c>
      <c r="K12" s="255">
        <v>0</v>
      </c>
      <c r="L12" s="255">
        <v>1</v>
      </c>
      <c r="M12" s="255">
        <v>0</v>
      </c>
      <c r="N12" s="255">
        <v>0</v>
      </c>
      <c r="O12" s="255">
        <v>0</v>
      </c>
      <c r="P12" s="255">
        <v>0</v>
      </c>
      <c r="Q12" s="255">
        <v>0</v>
      </c>
      <c r="R12" s="256">
        <v>1</v>
      </c>
    </row>
    <row r="13" spans="1:18" ht="15.75" customHeight="1">
      <c r="A13" s="250" t="s">
        <v>5258</v>
      </c>
      <c r="B13" s="257" t="s">
        <v>13243</v>
      </c>
      <c r="C13" s="251" t="s">
        <v>13244</v>
      </c>
      <c r="D13" s="251" t="s">
        <v>12728</v>
      </c>
      <c r="E13" s="251" t="s">
        <v>12654</v>
      </c>
      <c r="F13" s="251">
        <v>226</v>
      </c>
      <c r="G13" s="251">
        <v>5</v>
      </c>
      <c r="H13" s="251"/>
      <c r="I13" s="251" t="s">
        <v>12681</v>
      </c>
      <c r="J13" s="251" t="str">
        <f>IF(OR(Table_1[[#This Row],[Sorcerer]]=1,Table_1[[#This Row],[Wizard]]=1),"ARCANE","DIVINE")</f>
        <v>ARCANE</v>
      </c>
      <c r="K13" s="255">
        <v>0</v>
      </c>
      <c r="L13" s="255">
        <v>1</v>
      </c>
      <c r="M13" s="255">
        <v>0</v>
      </c>
      <c r="N13" s="255">
        <v>0</v>
      </c>
      <c r="O13" s="255">
        <v>0</v>
      </c>
      <c r="P13" s="255">
        <v>0</v>
      </c>
      <c r="Q13" s="255">
        <v>0</v>
      </c>
      <c r="R13" s="256">
        <v>1</v>
      </c>
    </row>
    <row r="14" spans="1:18" ht="15.75" customHeight="1">
      <c r="A14" s="250" t="s">
        <v>5258</v>
      </c>
      <c r="B14" s="257" t="s">
        <v>13243</v>
      </c>
      <c r="C14" s="251" t="s">
        <v>13242</v>
      </c>
      <c r="D14" s="251" t="s">
        <v>12728</v>
      </c>
      <c r="E14" s="251" t="s">
        <v>12654</v>
      </c>
      <c r="F14" s="251">
        <v>228</v>
      </c>
      <c r="G14" s="251">
        <v>2</v>
      </c>
      <c r="H14" s="251"/>
      <c r="I14" s="251" t="s">
        <v>12749</v>
      </c>
      <c r="J14" s="251" t="str">
        <f>IF(OR(Table_1[[#This Row],[Sorcerer]]=1,Table_1[[#This Row],[Wizard]]=1),"ARCANE","DIVINE")</f>
        <v>ARCANE</v>
      </c>
      <c r="K14" s="255">
        <v>0</v>
      </c>
      <c r="L14" s="255">
        <v>0</v>
      </c>
      <c r="M14" s="255">
        <v>1</v>
      </c>
      <c r="N14" s="255">
        <v>0</v>
      </c>
      <c r="O14" s="255">
        <v>0</v>
      </c>
      <c r="P14" s="255">
        <v>0</v>
      </c>
      <c r="Q14" s="255">
        <v>0</v>
      </c>
      <c r="R14" s="256">
        <v>1</v>
      </c>
    </row>
    <row r="15" spans="1:18" ht="15.75" customHeight="1">
      <c r="A15" s="250" t="s">
        <v>13241</v>
      </c>
      <c r="B15" s="251" t="s">
        <v>4702</v>
      </c>
      <c r="C15" s="251" t="s">
        <v>13240</v>
      </c>
      <c r="D15" s="251" t="s">
        <v>470</v>
      </c>
      <c r="E15" s="251" t="s">
        <v>12654</v>
      </c>
      <c r="F15" s="251">
        <v>270</v>
      </c>
      <c r="G15" s="251">
        <v>7</v>
      </c>
      <c r="H15" s="251"/>
      <c r="I15" s="251" t="s">
        <v>12711</v>
      </c>
      <c r="J15" s="251" t="str">
        <f>IF(OR(Table_1[[#This Row],[Sorcerer]]=1,Table_1[[#This Row],[Wizard]]=1),"ARCANE","DIVINE")</f>
        <v>ARCANE</v>
      </c>
      <c r="K15" s="255">
        <v>0</v>
      </c>
      <c r="L15" s="255">
        <v>0</v>
      </c>
      <c r="M15" s="255">
        <v>0</v>
      </c>
      <c r="N15" s="255">
        <v>0</v>
      </c>
      <c r="O15" s="255">
        <v>0</v>
      </c>
      <c r="P15" s="255">
        <v>0</v>
      </c>
      <c r="Q15" s="255">
        <v>0</v>
      </c>
      <c r="R15" s="256">
        <v>1</v>
      </c>
    </row>
    <row r="16" spans="1:18" ht="15.75" customHeight="1">
      <c r="A16" s="250" t="s">
        <v>13239</v>
      </c>
      <c r="B16" s="251" t="s">
        <v>13238</v>
      </c>
      <c r="C16" s="251" t="s">
        <v>13237</v>
      </c>
      <c r="D16" s="251" t="s">
        <v>12728</v>
      </c>
      <c r="E16" s="251" t="s">
        <v>12654</v>
      </c>
      <c r="F16" s="251">
        <v>252</v>
      </c>
      <c r="G16" s="251">
        <v>9</v>
      </c>
      <c r="H16" s="251" t="s">
        <v>13236</v>
      </c>
      <c r="I16" s="251" t="s">
        <v>12681</v>
      </c>
      <c r="J16" s="251" t="str">
        <f>IF(OR(Table_1[[#This Row],[Sorcerer]]=1,Table_1[[#This Row],[Wizard]]=1),"ARCANE","DIVINE")</f>
        <v>ARCANE</v>
      </c>
      <c r="K16" s="255">
        <v>0</v>
      </c>
      <c r="L16" s="255">
        <v>0</v>
      </c>
      <c r="M16" s="255">
        <v>0</v>
      </c>
      <c r="N16" s="255">
        <v>0</v>
      </c>
      <c r="O16" s="255">
        <v>0</v>
      </c>
      <c r="P16" s="255">
        <v>0</v>
      </c>
      <c r="Q16" s="255">
        <v>0</v>
      </c>
      <c r="R16" s="256">
        <v>1</v>
      </c>
    </row>
    <row r="17" spans="1:18" ht="15.75" customHeight="1">
      <c r="A17" s="250" t="s">
        <v>12094</v>
      </c>
      <c r="B17" s="257" t="s">
        <v>12703</v>
      </c>
      <c r="C17" s="251" t="s">
        <v>12939</v>
      </c>
      <c r="D17" s="251" t="s">
        <v>12660</v>
      </c>
      <c r="E17" s="251" t="s">
        <v>12692</v>
      </c>
      <c r="F17" s="251">
        <v>152</v>
      </c>
      <c r="G17" s="251">
        <v>6</v>
      </c>
      <c r="H17" s="251" t="s">
        <v>13235</v>
      </c>
      <c r="I17" s="251" t="s">
        <v>12681</v>
      </c>
      <c r="J17" s="251" t="str">
        <f>IF(OR(Table_1[[#This Row],[Sorcerer]]=1,Table_1[[#This Row],[Wizard]]=1),"ARCANE","DIVINE")</f>
        <v>DIVINE</v>
      </c>
      <c r="K17" s="255">
        <v>0</v>
      </c>
      <c r="L17" s="255">
        <v>0</v>
      </c>
      <c r="M17" s="255">
        <v>0</v>
      </c>
      <c r="N17" s="255">
        <v>0</v>
      </c>
      <c r="O17" s="255">
        <v>0</v>
      </c>
      <c r="P17" s="255">
        <v>0</v>
      </c>
      <c r="Q17" s="255">
        <v>1</v>
      </c>
      <c r="R17" s="256">
        <v>0</v>
      </c>
    </row>
    <row r="18" spans="1:18" ht="15.75" customHeight="1">
      <c r="A18" s="250" t="s">
        <v>13234</v>
      </c>
      <c r="B18" s="257" t="s">
        <v>12899</v>
      </c>
      <c r="C18" s="251" t="s">
        <v>13233</v>
      </c>
      <c r="D18" s="251" t="s">
        <v>12728</v>
      </c>
      <c r="E18" s="251" t="s">
        <v>12654</v>
      </c>
      <c r="F18" s="251">
        <v>264</v>
      </c>
      <c r="G18" s="251">
        <v>2</v>
      </c>
      <c r="H18" s="251"/>
      <c r="I18" s="251" t="s">
        <v>12716</v>
      </c>
      <c r="J18" s="251" t="str">
        <f>IF(OR(Table_1[[#This Row],[Sorcerer]]=1,Table_1[[#This Row],[Wizard]]=1),"ARCANE","DIVINE")</f>
        <v>ARCANE</v>
      </c>
      <c r="K18" s="255">
        <v>0</v>
      </c>
      <c r="L18" s="255">
        <v>1</v>
      </c>
      <c r="M18" s="255">
        <v>0</v>
      </c>
      <c r="N18" s="255">
        <v>0</v>
      </c>
      <c r="O18" s="255">
        <v>0</v>
      </c>
      <c r="P18" s="255">
        <v>0</v>
      </c>
      <c r="Q18" s="255">
        <v>1</v>
      </c>
      <c r="R18" s="256">
        <v>1</v>
      </c>
    </row>
    <row r="19" spans="1:18" ht="15.75" customHeight="1">
      <c r="A19" s="250" t="s">
        <v>13232</v>
      </c>
      <c r="B19" s="257" t="s">
        <v>5507</v>
      </c>
      <c r="C19" s="251" t="s">
        <v>12666</v>
      </c>
      <c r="D19" s="251" t="s">
        <v>470</v>
      </c>
      <c r="E19" s="251" t="s">
        <v>12654</v>
      </c>
      <c r="F19" s="251">
        <v>211</v>
      </c>
      <c r="G19" s="251">
        <v>1</v>
      </c>
      <c r="H19" s="251"/>
      <c r="I19" s="251" t="s">
        <v>12716</v>
      </c>
      <c r="J19" s="251" t="str">
        <f>IF(OR(Table_1[[#This Row],[Sorcerer]]=1,Table_1[[#This Row],[Wizard]]=1),"ARCANE","DIVINE")</f>
        <v>ARCANE</v>
      </c>
      <c r="K19" s="255">
        <v>0</v>
      </c>
      <c r="L19" s="255">
        <v>1</v>
      </c>
      <c r="M19" s="255">
        <v>0</v>
      </c>
      <c r="N19" s="255">
        <v>0</v>
      </c>
      <c r="O19" s="255">
        <v>0</v>
      </c>
      <c r="P19" s="255">
        <v>0</v>
      </c>
      <c r="Q19" s="255">
        <v>1</v>
      </c>
      <c r="R19" s="256">
        <v>1</v>
      </c>
    </row>
    <row r="20" spans="1:18" ht="15.75" customHeight="1">
      <c r="A20" s="250" t="s">
        <v>13231</v>
      </c>
      <c r="B20" s="257" t="s">
        <v>12703</v>
      </c>
      <c r="C20" s="251" t="s">
        <v>12770</v>
      </c>
      <c r="D20" s="251" t="s">
        <v>12728</v>
      </c>
      <c r="E20" s="251" t="s">
        <v>12654</v>
      </c>
      <c r="F20" s="251">
        <v>277</v>
      </c>
      <c r="G20" s="251">
        <v>2</v>
      </c>
      <c r="H20" s="251" t="s">
        <v>13230</v>
      </c>
      <c r="I20" s="251" t="s">
        <v>12711</v>
      </c>
      <c r="J20" s="251" t="str">
        <f>IF(OR(Table_1[[#This Row],[Sorcerer]]=1,Table_1[[#This Row],[Wizard]]=1),"ARCANE","DIVINE")</f>
        <v>DIVINE</v>
      </c>
      <c r="K20" s="255">
        <v>0</v>
      </c>
      <c r="L20" s="255">
        <v>1</v>
      </c>
      <c r="M20" s="255">
        <v>0</v>
      </c>
      <c r="N20" s="255">
        <v>0</v>
      </c>
      <c r="O20" s="255">
        <v>0</v>
      </c>
      <c r="P20" s="255">
        <v>0</v>
      </c>
      <c r="Q20" s="255">
        <v>0</v>
      </c>
      <c r="R20" s="256">
        <v>0</v>
      </c>
    </row>
    <row r="21" spans="1:18" ht="15.75" customHeight="1">
      <c r="A21" s="250" t="s">
        <v>13229</v>
      </c>
      <c r="B21" s="251" t="s">
        <v>12836</v>
      </c>
      <c r="C21" s="251" t="s">
        <v>13187</v>
      </c>
      <c r="D21" s="251" t="s">
        <v>470</v>
      </c>
      <c r="E21" s="251" t="s">
        <v>12654</v>
      </c>
      <c r="F21" s="251">
        <v>229</v>
      </c>
      <c r="G21" s="251">
        <v>6</v>
      </c>
      <c r="H21" s="251"/>
      <c r="I21" s="251" t="s">
        <v>12664</v>
      </c>
      <c r="J21" s="251" t="str">
        <f>IF(OR(Table_1[[#This Row],[Sorcerer]]=1,Table_1[[#This Row],[Wizard]]=1),"ARCANE","DIVINE")</f>
        <v>DIVINE</v>
      </c>
      <c r="K21" s="255">
        <v>1</v>
      </c>
      <c r="L21" s="255">
        <v>0</v>
      </c>
      <c r="M21" s="255">
        <v>1</v>
      </c>
      <c r="N21" s="255">
        <v>0</v>
      </c>
      <c r="O21" s="255">
        <v>0</v>
      </c>
      <c r="P21" s="255">
        <v>0</v>
      </c>
      <c r="Q21" s="255">
        <v>0</v>
      </c>
      <c r="R21" s="256">
        <v>0</v>
      </c>
    </row>
    <row r="22" spans="1:18" ht="15.75" customHeight="1">
      <c r="A22" s="250" t="s">
        <v>13228</v>
      </c>
      <c r="B22" s="251" t="s">
        <v>13061</v>
      </c>
      <c r="C22" s="251" t="s">
        <v>13227</v>
      </c>
      <c r="D22" s="251" t="s">
        <v>470</v>
      </c>
      <c r="E22" s="251" t="s">
        <v>12654</v>
      </c>
      <c r="F22" s="251">
        <v>221</v>
      </c>
      <c r="G22" s="251">
        <v>6</v>
      </c>
      <c r="H22" s="251"/>
      <c r="I22" s="251" t="s">
        <v>12749</v>
      </c>
      <c r="J22" s="251" t="str">
        <f>IF(OR(Table_1[[#This Row],[Sorcerer]]=1,Table_1[[#This Row],[Wizard]]=1),"ARCANE","DIVINE")</f>
        <v>DIVINE</v>
      </c>
      <c r="K22" s="255">
        <v>1</v>
      </c>
      <c r="L22" s="255">
        <v>1</v>
      </c>
      <c r="M22" s="255">
        <v>0</v>
      </c>
      <c r="N22" s="255">
        <v>0</v>
      </c>
      <c r="O22" s="255">
        <v>0</v>
      </c>
      <c r="P22" s="255">
        <v>0</v>
      </c>
      <c r="Q22" s="255">
        <v>0</v>
      </c>
      <c r="R22" s="256">
        <v>0</v>
      </c>
    </row>
    <row r="23" spans="1:18" ht="15.75" customHeight="1">
      <c r="A23" s="250" t="s">
        <v>13226</v>
      </c>
      <c r="B23" s="257" t="s">
        <v>7427</v>
      </c>
      <c r="C23" s="251" t="s">
        <v>13215</v>
      </c>
      <c r="D23" s="251" t="s">
        <v>470</v>
      </c>
      <c r="E23" s="251" t="s">
        <v>12692</v>
      </c>
      <c r="F23" s="251">
        <v>163</v>
      </c>
      <c r="G23" s="251">
        <v>5</v>
      </c>
      <c r="H23" s="251" t="s">
        <v>13225</v>
      </c>
      <c r="I23" s="251" t="s">
        <v>12681</v>
      </c>
      <c r="J23" s="251" t="str">
        <f>IF(OR(Table_1[[#This Row],[Sorcerer]]=1,Table_1[[#This Row],[Wizard]]=1),"ARCANE","DIVINE")</f>
        <v>ARCANE</v>
      </c>
      <c r="K23" s="255">
        <v>0</v>
      </c>
      <c r="L23" s="255">
        <v>1</v>
      </c>
      <c r="M23" s="255">
        <v>0</v>
      </c>
      <c r="N23" s="255">
        <v>1</v>
      </c>
      <c r="O23" s="255">
        <v>0</v>
      </c>
      <c r="P23" s="255">
        <v>1</v>
      </c>
      <c r="Q23" s="255">
        <v>1</v>
      </c>
      <c r="R23" s="256">
        <v>1</v>
      </c>
    </row>
    <row r="24" spans="1:18" ht="15.75" customHeight="1">
      <c r="A24" s="250" t="s">
        <v>13224</v>
      </c>
      <c r="B24" s="257" t="s">
        <v>12745</v>
      </c>
      <c r="C24" s="251" t="s">
        <v>13092</v>
      </c>
      <c r="D24" s="251" t="s">
        <v>12728</v>
      </c>
      <c r="E24" s="251" t="s">
        <v>12654</v>
      </c>
      <c r="F24" s="251">
        <v>212</v>
      </c>
      <c r="G24" s="251">
        <v>3</v>
      </c>
      <c r="H24" s="251"/>
      <c r="I24" s="251" t="s">
        <v>12664</v>
      </c>
      <c r="J24" s="251" t="str">
        <f>IF(OR(Table_1[[#This Row],[Sorcerer]]=1,Table_1[[#This Row],[Wizard]]=1),"ARCANE","DIVINE")</f>
        <v>DIVINE</v>
      </c>
      <c r="K24" s="255">
        <v>0</v>
      </c>
      <c r="L24" s="255">
        <v>0</v>
      </c>
      <c r="M24" s="255">
        <v>1</v>
      </c>
      <c r="N24" s="255">
        <v>0</v>
      </c>
      <c r="O24" s="255">
        <v>1</v>
      </c>
      <c r="P24" s="255">
        <v>0</v>
      </c>
      <c r="Q24" s="255">
        <v>0</v>
      </c>
      <c r="R24" s="256">
        <v>0</v>
      </c>
    </row>
    <row r="25" spans="1:18" ht="15.75" customHeight="1">
      <c r="A25" s="250" t="s">
        <v>13224</v>
      </c>
      <c r="B25" s="257" t="s">
        <v>12745</v>
      </c>
      <c r="C25" s="251" t="s">
        <v>635</v>
      </c>
      <c r="D25" s="251" t="s">
        <v>12728</v>
      </c>
      <c r="E25" s="251" t="s">
        <v>12654</v>
      </c>
      <c r="F25" s="251">
        <v>216</v>
      </c>
      <c r="G25" s="251">
        <v>1</v>
      </c>
      <c r="H25" s="251"/>
      <c r="I25" s="251" t="s">
        <v>12711</v>
      </c>
      <c r="J25" s="251" t="str">
        <f>IF(OR(Table_1[[#This Row],[Sorcerer]]=1,Table_1[[#This Row],[Wizard]]=1),"ARCANE","DIVINE")</f>
        <v>DIVINE</v>
      </c>
      <c r="K25" s="255">
        <v>0</v>
      </c>
      <c r="L25" s="255">
        <v>0</v>
      </c>
      <c r="M25" s="255">
        <v>1</v>
      </c>
      <c r="N25" s="255">
        <v>0</v>
      </c>
      <c r="O25" s="255">
        <v>1</v>
      </c>
      <c r="P25" s="255">
        <v>0</v>
      </c>
      <c r="Q25" s="255">
        <v>0</v>
      </c>
      <c r="R25" s="256">
        <v>0</v>
      </c>
    </row>
    <row r="26" spans="1:18" ht="28.5">
      <c r="A26" s="250" t="s">
        <v>13222</v>
      </c>
      <c r="B26" s="251" t="s">
        <v>12662</v>
      </c>
      <c r="C26" s="251" t="s">
        <v>13223</v>
      </c>
      <c r="D26" s="251" t="s">
        <v>470</v>
      </c>
      <c r="E26" s="251" t="s">
        <v>12692</v>
      </c>
      <c r="F26" s="251">
        <v>166</v>
      </c>
      <c r="G26" s="251">
        <v>4</v>
      </c>
      <c r="H26" s="251" t="s">
        <v>13220</v>
      </c>
      <c r="I26" s="251" t="s">
        <v>12652</v>
      </c>
      <c r="J26" s="251" t="str">
        <f>IF(OR(Table_1[[#This Row],[Sorcerer]]=1,Table_1[[#This Row],[Wizard]]=1),"ARCANE","DIVINE")</f>
        <v>ARCANE</v>
      </c>
      <c r="K26" s="255">
        <v>0</v>
      </c>
      <c r="L26" s="255">
        <v>0</v>
      </c>
      <c r="M26" s="255">
        <v>0</v>
      </c>
      <c r="N26" s="255">
        <v>0</v>
      </c>
      <c r="O26" s="255">
        <v>0</v>
      </c>
      <c r="P26" s="255">
        <v>0</v>
      </c>
      <c r="Q26" s="255">
        <v>0</v>
      </c>
      <c r="R26" s="256">
        <v>1</v>
      </c>
    </row>
    <row r="27" spans="1:18" ht="28.5">
      <c r="A27" s="250" t="s">
        <v>13222</v>
      </c>
      <c r="B27" s="251" t="s">
        <v>12662</v>
      </c>
      <c r="C27" s="251" t="s">
        <v>13221</v>
      </c>
      <c r="D27" s="251" t="s">
        <v>470</v>
      </c>
      <c r="E27" s="251" t="s">
        <v>12692</v>
      </c>
      <c r="F27" s="251">
        <v>167</v>
      </c>
      <c r="G27" s="251">
        <v>3</v>
      </c>
      <c r="H27" s="251" t="s">
        <v>13220</v>
      </c>
      <c r="I27" s="251" t="s">
        <v>12652</v>
      </c>
      <c r="J27" s="251" t="str">
        <f>IF(OR(Table_1[[#This Row],[Sorcerer]]=1,Table_1[[#This Row],[Wizard]]=1),"ARCANE","DIVINE")</f>
        <v>ARCANE</v>
      </c>
      <c r="K27" s="255">
        <v>0</v>
      </c>
      <c r="L27" s="255">
        <v>0</v>
      </c>
      <c r="M27" s="255">
        <v>0</v>
      </c>
      <c r="N27" s="255">
        <v>0</v>
      </c>
      <c r="O27" s="255">
        <v>0</v>
      </c>
      <c r="P27" s="255">
        <v>0</v>
      </c>
      <c r="Q27" s="255">
        <v>0</v>
      </c>
      <c r="R27" s="256">
        <v>1</v>
      </c>
    </row>
    <row r="28" spans="1:18" ht="28.5">
      <c r="A28" s="250" t="s">
        <v>13219</v>
      </c>
      <c r="B28" s="257" t="s">
        <v>12863</v>
      </c>
      <c r="C28" s="251" t="s">
        <v>12708</v>
      </c>
      <c r="D28" s="251" t="s">
        <v>470</v>
      </c>
      <c r="E28" s="251" t="s">
        <v>12654</v>
      </c>
      <c r="F28" s="251">
        <v>261</v>
      </c>
      <c r="G28" s="251">
        <v>4</v>
      </c>
      <c r="H28" s="251"/>
      <c r="I28" s="251" t="s">
        <v>12749</v>
      </c>
      <c r="J28" s="251" t="str">
        <f>IF(OR(Table_1[[#This Row],[Sorcerer]]=1,Table_1[[#This Row],[Wizard]]=1),"ARCANE","DIVINE")</f>
        <v>DIVINE</v>
      </c>
      <c r="K28" s="255">
        <v>0</v>
      </c>
      <c r="L28" s="255">
        <v>1</v>
      </c>
      <c r="M28" s="255">
        <v>0</v>
      </c>
      <c r="N28" s="255">
        <v>1</v>
      </c>
      <c r="O28" s="255">
        <v>0</v>
      </c>
      <c r="P28" s="255">
        <v>0</v>
      </c>
      <c r="Q28" s="255">
        <v>0</v>
      </c>
      <c r="R28" s="256">
        <v>0</v>
      </c>
    </row>
    <row r="29" spans="1:18" ht="14.25">
      <c r="A29" s="250" t="s">
        <v>13218</v>
      </c>
      <c r="B29" s="257" t="s">
        <v>12745</v>
      </c>
      <c r="C29" s="251" t="s">
        <v>13092</v>
      </c>
      <c r="D29" s="251" t="s">
        <v>470</v>
      </c>
      <c r="E29" s="251" t="s">
        <v>12654</v>
      </c>
      <c r="F29" s="251">
        <v>212</v>
      </c>
      <c r="G29" s="251">
        <v>3</v>
      </c>
      <c r="H29" s="251"/>
      <c r="I29" s="251" t="s">
        <v>12749</v>
      </c>
      <c r="J29" s="251" t="str">
        <f>IF(OR(Table_1[[#This Row],[Sorcerer]]=1,Table_1[[#This Row],[Wizard]]=1),"ARCANE","DIVINE")</f>
        <v>ARCANE</v>
      </c>
      <c r="K29" s="255">
        <v>1</v>
      </c>
      <c r="L29" s="255">
        <v>0</v>
      </c>
      <c r="M29" s="255">
        <v>0</v>
      </c>
      <c r="N29" s="255">
        <v>0</v>
      </c>
      <c r="O29" s="255">
        <v>0</v>
      </c>
      <c r="P29" s="255">
        <v>1</v>
      </c>
      <c r="Q29" s="255">
        <v>0</v>
      </c>
      <c r="R29" s="256">
        <v>1</v>
      </c>
    </row>
    <row r="30" spans="1:18" ht="14.25">
      <c r="A30" s="250" t="s">
        <v>13217</v>
      </c>
      <c r="B30" s="257" t="s">
        <v>13216</v>
      </c>
      <c r="C30" s="251" t="s">
        <v>13215</v>
      </c>
      <c r="D30" s="251" t="s">
        <v>470</v>
      </c>
      <c r="E30" s="251" t="s">
        <v>12692</v>
      </c>
      <c r="F30" s="251">
        <v>163</v>
      </c>
      <c r="G30" s="251">
        <v>5</v>
      </c>
      <c r="H30" s="251" t="s">
        <v>13214</v>
      </c>
      <c r="I30" s="251" t="s">
        <v>12681</v>
      </c>
      <c r="J30" s="251" t="str">
        <f>IF(OR(Table_1[[#This Row],[Sorcerer]]=1,Table_1[[#This Row],[Wizard]]=1),"ARCANE","DIVINE")</f>
        <v>DIVINE</v>
      </c>
      <c r="K30" s="255">
        <v>0</v>
      </c>
      <c r="L30" s="255">
        <v>1</v>
      </c>
      <c r="M30" s="255">
        <v>0</v>
      </c>
      <c r="N30" s="255">
        <v>1</v>
      </c>
      <c r="O30" s="255">
        <v>0</v>
      </c>
      <c r="P30" s="255">
        <v>0</v>
      </c>
      <c r="Q30" s="255">
        <v>0</v>
      </c>
      <c r="R30" s="256">
        <v>0</v>
      </c>
    </row>
    <row r="31" spans="1:18" ht="42.75">
      <c r="A31" s="250" t="s">
        <v>13213</v>
      </c>
      <c r="B31" s="257" t="s">
        <v>12745</v>
      </c>
      <c r="C31" s="251" t="s">
        <v>12726</v>
      </c>
      <c r="D31" s="251" t="s">
        <v>470</v>
      </c>
      <c r="E31" s="251" t="s">
        <v>12654</v>
      </c>
      <c r="F31" s="251">
        <v>242</v>
      </c>
      <c r="G31" s="251">
        <v>2</v>
      </c>
      <c r="H31" s="251" t="s">
        <v>13212</v>
      </c>
      <c r="I31" s="251" t="s">
        <v>12652</v>
      </c>
      <c r="J31" s="251" t="str">
        <f>IF(OR(Table_1[[#This Row],[Sorcerer]]=1,Table_1[[#This Row],[Wizard]]=1),"ARCANE","DIVINE")</f>
        <v>ARCANE</v>
      </c>
      <c r="K31" s="255">
        <v>0</v>
      </c>
      <c r="L31" s="255">
        <v>0</v>
      </c>
      <c r="M31" s="255">
        <v>0</v>
      </c>
      <c r="N31" s="255">
        <v>0</v>
      </c>
      <c r="O31" s="255">
        <v>0</v>
      </c>
      <c r="P31" s="255">
        <v>1</v>
      </c>
      <c r="Q31" s="255">
        <v>0</v>
      </c>
      <c r="R31" s="256">
        <v>1</v>
      </c>
    </row>
    <row r="32" spans="1:18" ht="42.75">
      <c r="A32" s="250" t="s">
        <v>13213</v>
      </c>
      <c r="B32" s="257" t="s">
        <v>12745</v>
      </c>
      <c r="C32" s="251" t="s">
        <v>12696</v>
      </c>
      <c r="D32" s="251" t="s">
        <v>470</v>
      </c>
      <c r="E32" s="251" t="s">
        <v>12654</v>
      </c>
      <c r="F32" s="251">
        <v>248</v>
      </c>
      <c r="G32" s="251">
        <v>6</v>
      </c>
      <c r="H32" s="251" t="s">
        <v>13212</v>
      </c>
      <c r="I32" s="251" t="s">
        <v>12652</v>
      </c>
      <c r="J32" s="251" t="str">
        <f>IF(OR(Table_1[[#This Row],[Sorcerer]]=1,Table_1[[#This Row],[Wizard]]=1),"ARCANE","DIVINE")</f>
        <v>ARCANE</v>
      </c>
      <c r="K32" s="255">
        <v>0</v>
      </c>
      <c r="L32" s="255">
        <v>0</v>
      </c>
      <c r="M32" s="255">
        <v>0</v>
      </c>
      <c r="N32" s="255">
        <v>0</v>
      </c>
      <c r="O32" s="255">
        <v>0</v>
      </c>
      <c r="P32" s="255">
        <v>1</v>
      </c>
      <c r="Q32" s="255">
        <v>0</v>
      </c>
      <c r="R32" s="256">
        <v>1</v>
      </c>
    </row>
    <row r="33" spans="1:18" ht="28.5">
      <c r="A33" s="250" t="s">
        <v>13211</v>
      </c>
      <c r="B33" s="257" t="s">
        <v>12899</v>
      </c>
      <c r="C33" s="251" t="s">
        <v>13210</v>
      </c>
      <c r="D33" s="251" t="s">
        <v>12728</v>
      </c>
      <c r="E33" s="251" t="s">
        <v>12692</v>
      </c>
      <c r="F33" s="251">
        <v>168</v>
      </c>
      <c r="G33" s="251">
        <v>6</v>
      </c>
      <c r="H33" s="258"/>
      <c r="I33" s="258" t="s">
        <v>12652</v>
      </c>
      <c r="J33" s="258" t="str">
        <f>IF(OR(Table_1[[#This Row],[Sorcerer]]=1,Table_1[[#This Row],[Wizard]]=1),"ARCANE","DIVINE")</f>
        <v>ARCANE</v>
      </c>
      <c r="K33" s="259">
        <v>0</v>
      </c>
      <c r="L33" s="259">
        <v>0</v>
      </c>
      <c r="M33" s="259">
        <v>0</v>
      </c>
      <c r="N33" s="259">
        <v>0</v>
      </c>
      <c r="O33" s="259">
        <v>0</v>
      </c>
      <c r="P33" s="255">
        <v>1</v>
      </c>
      <c r="Q33" s="259">
        <v>0</v>
      </c>
      <c r="R33" s="256">
        <v>1</v>
      </c>
    </row>
    <row r="34" spans="1:18" ht="28.5">
      <c r="A34" s="250" t="s">
        <v>13209</v>
      </c>
      <c r="B34" s="257" t="s">
        <v>12767</v>
      </c>
      <c r="C34" s="251" t="s">
        <v>12865</v>
      </c>
      <c r="D34" s="251" t="s">
        <v>12728</v>
      </c>
      <c r="E34" s="251" t="s">
        <v>12654</v>
      </c>
      <c r="F34" s="251">
        <v>246</v>
      </c>
      <c r="G34" s="251">
        <v>1</v>
      </c>
      <c r="H34" s="251"/>
      <c r="I34" s="251" t="s">
        <v>12652</v>
      </c>
      <c r="J34" s="251" t="str">
        <f>IF(OR(Table_1[[#This Row],[Sorcerer]]=1,Table_1[[#This Row],[Wizard]]=1),"ARCANE","DIVINE")</f>
        <v>ARCANE</v>
      </c>
      <c r="K34" s="255">
        <v>0</v>
      </c>
      <c r="L34" s="255">
        <v>0</v>
      </c>
      <c r="M34" s="255">
        <v>0</v>
      </c>
      <c r="N34" s="255">
        <v>0</v>
      </c>
      <c r="O34" s="255">
        <v>0</v>
      </c>
      <c r="P34" s="255">
        <v>1</v>
      </c>
      <c r="Q34" s="255">
        <v>0</v>
      </c>
      <c r="R34" s="256">
        <v>1</v>
      </c>
    </row>
    <row r="35" spans="1:18" ht="14.25">
      <c r="A35" s="250" t="s">
        <v>13207</v>
      </c>
      <c r="B35" s="257" t="s">
        <v>4702</v>
      </c>
      <c r="C35" s="251" t="s">
        <v>13208</v>
      </c>
      <c r="D35" s="251" t="s">
        <v>470</v>
      </c>
      <c r="E35" s="251" t="s">
        <v>12692</v>
      </c>
      <c r="F35" s="251"/>
      <c r="G35" s="251"/>
      <c r="H35" s="251"/>
      <c r="I35" s="251" t="s">
        <v>12716</v>
      </c>
      <c r="J35" s="251" t="str">
        <f>IF(OR(Table_1[[#This Row],[Sorcerer]]=1,Table_1[[#This Row],[Wizard]]=1),"ARCANE","DIVINE")</f>
        <v>ARCANE</v>
      </c>
      <c r="K35" s="255">
        <v>0</v>
      </c>
      <c r="L35" s="255">
        <v>0</v>
      </c>
      <c r="M35" s="255">
        <v>0</v>
      </c>
      <c r="N35" s="255">
        <v>0</v>
      </c>
      <c r="O35" s="255">
        <v>0</v>
      </c>
      <c r="P35" s="255">
        <v>1</v>
      </c>
      <c r="Q35" s="255">
        <v>1</v>
      </c>
      <c r="R35" s="256">
        <v>1</v>
      </c>
    </row>
    <row r="36" spans="1:18" ht="14.25">
      <c r="A36" s="250" t="s">
        <v>13207</v>
      </c>
      <c r="B36" s="257" t="s">
        <v>4702</v>
      </c>
      <c r="C36" s="251" t="s">
        <v>13206</v>
      </c>
      <c r="D36" s="251" t="s">
        <v>470</v>
      </c>
      <c r="E36" s="251" t="s">
        <v>12654</v>
      </c>
      <c r="F36" s="251">
        <v>266</v>
      </c>
      <c r="G36" s="251">
        <v>4</v>
      </c>
      <c r="H36" s="251"/>
      <c r="I36" s="251" t="s">
        <v>12711</v>
      </c>
      <c r="J36" s="251" t="str">
        <f>IF(OR(Table_1[[#This Row],[Sorcerer]]=1,Table_1[[#This Row],[Wizard]]=1),"ARCANE","DIVINE")</f>
        <v>ARCANE</v>
      </c>
      <c r="K36" s="255">
        <v>1</v>
      </c>
      <c r="L36" s="255">
        <v>1</v>
      </c>
      <c r="M36" s="255">
        <v>0</v>
      </c>
      <c r="N36" s="255">
        <v>0</v>
      </c>
      <c r="O36" s="255">
        <v>0</v>
      </c>
      <c r="P36" s="255">
        <v>1</v>
      </c>
      <c r="Q36" s="255">
        <v>0</v>
      </c>
      <c r="R36" s="256">
        <v>1</v>
      </c>
    </row>
    <row r="37" spans="1:18" ht="28.5">
      <c r="A37" s="250" t="s">
        <v>13205</v>
      </c>
      <c r="B37" s="251" t="s">
        <v>12836</v>
      </c>
      <c r="C37" s="251" t="s">
        <v>13204</v>
      </c>
      <c r="D37" s="251" t="s">
        <v>12660</v>
      </c>
      <c r="E37" s="251" t="s">
        <v>12654</v>
      </c>
      <c r="F37" s="251">
        <v>282</v>
      </c>
      <c r="G37" s="251">
        <v>5</v>
      </c>
      <c r="H37" s="251"/>
      <c r="I37" s="251" t="s">
        <v>12711</v>
      </c>
      <c r="J37" s="251" t="str">
        <f>IF(OR(Table_1[[#This Row],[Sorcerer]]=1,Table_1[[#This Row],[Wizard]]=1),"ARCANE","DIVINE")</f>
        <v>ARCANE</v>
      </c>
      <c r="K37" s="255">
        <v>1</v>
      </c>
      <c r="L37" s="255">
        <v>1</v>
      </c>
      <c r="M37" s="255">
        <v>0</v>
      </c>
      <c r="N37" s="255">
        <v>0</v>
      </c>
      <c r="O37" s="255">
        <v>0</v>
      </c>
      <c r="P37" s="255">
        <v>1</v>
      </c>
      <c r="Q37" s="255">
        <v>0</v>
      </c>
      <c r="R37" s="256">
        <v>1</v>
      </c>
    </row>
    <row r="38" spans="1:18" ht="28.5">
      <c r="A38" s="250" t="s">
        <v>13203</v>
      </c>
      <c r="B38" s="251" t="s">
        <v>4667</v>
      </c>
      <c r="C38" s="251" t="s">
        <v>13202</v>
      </c>
      <c r="D38" s="251" t="s">
        <v>12660</v>
      </c>
      <c r="E38" s="251" t="s">
        <v>12654</v>
      </c>
      <c r="F38" s="251">
        <v>240</v>
      </c>
      <c r="G38" s="251">
        <v>1</v>
      </c>
      <c r="H38" s="251" t="s">
        <v>13201</v>
      </c>
      <c r="I38" s="251" t="s">
        <v>12716</v>
      </c>
      <c r="J38" s="251" t="str">
        <f>IF(OR(Table_1[[#This Row],[Sorcerer]]=1,Table_1[[#This Row],[Wizard]]=1),"ARCANE","DIVINE")</f>
        <v>ARCANE</v>
      </c>
      <c r="K38" s="255">
        <v>0</v>
      </c>
      <c r="L38" s="255">
        <v>0</v>
      </c>
      <c r="M38" s="255">
        <v>0</v>
      </c>
      <c r="N38" s="255">
        <v>0</v>
      </c>
      <c r="O38" s="255">
        <v>0</v>
      </c>
      <c r="P38" s="255">
        <v>0</v>
      </c>
      <c r="Q38" s="255">
        <v>0</v>
      </c>
      <c r="R38" s="256">
        <v>1</v>
      </c>
    </row>
    <row r="39" spans="1:18" ht="28.5">
      <c r="A39" s="250" t="s">
        <v>13200</v>
      </c>
      <c r="B39" s="257" t="s">
        <v>12836</v>
      </c>
      <c r="C39" s="251" t="s">
        <v>12898</v>
      </c>
      <c r="D39" s="251" t="s">
        <v>470</v>
      </c>
      <c r="E39" s="251" t="s">
        <v>12654</v>
      </c>
      <c r="F39" s="251">
        <v>262</v>
      </c>
      <c r="G39" s="251">
        <v>4</v>
      </c>
      <c r="H39" s="251"/>
      <c r="I39" s="251" t="s">
        <v>12716</v>
      </c>
      <c r="J39" s="251" t="str">
        <f>IF(OR(Table_1[[#This Row],[Sorcerer]]=1,Table_1[[#This Row],[Wizard]]=1),"ARCANE","DIVINE")</f>
        <v>ARCANE</v>
      </c>
      <c r="K39" s="255">
        <v>0</v>
      </c>
      <c r="L39" s="255">
        <v>0</v>
      </c>
      <c r="M39" s="255">
        <v>0</v>
      </c>
      <c r="N39" s="255">
        <v>0</v>
      </c>
      <c r="O39" s="255">
        <v>0</v>
      </c>
      <c r="P39" s="255">
        <v>0</v>
      </c>
      <c r="Q39" s="255">
        <v>0</v>
      </c>
      <c r="R39" s="256">
        <v>1</v>
      </c>
    </row>
    <row r="40" spans="1:18" ht="28.5">
      <c r="A40" s="250" t="s">
        <v>7770</v>
      </c>
      <c r="B40" s="257" t="s">
        <v>12745</v>
      </c>
      <c r="C40" s="251" t="s">
        <v>13199</v>
      </c>
      <c r="D40" s="251" t="s">
        <v>470</v>
      </c>
      <c r="E40" s="251" t="s">
        <v>12654</v>
      </c>
      <c r="F40" s="251">
        <v>225</v>
      </c>
      <c r="G40" s="251">
        <v>5</v>
      </c>
      <c r="H40" s="251"/>
      <c r="I40" s="251" t="s">
        <v>12716</v>
      </c>
      <c r="J40" s="251" t="str">
        <f>IF(OR(Table_1[[#This Row],[Sorcerer]]=1,Table_1[[#This Row],[Wizard]]=1),"ARCANE","DIVINE")</f>
        <v>ARCANE</v>
      </c>
      <c r="K40" s="255">
        <v>0</v>
      </c>
      <c r="L40" s="255">
        <v>0</v>
      </c>
      <c r="M40" s="255">
        <v>0</v>
      </c>
      <c r="N40" s="255">
        <v>0</v>
      </c>
      <c r="O40" s="255">
        <v>0</v>
      </c>
      <c r="P40" s="255">
        <v>0</v>
      </c>
      <c r="Q40" s="255">
        <v>0</v>
      </c>
      <c r="R40" s="256">
        <v>1</v>
      </c>
    </row>
    <row r="41" spans="1:18" ht="14.25">
      <c r="A41" s="250" t="s">
        <v>7770</v>
      </c>
      <c r="B41" s="257" t="s">
        <v>12745</v>
      </c>
      <c r="C41" s="251" t="s">
        <v>12939</v>
      </c>
      <c r="D41" s="251" t="s">
        <v>470</v>
      </c>
      <c r="E41" s="251" t="s">
        <v>12692</v>
      </c>
      <c r="F41" s="251">
        <v>152</v>
      </c>
      <c r="G41" s="251">
        <v>6</v>
      </c>
      <c r="H41" s="251"/>
      <c r="I41" s="251" t="s">
        <v>12673</v>
      </c>
      <c r="J41" s="251" t="str">
        <f>IF(OR(Table_1[[#This Row],[Sorcerer]]=1,Table_1[[#This Row],[Wizard]]=1),"ARCANE","DIVINE")</f>
        <v>ARCANE</v>
      </c>
      <c r="K41" s="255">
        <v>1</v>
      </c>
      <c r="L41" s="255">
        <v>0</v>
      </c>
      <c r="M41" s="255">
        <v>0</v>
      </c>
      <c r="N41" s="255">
        <v>0</v>
      </c>
      <c r="O41" s="255">
        <v>0</v>
      </c>
      <c r="P41" s="255">
        <v>1</v>
      </c>
      <c r="Q41" s="255">
        <v>1</v>
      </c>
      <c r="R41" s="256">
        <v>1</v>
      </c>
    </row>
    <row r="42" spans="1:18" ht="14.25">
      <c r="A42" s="250" t="s">
        <v>7770</v>
      </c>
      <c r="B42" s="257" t="s">
        <v>12745</v>
      </c>
      <c r="C42" s="251" t="s">
        <v>12759</v>
      </c>
      <c r="D42" s="251" t="s">
        <v>470</v>
      </c>
      <c r="E42" s="251" t="s">
        <v>12654</v>
      </c>
      <c r="F42" s="251">
        <v>236</v>
      </c>
      <c r="G42" s="251">
        <v>8</v>
      </c>
      <c r="H42" s="251"/>
      <c r="I42" s="251" t="s">
        <v>12816</v>
      </c>
      <c r="J42" s="251" t="str">
        <f>IF(OR(Table_1[[#This Row],[Sorcerer]]=1,Table_1[[#This Row],[Wizard]]=1),"ARCANE","DIVINE")</f>
        <v>ARCANE</v>
      </c>
      <c r="K42" s="255">
        <v>0</v>
      </c>
      <c r="L42" s="255">
        <v>0</v>
      </c>
      <c r="M42" s="255">
        <v>0</v>
      </c>
      <c r="N42" s="255">
        <v>0</v>
      </c>
      <c r="O42" s="255">
        <v>0</v>
      </c>
      <c r="P42" s="255">
        <v>1</v>
      </c>
      <c r="Q42" s="255">
        <v>0</v>
      </c>
      <c r="R42" s="256">
        <v>1</v>
      </c>
    </row>
    <row r="43" spans="1:18" ht="14.25">
      <c r="A43" s="250" t="s">
        <v>7770</v>
      </c>
      <c r="B43" s="257" t="s">
        <v>12745</v>
      </c>
      <c r="C43" s="251" t="s">
        <v>12773</v>
      </c>
      <c r="D43" s="251" t="s">
        <v>470</v>
      </c>
      <c r="E43" s="251" t="s">
        <v>12654</v>
      </c>
      <c r="F43" s="251">
        <v>239</v>
      </c>
      <c r="G43" s="251">
        <v>8</v>
      </c>
      <c r="H43" s="251"/>
      <c r="I43" s="251" t="s">
        <v>12711</v>
      </c>
      <c r="J43" s="251" t="str">
        <f>IF(OR(Table_1[[#This Row],[Sorcerer]]=1,Table_1[[#This Row],[Wizard]]=1),"ARCANE","DIVINE")</f>
        <v>DIVINE</v>
      </c>
      <c r="K43" s="255">
        <v>0</v>
      </c>
      <c r="L43" s="255">
        <v>1</v>
      </c>
      <c r="M43" s="255">
        <v>0</v>
      </c>
      <c r="N43" s="255">
        <v>0</v>
      </c>
      <c r="O43" s="255">
        <v>0</v>
      </c>
      <c r="P43" s="255">
        <v>0</v>
      </c>
      <c r="Q43" s="255">
        <v>0</v>
      </c>
      <c r="R43" s="256">
        <v>0</v>
      </c>
    </row>
    <row r="44" spans="1:18" ht="28.5">
      <c r="A44" s="250" t="s">
        <v>7770</v>
      </c>
      <c r="B44" s="257" t="s">
        <v>12745</v>
      </c>
      <c r="C44" s="251" t="s">
        <v>13198</v>
      </c>
      <c r="D44" s="251" t="s">
        <v>470</v>
      </c>
      <c r="E44" s="251" t="s">
        <v>12654</v>
      </c>
      <c r="F44" s="251">
        <v>278</v>
      </c>
      <c r="G44" s="251">
        <v>4</v>
      </c>
      <c r="H44" s="251" t="s">
        <v>13197</v>
      </c>
      <c r="I44" s="251" t="s">
        <v>12711</v>
      </c>
      <c r="J44" s="251" t="str">
        <f>IF(OR(Table_1[[#This Row],[Sorcerer]]=1,Table_1[[#This Row],[Wizard]]=1),"ARCANE","DIVINE")</f>
        <v>DIVINE</v>
      </c>
      <c r="K44" s="255">
        <v>0</v>
      </c>
      <c r="L44" s="255">
        <v>1</v>
      </c>
      <c r="M44" s="255">
        <v>0</v>
      </c>
      <c r="N44" s="255">
        <v>0</v>
      </c>
      <c r="O44" s="255">
        <v>0</v>
      </c>
      <c r="P44" s="255">
        <v>0</v>
      </c>
      <c r="Q44" s="255">
        <v>0</v>
      </c>
      <c r="R44" s="256">
        <v>0</v>
      </c>
    </row>
    <row r="45" spans="1:18" ht="28.5">
      <c r="A45" s="250" t="s">
        <v>13196</v>
      </c>
      <c r="B45" s="257" t="s">
        <v>12745</v>
      </c>
      <c r="C45" s="251" t="s">
        <v>13195</v>
      </c>
      <c r="D45" s="251" t="s">
        <v>12728</v>
      </c>
      <c r="E45" s="251" t="s">
        <v>12670</v>
      </c>
      <c r="F45" s="251">
        <v>21</v>
      </c>
      <c r="G45" s="251">
        <v>5</v>
      </c>
      <c r="H45" s="251" t="s">
        <v>13194</v>
      </c>
      <c r="I45" s="251" t="s">
        <v>12711</v>
      </c>
      <c r="J45" s="251" t="str">
        <f>IF(OR(Table_1[[#This Row],[Sorcerer]]=1,Table_1[[#This Row],[Wizard]]=1),"ARCANE","DIVINE")</f>
        <v>ARCANE</v>
      </c>
      <c r="K45" s="255">
        <v>1</v>
      </c>
      <c r="L45" s="255">
        <v>0</v>
      </c>
      <c r="M45" s="255">
        <v>0</v>
      </c>
      <c r="N45" s="255">
        <v>0</v>
      </c>
      <c r="O45" s="255">
        <v>0</v>
      </c>
      <c r="P45" s="255">
        <v>1</v>
      </c>
      <c r="Q45" s="255">
        <v>1</v>
      </c>
      <c r="R45" s="256">
        <v>1</v>
      </c>
    </row>
    <row r="46" spans="1:18" ht="28.5">
      <c r="A46" s="250" t="s">
        <v>13193</v>
      </c>
      <c r="B46" s="257" t="s">
        <v>4702</v>
      </c>
      <c r="C46" s="251" t="s">
        <v>13192</v>
      </c>
      <c r="D46" s="251" t="s">
        <v>470</v>
      </c>
      <c r="E46" s="251" t="s">
        <v>12654</v>
      </c>
      <c r="F46" s="251">
        <v>283</v>
      </c>
      <c r="G46" s="251">
        <v>3</v>
      </c>
      <c r="H46" s="258" t="s">
        <v>13191</v>
      </c>
      <c r="I46" s="258" t="s">
        <v>12711</v>
      </c>
      <c r="J46" s="258" t="str">
        <f>IF(OR(Table_1[[#This Row],[Sorcerer]]=1,Table_1[[#This Row],[Wizard]]=1),"ARCANE","DIVINE")</f>
        <v>ARCANE</v>
      </c>
      <c r="K46" s="255">
        <v>1</v>
      </c>
      <c r="L46" s="259">
        <v>0</v>
      </c>
      <c r="M46" s="259">
        <v>0</v>
      </c>
      <c r="N46" s="259">
        <v>0</v>
      </c>
      <c r="O46" s="259">
        <v>0</v>
      </c>
      <c r="P46" s="255">
        <v>1</v>
      </c>
      <c r="Q46" s="255">
        <v>1</v>
      </c>
      <c r="R46" s="256">
        <v>1</v>
      </c>
    </row>
    <row r="47" spans="1:18" ht="28.5">
      <c r="A47" s="250" t="s">
        <v>13190</v>
      </c>
      <c r="B47" s="257" t="s">
        <v>5507</v>
      </c>
      <c r="C47" s="251" t="s">
        <v>13187</v>
      </c>
      <c r="D47" s="251" t="s">
        <v>470</v>
      </c>
      <c r="E47" s="251" t="s">
        <v>12654</v>
      </c>
      <c r="F47" s="251">
        <v>229</v>
      </c>
      <c r="G47" s="251">
        <v>6</v>
      </c>
      <c r="H47" s="251"/>
      <c r="I47" s="251" t="s">
        <v>12652</v>
      </c>
      <c r="J47" s="251" t="str">
        <f>IF(OR(Table_1[[#This Row],[Sorcerer]]=1,Table_1[[#This Row],[Wizard]]=1),"ARCANE","DIVINE")</f>
        <v>ARCANE</v>
      </c>
      <c r="K47" s="255">
        <v>0</v>
      </c>
      <c r="L47" s="255">
        <v>0</v>
      </c>
      <c r="M47" s="255">
        <v>0</v>
      </c>
      <c r="N47" s="255">
        <v>0</v>
      </c>
      <c r="O47" s="255">
        <v>0</v>
      </c>
      <c r="P47" s="255">
        <v>1</v>
      </c>
      <c r="Q47" s="255">
        <v>0</v>
      </c>
      <c r="R47" s="256">
        <v>1</v>
      </c>
    </row>
    <row r="48" spans="1:18" ht="14.25">
      <c r="A48" s="250" t="s">
        <v>13189</v>
      </c>
      <c r="B48" s="257" t="s">
        <v>13188</v>
      </c>
      <c r="C48" s="251" t="s">
        <v>13187</v>
      </c>
      <c r="D48" s="251" t="s">
        <v>470</v>
      </c>
      <c r="E48" s="251" t="s">
        <v>12654</v>
      </c>
      <c r="F48" s="251">
        <v>229</v>
      </c>
      <c r="G48" s="251">
        <v>6</v>
      </c>
      <c r="H48" s="251"/>
      <c r="I48" s="251" t="s">
        <v>12749</v>
      </c>
      <c r="J48" s="251" t="str">
        <f>IF(OR(Table_1[[#This Row],[Sorcerer]]=1,Table_1[[#This Row],[Wizard]]=1),"ARCANE","DIVINE")</f>
        <v>ARCANE</v>
      </c>
      <c r="K48" s="255">
        <v>1</v>
      </c>
      <c r="L48" s="255">
        <v>0</v>
      </c>
      <c r="M48" s="255">
        <v>1</v>
      </c>
      <c r="N48" s="255">
        <v>0</v>
      </c>
      <c r="O48" s="255">
        <v>0</v>
      </c>
      <c r="P48" s="255">
        <v>1</v>
      </c>
      <c r="Q48" s="255">
        <v>0</v>
      </c>
      <c r="R48" s="256">
        <v>1</v>
      </c>
    </row>
    <row r="49" spans="1:18" ht="14.25">
      <c r="A49" s="250" t="s">
        <v>13186</v>
      </c>
      <c r="B49" s="257" t="s">
        <v>5507</v>
      </c>
      <c r="C49" s="251" t="s">
        <v>13185</v>
      </c>
      <c r="D49" s="251" t="s">
        <v>470</v>
      </c>
      <c r="E49" s="251" t="s">
        <v>12654</v>
      </c>
      <c r="F49" s="251">
        <v>272</v>
      </c>
      <c r="G49" s="251">
        <v>0</v>
      </c>
      <c r="H49" s="251"/>
      <c r="I49" s="251" t="s">
        <v>12673</v>
      </c>
      <c r="J49" s="251" t="str">
        <f>IF(OR(Table_1[[#This Row],[Sorcerer]]=1,Table_1[[#This Row],[Wizard]]=1),"ARCANE","DIVINE")</f>
        <v>DIVINE</v>
      </c>
      <c r="K49" s="255">
        <v>0</v>
      </c>
      <c r="L49" s="255">
        <v>0</v>
      </c>
      <c r="M49" s="255">
        <v>0</v>
      </c>
      <c r="N49" s="255">
        <v>0</v>
      </c>
      <c r="O49" s="255">
        <v>1</v>
      </c>
      <c r="P49" s="255">
        <v>0</v>
      </c>
      <c r="Q49" s="255">
        <v>0</v>
      </c>
      <c r="R49" s="256">
        <v>0</v>
      </c>
    </row>
    <row r="50" spans="1:18" ht="28.5">
      <c r="A50" s="250" t="s">
        <v>13184</v>
      </c>
      <c r="B50" s="257" t="s">
        <v>12863</v>
      </c>
      <c r="C50" s="251" t="s">
        <v>12898</v>
      </c>
      <c r="D50" s="251" t="s">
        <v>470</v>
      </c>
      <c r="E50" s="251" t="s">
        <v>12654</v>
      </c>
      <c r="F50" s="251">
        <v>262</v>
      </c>
      <c r="G50" s="251">
        <v>4</v>
      </c>
      <c r="H50" s="251"/>
      <c r="I50" s="251" t="s">
        <v>12673</v>
      </c>
      <c r="J50" s="251" t="str">
        <f>IF(OR(Table_1[[#This Row],[Sorcerer]]=1,Table_1[[#This Row],[Wizard]]=1),"ARCANE","DIVINE")</f>
        <v>ARCANE</v>
      </c>
      <c r="K50" s="255">
        <v>0</v>
      </c>
      <c r="L50" s="255">
        <v>0</v>
      </c>
      <c r="M50" s="255">
        <v>1</v>
      </c>
      <c r="N50" s="255">
        <v>0</v>
      </c>
      <c r="O50" s="255">
        <v>0</v>
      </c>
      <c r="P50" s="255">
        <v>0</v>
      </c>
      <c r="Q50" s="255">
        <v>0</v>
      </c>
      <c r="R50" s="256">
        <v>1</v>
      </c>
    </row>
    <row r="51" spans="1:18" ht="14.25">
      <c r="A51" s="250" t="s">
        <v>13183</v>
      </c>
      <c r="B51" s="257" t="s">
        <v>12863</v>
      </c>
      <c r="C51" s="251" t="s">
        <v>13182</v>
      </c>
      <c r="D51" s="251" t="s">
        <v>470</v>
      </c>
      <c r="E51" s="251" t="s">
        <v>12654</v>
      </c>
      <c r="F51" s="251">
        <v>211</v>
      </c>
      <c r="G51" s="251">
        <v>2</v>
      </c>
      <c r="H51" s="251"/>
      <c r="I51" s="251" t="s">
        <v>12673</v>
      </c>
      <c r="J51" s="251" t="str">
        <f>IF(OR(Table_1[[#This Row],[Sorcerer]]=1,Table_1[[#This Row],[Wizard]]=1),"ARCANE","DIVINE")</f>
        <v>ARCANE</v>
      </c>
      <c r="K51" s="255">
        <v>0</v>
      </c>
      <c r="L51" s="255">
        <v>0</v>
      </c>
      <c r="M51" s="255">
        <v>1</v>
      </c>
      <c r="N51" s="255">
        <v>0</v>
      </c>
      <c r="O51" s="255">
        <v>0</v>
      </c>
      <c r="P51" s="255">
        <v>0</v>
      </c>
      <c r="Q51" s="255">
        <v>0</v>
      </c>
      <c r="R51" s="256">
        <v>1</v>
      </c>
    </row>
    <row r="52" spans="1:18" ht="14.25">
      <c r="A52" s="250" t="s">
        <v>13181</v>
      </c>
      <c r="B52" s="257" t="s">
        <v>12899</v>
      </c>
      <c r="C52" s="251" t="s">
        <v>12811</v>
      </c>
      <c r="D52" s="251" t="s">
        <v>470</v>
      </c>
      <c r="E52" s="251" t="s">
        <v>12654</v>
      </c>
      <c r="F52" s="251">
        <v>275</v>
      </c>
      <c r="G52" s="251">
        <v>0</v>
      </c>
      <c r="H52" s="251" t="s">
        <v>13180</v>
      </c>
      <c r="I52" s="251" t="s">
        <v>12673</v>
      </c>
      <c r="J52" s="251" t="str">
        <f>IF(OR(Table_1[[#This Row],[Sorcerer]]=1,Table_1[[#This Row],[Wizard]]=1),"ARCANE","DIVINE")</f>
        <v>ARCANE</v>
      </c>
      <c r="K52" s="255">
        <v>0</v>
      </c>
      <c r="L52" s="255">
        <v>0</v>
      </c>
      <c r="M52" s="255">
        <v>1</v>
      </c>
      <c r="N52" s="255">
        <v>0</v>
      </c>
      <c r="O52" s="255">
        <v>0</v>
      </c>
      <c r="P52" s="255">
        <v>0</v>
      </c>
      <c r="Q52" s="255">
        <v>0</v>
      </c>
      <c r="R52" s="256">
        <v>1</v>
      </c>
    </row>
    <row r="53" spans="1:18" ht="14.25">
      <c r="A53" s="250" t="s">
        <v>13179</v>
      </c>
      <c r="B53" s="257" t="s">
        <v>5507</v>
      </c>
      <c r="C53" s="251" t="s">
        <v>12877</v>
      </c>
      <c r="D53" s="251" t="s">
        <v>470</v>
      </c>
      <c r="E53" s="251" t="s">
        <v>12654</v>
      </c>
      <c r="F53" s="251">
        <v>230</v>
      </c>
      <c r="G53" s="251">
        <v>2</v>
      </c>
      <c r="H53" s="251"/>
      <c r="I53" s="251" t="s">
        <v>12673</v>
      </c>
      <c r="J53" s="251" t="str">
        <f>IF(OR(Table_1[[#This Row],[Sorcerer]]=1,Table_1[[#This Row],[Wizard]]=1),"ARCANE","DIVINE")</f>
        <v>ARCANE</v>
      </c>
      <c r="K53" s="255">
        <v>0</v>
      </c>
      <c r="L53" s="255">
        <v>0</v>
      </c>
      <c r="M53" s="255">
        <v>1</v>
      </c>
      <c r="N53" s="255">
        <v>0</v>
      </c>
      <c r="O53" s="255">
        <v>0</v>
      </c>
      <c r="P53" s="255">
        <v>0</v>
      </c>
      <c r="Q53" s="255">
        <v>0</v>
      </c>
      <c r="R53" s="256">
        <v>1</v>
      </c>
    </row>
    <row r="54" spans="1:18" ht="28.5">
      <c r="A54" s="250" t="s">
        <v>13178</v>
      </c>
      <c r="B54" s="257" t="s">
        <v>4667</v>
      </c>
      <c r="C54" s="251" t="s">
        <v>13177</v>
      </c>
      <c r="D54" s="251" t="s">
        <v>470</v>
      </c>
      <c r="E54" s="251" t="s">
        <v>12654</v>
      </c>
      <c r="F54" s="251">
        <v>222</v>
      </c>
      <c r="G54" s="251">
        <v>1</v>
      </c>
      <c r="H54" s="251"/>
      <c r="I54" s="251" t="s">
        <v>12673</v>
      </c>
      <c r="J54" s="251" t="str">
        <f>IF(OR(Table_1[[#This Row],[Sorcerer]]=1,Table_1[[#This Row],[Wizard]]=1),"ARCANE","DIVINE")</f>
        <v>ARCANE</v>
      </c>
      <c r="K54" s="255">
        <v>0</v>
      </c>
      <c r="L54" s="255">
        <v>0</v>
      </c>
      <c r="M54" s="255">
        <v>1</v>
      </c>
      <c r="N54" s="255">
        <v>0</v>
      </c>
      <c r="O54" s="255">
        <v>0</v>
      </c>
      <c r="P54" s="255">
        <v>0</v>
      </c>
      <c r="Q54" s="255">
        <v>0</v>
      </c>
      <c r="R54" s="256">
        <v>1</v>
      </c>
    </row>
    <row r="55" spans="1:18" ht="28.5">
      <c r="A55" s="250" t="s">
        <v>13176</v>
      </c>
      <c r="B55" s="251" t="s">
        <v>5509</v>
      </c>
      <c r="C55" s="251" t="s">
        <v>13175</v>
      </c>
      <c r="D55" s="251" t="s">
        <v>470</v>
      </c>
      <c r="E55" s="251" t="s">
        <v>12654</v>
      </c>
      <c r="F55" s="251">
        <v>231</v>
      </c>
      <c r="G55" s="251">
        <v>2</v>
      </c>
      <c r="H55" s="258" t="s">
        <v>13174</v>
      </c>
      <c r="I55" s="251" t="s">
        <v>12673</v>
      </c>
      <c r="J55" s="251" t="str">
        <f>IF(OR(Table_1[[#This Row],[Sorcerer]]=1,Table_1[[#This Row],[Wizard]]=1),"ARCANE","DIVINE")</f>
        <v>ARCANE</v>
      </c>
      <c r="K55" s="259">
        <v>0</v>
      </c>
      <c r="L55" s="259">
        <v>0</v>
      </c>
      <c r="M55" s="255">
        <v>1</v>
      </c>
      <c r="N55" s="259">
        <v>0</v>
      </c>
      <c r="O55" s="259">
        <v>0</v>
      </c>
      <c r="P55" s="259">
        <v>0</v>
      </c>
      <c r="Q55" s="259">
        <v>0</v>
      </c>
      <c r="R55" s="256">
        <v>1</v>
      </c>
    </row>
    <row r="56" spans="1:18" ht="28.5">
      <c r="A56" s="250" t="s">
        <v>13173</v>
      </c>
      <c r="B56" s="251" t="s">
        <v>13172</v>
      </c>
      <c r="C56" s="251" t="s">
        <v>12829</v>
      </c>
      <c r="D56" s="251" t="s">
        <v>470</v>
      </c>
      <c r="E56" s="251" t="s">
        <v>12654</v>
      </c>
      <c r="F56" s="251">
        <v>245</v>
      </c>
      <c r="G56" s="251">
        <v>2</v>
      </c>
      <c r="H56" s="251" t="s">
        <v>13171</v>
      </c>
      <c r="I56" s="251" t="s">
        <v>12673</v>
      </c>
      <c r="J56" s="251" t="str">
        <f>IF(OR(Table_1[[#This Row],[Sorcerer]]=1,Table_1[[#This Row],[Wizard]]=1),"ARCANE","DIVINE")</f>
        <v>DIVINE</v>
      </c>
      <c r="K56" s="255">
        <v>0</v>
      </c>
      <c r="L56" s="255">
        <v>0</v>
      </c>
      <c r="M56" s="255">
        <v>0</v>
      </c>
      <c r="N56" s="255">
        <v>0</v>
      </c>
      <c r="O56" s="255">
        <v>1</v>
      </c>
      <c r="P56" s="255">
        <v>0</v>
      </c>
      <c r="Q56" s="255">
        <v>0</v>
      </c>
      <c r="R56" s="256">
        <v>0</v>
      </c>
    </row>
    <row r="57" spans="1:18" ht="14.25">
      <c r="A57" s="250" t="s">
        <v>13169</v>
      </c>
      <c r="B57" s="257" t="s">
        <v>13168</v>
      </c>
      <c r="C57" s="251" t="s">
        <v>13170</v>
      </c>
      <c r="D57" s="251" t="s">
        <v>470</v>
      </c>
      <c r="E57" s="251" t="s">
        <v>12654</v>
      </c>
      <c r="F57" s="251">
        <v>259</v>
      </c>
      <c r="G57" s="251">
        <v>0</v>
      </c>
      <c r="H57" s="258"/>
      <c r="I57" s="251" t="s">
        <v>12673</v>
      </c>
      <c r="J57" s="251" t="str">
        <f>IF(OR(Table_1[[#This Row],[Sorcerer]]=1,Table_1[[#This Row],[Wizard]]=1),"ARCANE","DIVINE")</f>
        <v>DIVINE</v>
      </c>
      <c r="K57" s="259">
        <v>0</v>
      </c>
      <c r="L57" s="259">
        <v>0</v>
      </c>
      <c r="M57" s="255">
        <v>1</v>
      </c>
      <c r="N57" s="259">
        <v>0</v>
      </c>
      <c r="O57" s="255">
        <v>1</v>
      </c>
      <c r="P57" s="259">
        <v>0</v>
      </c>
      <c r="Q57" s="259">
        <v>0</v>
      </c>
      <c r="R57" s="260">
        <v>0</v>
      </c>
    </row>
    <row r="58" spans="1:18" ht="28.5">
      <c r="A58" s="250" t="s">
        <v>13169</v>
      </c>
      <c r="B58" s="257" t="s">
        <v>13168</v>
      </c>
      <c r="C58" s="251" t="s">
        <v>13167</v>
      </c>
      <c r="D58" s="251" t="s">
        <v>470</v>
      </c>
      <c r="E58" s="251" t="s">
        <v>12654</v>
      </c>
      <c r="F58" s="251">
        <v>274</v>
      </c>
      <c r="G58" s="251">
        <v>3</v>
      </c>
      <c r="H58" s="258" t="s">
        <v>13166</v>
      </c>
      <c r="I58" s="251" t="s">
        <v>12652</v>
      </c>
      <c r="J58" s="251" t="str">
        <f>IF(OR(Table_1[[#This Row],[Sorcerer]]=1,Table_1[[#This Row],[Wizard]]=1),"ARCANE","DIVINE")</f>
        <v>ARCANE</v>
      </c>
      <c r="K58" s="259">
        <v>0</v>
      </c>
      <c r="L58" s="259">
        <v>0</v>
      </c>
      <c r="M58" s="259">
        <v>0</v>
      </c>
      <c r="N58" s="259">
        <v>0</v>
      </c>
      <c r="O58" s="259">
        <v>0</v>
      </c>
      <c r="P58" s="259">
        <v>0</v>
      </c>
      <c r="Q58" s="259">
        <v>0</v>
      </c>
      <c r="R58" s="256">
        <v>1</v>
      </c>
    </row>
    <row r="59" spans="1:18" ht="14.25">
      <c r="A59" s="250" t="s">
        <v>13165</v>
      </c>
      <c r="B59" s="257" t="s">
        <v>12863</v>
      </c>
      <c r="C59" s="251" t="s">
        <v>13164</v>
      </c>
      <c r="D59" s="251" t="s">
        <v>470</v>
      </c>
      <c r="E59" s="251" t="s">
        <v>12654</v>
      </c>
      <c r="F59" s="251">
        <v>287</v>
      </c>
      <c r="G59" s="251">
        <v>3</v>
      </c>
      <c r="H59" s="251"/>
      <c r="I59" s="251" t="s">
        <v>12652</v>
      </c>
      <c r="J59" s="251" t="str">
        <f>IF(OR(Table_1[[#This Row],[Sorcerer]]=1,Table_1[[#This Row],[Wizard]]=1),"ARCANE","DIVINE")</f>
        <v>ARCANE</v>
      </c>
      <c r="K59" s="255">
        <v>0</v>
      </c>
      <c r="L59" s="255">
        <v>1</v>
      </c>
      <c r="M59" s="255">
        <v>0</v>
      </c>
      <c r="N59" s="255">
        <v>0</v>
      </c>
      <c r="O59" s="255">
        <v>0</v>
      </c>
      <c r="P59" s="255">
        <v>0</v>
      </c>
      <c r="Q59" s="255">
        <v>0</v>
      </c>
      <c r="R59" s="256">
        <v>1</v>
      </c>
    </row>
    <row r="60" spans="1:18" ht="14.25">
      <c r="A60" s="250" t="s">
        <v>13163</v>
      </c>
      <c r="B60" s="257" t="s">
        <v>12703</v>
      </c>
      <c r="C60" s="251" t="s">
        <v>12893</v>
      </c>
      <c r="D60" s="251" t="s">
        <v>470</v>
      </c>
      <c r="E60" s="251" t="s">
        <v>12654</v>
      </c>
      <c r="F60" s="251">
        <v>272</v>
      </c>
      <c r="G60" s="251">
        <v>2</v>
      </c>
      <c r="H60" s="251"/>
      <c r="I60" s="251" t="s">
        <v>12664</v>
      </c>
      <c r="J60" s="251" t="str">
        <f>IF(OR(Table_1[[#This Row],[Sorcerer]]=1,Table_1[[#This Row],[Wizard]]=1),"ARCANE","DIVINE")</f>
        <v>ARCANE</v>
      </c>
      <c r="K60" s="255">
        <v>0</v>
      </c>
      <c r="L60" s="255">
        <v>1</v>
      </c>
      <c r="M60" s="255">
        <v>1</v>
      </c>
      <c r="N60" s="255">
        <v>0</v>
      </c>
      <c r="O60" s="255">
        <v>0</v>
      </c>
      <c r="P60" s="255">
        <v>0</v>
      </c>
      <c r="Q60" s="255">
        <v>0</v>
      </c>
      <c r="R60" s="256">
        <v>1</v>
      </c>
    </row>
    <row r="61" spans="1:18" ht="14.25">
      <c r="A61" s="250" t="s">
        <v>13162</v>
      </c>
      <c r="B61" s="257" t="s">
        <v>12703</v>
      </c>
      <c r="C61" s="251" t="s">
        <v>12824</v>
      </c>
      <c r="D61" s="251" t="s">
        <v>470</v>
      </c>
      <c r="E61" s="251" t="s">
        <v>12654</v>
      </c>
      <c r="F61" s="251">
        <v>276</v>
      </c>
      <c r="G61" s="251">
        <v>1</v>
      </c>
      <c r="H61" s="251"/>
      <c r="I61" s="251" t="s">
        <v>12664</v>
      </c>
      <c r="J61" s="251" t="str">
        <f>IF(OR(Table_1[[#This Row],[Sorcerer]]=1,Table_1[[#This Row],[Wizard]]=1),"ARCANE","DIVINE")</f>
        <v>ARCANE</v>
      </c>
      <c r="K61" s="255">
        <v>0</v>
      </c>
      <c r="L61" s="255">
        <v>1</v>
      </c>
      <c r="M61" s="255">
        <v>1</v>
      </c>
      <c r="N61" s="255">
        <v>0</v>
      </c>
      <c r="O61" s="255">
        <v>0</v>
      </c>
      <c r="P61" s="255">
        <v>0</v>
      </c>
      <c r="Q61" s="255">
        <v>0</v>
      </c>
      <c r="R61" s="256">
        <v>1</v>
      </c>
    </row>
    <row r="62" spans="1:18" ht="14.25">
      <c r="A62" s="250" t="s">
        <v>13161</v>
      </c>
      <c r="B62" s="257" t="s">
        <v>12899</v>
      </c>
      <c r="C62" s="251" t="s">
        <v>13160</v>
      </c>
      <c r="D62" s="251" t="s">
        <v>470</v>
      </c>
      <c r="E62" s="251" t="s">
        <v>12654</v>
      </c>
      <c r="F62" s="251">
        <v>255</v>
      </c>
      <c r="G62" s="251">
        <v>3</v>
      </c>
      <c r="H62" s="251"/>
      <c r="I62" s="251" t="s">
        <v>12664</v>
      </c>
      <c r="J62" s="251" t="str">
        <f>IF(OR(Table_1[[#This Row],[Sorcerer]]=1,Table_1[[#This Row],[Wizard]]=1),"ARCANE","DIVINE")</f>
        <v>ARCANE</v>
      </c>
      <c r="K62" s="255">
        <v>0</v>
      </c>
      <c r="L62" s="255">
        <v>1</v>
      </c>
      <c r="M62" s="255">
        <v>1</v>
      </c>
      <c r="N62" s="255">
        <v>0</v>
      </c>
      <c r="O62" s="255">
        <v>0</v>
      </c>
      <c r="P62" s="255">
        <v>0</v>
      </c>
      <c r="Q62" s="255">
        <v>0</v>
      </c>
      <c r="R62" s="256">
        <v>1</v>
      </c>
    </row>
    <row r="63" spans="1:18" ht="28.5">
      <c r="A63" s="250" t="s">
        <v>13159</v>
      </c>
      <c r="B63" s="257" t="s">
        <v>12991</v>
      </c>
      <c r="C63" s="251" t="s">
        <v>13022</v>
      </c>
      <c r="D63" s="251" t="s">
        <v>470</v>
      </c>
      <c r="E63" s="251" t="s">
        <v>12654</v>
      </c>
      <c r="F63" s="251">
        <v>264</v>
      </c>
      <c r="G63" s="251">
        <v>4</v>
      </c>
      <c r="H63" s="251"/>
      <c r="I63" s="251" t="s">
        <v>12664</v>
      </c>
      <c r="J63" s="251" t="str">
        <f>IF(OR(Table_1[[#This Row],[Sorcerer]]=1,Table_1[[#This Row],[Wizard]]=1),"ARCANE","DIVINE")</f>
        <v>ARCANE</v>
      </c>
      <c r="K63" s="255">
        <v>0</v>
      </c>
      <c r="L63" s="255">
        <v>1</v>
      </c>
      <c r="M63" s="255">
        <v>1</v>
      </c>
      <c r="N63" s="255">
        <v>0</v>
      </c>
      <c r="O63" s="255">
        <v>0</v>
      </c>
      <c r="P63" s="255">
        <v>0</v>
      </c>
      <c r="Q63" s="255">
        <v>0</v>
      </c>
      <c r="R63" s="256">
        <v>1</v>
      </c>
    </row>
    <row r="64" spans="1:18" ht="14.25">
      <c r="A64" s="250" t="s">
        <v>13158</v>
      </c>
      <c r="B64" s="257" t="s">
        <v>4589</v>
      </c>
      <c r="C64" s="251" t="s">
        <v>13157</v>
      </c>
      <c r="D64" s="251" t="s">
        <v>470</v>
      </c>
      <c r="E64" s="251" t="s">
        <v>12654</v>
      </c>
      <c r="F64" s="251">
        <v>224</v>
      </c>
      <c r="G64" s="251">
        <v>5</v>
      </c>
      <c r="H64" s="251"/>
      <c r="I64" s="251" t="s">
        <v>12664</v>
      </c>
      <c r="J64" s="251" t="str">
        <f>IF(OR(Table_1[[#This Row],[Sorcerer]]=1,Table_1[[#This Row],[Wizard]]=1),"ARCANE","DIVINE")</f>
        <v>DIVINE</v>
      </c>
      <c r="K64" s="255">
        <v>0</v>
      </c>
      <c r="L64" s="255">
        <v>0</v>
      </c>
      <c r="M64" s="255">
        <v>0</v>
      </c>
      <c r="N64" s="255">
        <v>0</v>
      </c>
      <c r="O64" s="255">
        <v>1</v>
      </c>
      <c r="P64" s="255">
        <v>0</v>
      </c>
      <c r="Q64" s="255">
        <v>0</v>
      </c>
      <c r="R64" s="256">
        <v>0</v>
      </c>
    </row>
    <row r="65" spans="1:18" ht="28.5">
      <c r="A65" s="250" t="s">
        <v>13156</v>
      </c>
      <c r="B65" s="257" t="s">
        <v>4689</v>
      </c>
      <c r="C65" s="251" t="s">
        <v>13155</v>
      </c>
      <c r="D65" s="251" t="s">
        <v>470</v>
      </c>
      <c r="E65" s="251" t="s">
        <v>12654</v>
      </c>
      <c r="F65" s="251">
        <v>263</v>
      </c>
      <c r="G65" s="251">
        <v>6</v>
      </c>
      <c r="H65" s="251"/>
      <c r="I65" s="251" t="s">
        <v>12673</v>
      </c>
      <c r="J65" s="251" t="str">
        <f>IF(OR(Table_1[[#This Row],[Sorcerer]]=1,Table_1[[#This Row],[Wizard]]=1),"ARCANE","DIVINE")</f>
        <v>DIVINE</v>
      </c>
      <c r="K65" s="255">
        <v>0</v>
      </c>
      <c r="L65" s="255">
        <v>1</v>
      </c>
      <c r="M65" s="255">
        <v>0</v>
      </c>
      <c r="N65" s="255">
        <v>1</v>
      </c>
      <c r="O65" s="255">
        <v>0</v>
      </c>
      <c r="P65" s="255">
        <v>0</v>
      </c>
      <c r="Q65" s="255">
        <v>0</v>
      </c>
      <c r="R65" s="256">
        <v>0</v>
      </c>
    </row>
    <row r="66" spans="1:18" ht="28.5">
      <c r="A66" s="250" t="s">
        <v>13154</v>
      </c>
      <c r="B66" s="257" t="s">
        <v>4689</v>
      </c>
      <c r="C66" s="251" t="s">
        <v>12989</v>
      </c>
      <c r="D66" s="251" t="s">
        <v>470</v>
      </c>
      <c r="E66" s="251" t="s">
        <v>12654</v>
      </c>
      <c r="F66" s="251">
        <v>252</v>
      </c>
      <c r="G66" s="251">
        <v>3</v>
      </c>
      <c r="H66" s="251"/>
      <c r="I66" s="251" t="s">
        <v>12664</v>
      </c>
      <c r="J66" s="251" t="str">
        <f>IF(OR(Table_1[[#This Row],[Sorcerer]]=1,Table_1[[#This Row],[Wizard]]=1),"ARCANE","DIVINE")</f>
        <v>ARCANE</v>
      </c>
      <c r="K66" s="255">
        <v>0</v>
      </c>
      <c r="L66" s="255">
        <v>0</v>
      </c>
      <c r="M66" s="255">
        <v>0</v>
      </c>
      <c r="N66" s="255">
        <v>0</v>
      </c>
      <c r="O66" s="255">
        <v>0</v>
      </c>
      <c r="P66" s="255">
        <v>0</v>
      </c>
      <c r="Q66" s="255">
        <v>0</v>
      </c>
      <c r="R66" s="256">
        <v>1</v>
      </c>
    </row>
    <row r="67" spans="1:18" ht="14.25">
      <c r="A67" s="250" t="s">
        <v>13153</v>
      </c>
      <c r="B67" s="257" t="s">
        <v>12745</v>
      </c>
      <c r="C67" s="251" t="s">
        <v>13152</v>
      </c>
      <c r="D67" s="251" t="s">
        <v>470</v>
      </c>
      <c r="E67" s="251" t="s">
        <v>12654</v>
      </c>
      <c r="F67" s="251">
        <v>256</v>
      </c>
      <c r="G67" s="251">
        <v>1</v>
      </c>
      <c r="H67" s="251"/>
      <c r="I67" s="251" t="s">
        <v>12664</v>
      </c>
      <c r="J67" s="251" t="str">
        <f>IF(OR(Table_1[[#This Row],[Sorcerer]]=1,Table_1[[#This Row],[Wizard]]=1),"ARCANE","DIVINE")</f>
        <v>ARCANE</v>
      </c>
      <c r="K67" s="255">
        <v>0</v>
      </c>
      <c r="L67" s="255">
        <v>0</v>
      </c>
      <c r="M67" s="255">
        <v>0</v>
      </c>
      <c r="N67" s="255">
        <v>0</v>
      </c>
      <c r="O67" s="255">
        <v>0</v>
      </c>
      <c r="P67" s="255">
        <v>0</v>
      </c>
      <c r="Q67" s="255">
        <v>0</v>
      </c>
      <c r="R67" s="256">
        <v>1</v>
      </c>
    </row>
    <row r="68" spans="1:18" ht="28.5">
      <c r="A68" s="250" t="s">
        <v>13151</v>
      </c>
      <c r="B68" s="251" t="s">
        <v>12662</v>
      </c>
      <c r="C68" s="251" t="s">
        <v>12780</v>
      </c>
      <c r="D68" s="251" t="s">
        <v>12660</v>
      </c>
      <c r="E68" s="251" t="s">
        <v>12654</v>
      </c>
      <c r="F68" s="251">
        <v>276</v>
      </c>
      <c r="G68" s="251">
        <v>7</v>
      </c>
      <c r="H68" s="251" t="s">
        <v>13150</v>
      </c>
      <c r="I68" s="251" t="s">
        <v>12664</v>
      </c>
      <c r="J68" s="251" t="str">
        <f>IF(OR(Table_1[[#This Row],[Sorcerer]]=1,Table_1[[#This Row],[Wizard]]=1),"ARCANE","DIVINE")</f>
        <v>ARCANE</v>
      </c>
      <c r="K68" s="255">
        <v>0</v>
      </c>
      <c r="L68" s="255">
        <v>0</v>
      </c>
      <c r="M68" s="255">
        <v>0</v>
      </c>
      <c r="N68" s="255">
        <v>0</v>
      </c>
      <c r="O68" s="255">
        <v>0</v>
      </c>
      <c r="P68" s="255">
        <v>0</v>
      </c>
      <c r="Q68" s="255">
        <v>0</v>
      </c>
      <c r="R68" s="256">
        <v>1</v>
      </c>
    </row>
    <row r="69" spans="1:18" ht="14.25">
      <c r="A69" s="250" t="s">
        <v>7771</v>
      </c>
      <c r="B69" s="251" t="s">
        <v>12836</v>
      </c>
      <c r="C69" s="251" t="s">
        <v>13149</v>
      </c>
      <c r="D69" s="251" t="s">
        <v>470</v>
      </c>
      <c r="E69" s="251" t="s">
        <v>12654</v>
      </c>
      <c r="F69" s="251">
        <v>221</v>
      </c>
      <c r="G69" s="251">
        <v>1</v>
      </c>
      <c r="H69" s="251"/>
      <c r="I69" s="251" t="s">
        <v>12664</v>
      </c>
      <c r="J69" s="251" t="str">
        <f>IF(OR(Table_1[[#This Row],[Sorcerer]]=1,Table_1[[#This Row],[Wizard]]=1),"ARCANE","DIVINE")</f>
        <v>ARCANE</v>
      </c>
      <c r="K69" s="255">
        <v>0</v>
      </c>
      <c r="L69" s="255">
        <v>0</v>
      </c>
      <c r="M69" s="255">
        <v>0</v>
      </c>
      <c r="N69" s="255">
        <v>0</v>
      </c>
      <c r="O69" s="255">
        <v>0</v>
      </c>
      <c r="P69" s="255">
        <v>0</v>
      </c>
      <c r="Q69" s="255">
        <v>0</v>
      </c>
      <c r="R69" s="256">
        <v>1</v>
      </c>
    </row>
    <row r="70" spans="1:18" ht="14.25">
      <c r="A70" s="250" t="s">
        <v>7771</v>
      </c>
      <c r="B70" s="251" t="s">
        <v>7364</v>
      </c>
      <c r="C70" s="251" t="s">
        <v>12689</v>
      </c>
      <c r="D70" s="251" t="s">
        <v>12660</v>
      </c>
      <c r="E70" s="251" t="s">
        <v>12654</v>
      </c>
      <c r="F70" s="251">
        <v>222</v>
      </c>
      <c r="G70" s="251">
        <v>8</v>
      </c>
      <c r="H70" s="251"/>
      <c r="I70" s="251" t="s">
        <v>12716</v>
      </c>
      <c r="J70" s="251" t="str">
        <f>IF(OR(Table_1[[#This Row],[Sorcerer]]=1,Table_1[[#This Row],[Wizard]]=1),"ARCANE","DIVINE")</f>
        <v>ARCANE</v>
      </c>
      <c r="K70" s="255">
        <v>0</v>
      </c>
      <c r="L70" s="255">
        <v>1</v>
      </c>
      <c r="M70" s="255">
        <v>0</v>
      </c>
      <c r="N70" s="255">
        <v>0</v>
      </c>
      <c r="O70" s="255">
        <v>0</v>
      </c>
      <c r="P70" s="255">
        <v>0</v>
      </c>
      <c r="Q70" s="255">
        <v>1</v>
      </c>
      <c r="R70" s="256">
        <v>1</v>
      </c>
    </row>
    <row r="71" spans="1:18" ht="14.25">
      <c r="A71" s="250" t="s">
        <v>7771</v>
      </c>
      <c r="B71" s="251" t="s">
        <v>7366</v>
      </c>
      <c r="C71" s="251" t="s">
        <v>13148</v>
      </c>
      <c r="D71" s="251" t="s">
        <v>470</v>
      </c>
      <c r="E71" s="251" t="s">
        <v>12654</v>
      </c>
      <c r="F71" s="251">
        <v>224</v>
      </c>
      <c r="G71" s="251">
        <v>9</v>
      </c>
      <c r="H71" s="251"/>
      <c r="I71" s="251" t="s">
        <v>12716</v>
      </c>
      <c r="J71" s="251" t="str">
        <f>IF(OR(Table_1[[#This Row],[Sorcerer]]=1,Table_1[[#This Row],[Wizard]]=1),"ARCANE","DIVINE")</f>
        <v>ARCANE</v>
      </c>
      <c r="K71" s="255">
        <v>0</v>
      </c>
      <c r="L71" s="255">
        <v>1</v>
      </c>
      <c r="M71" s="255">
        <v>0</v>
      </c>
      <c r="N71" s="255">
        <v>0</v>
      </c>
      <c r="O71" s="255">
        <v>0</v>
      </c>
      <c r="P71" s="255">
        <v>0</v>
      </c>
      <c r="Q71" s="255">
        <v>1</v>
      </c>
      <c r="R71" s="256">
        <v>1</v>
      </c>
    </row>
    <row r="72" spans="1:18" ht="14.25">
      <c r="A72" s="250" t="s">
        <v>7771</v>
      </c>
      <c r="B72" s="251" t="s">
        <v>13061</v>
      </c>
      <c r="C72" s="251" t="s">
        <v>13147</v>
      </c>
      <c r="D72" s="251" t="s">
        <v>12660</v>
      </c>
      <c r="E72" s="251" t="s">
        <v>12692</v>
      </c>
      <c r="F72" s="251">
        <v>161</v>
      </c>
      <c r="G72" s="251">
        <v>8</v>
      </c>
      <c r="H72" s="251"/>
      <c r="I72" s="251" t="s">
        <v>12716</v>
      </c>
      <c r="J72" s="251" t="str">
        <f>IF(OR(Table_1[[#This Row],[Sorcerer]]=1,Table_1[[#This Row],[Wizard]]=1),"ARCANE","DIVINE")</f>
        <v>ARCANE</v>
      </c>
      <c r="K72" s="255">
        <v>0</v>
      </c>
      <c r="L72" s="255">
        <v>1</v>
      </c>
      <c r="M72" s="255">
        <v>0</v>
      </c>
      <c r="N72" s="255">
        <v>0</v>
      </c>
      <c r="O72" s="255">
        <v>0</v>
      </c>
      <c r="P72" s="255">
        <v>0</v>
      </c>
      <c r="Q72" s="255">
        <v>1</v>
      </c>
      <c r="R72" s="256">
        <v>1</v>
      </c>
    </row>
    <row r="73" spans="1:18" ht="14.25">
      <c r="A73" s="250" t="s">
        <v>7771</v>
      </c>
      <c r="B73" s="251" t="s">
        <v>13061</v>
      </c>
      <c r="C73" s="251" t="s">
        <v>13146</v>
      </c>
      <c r="D73" s="251" t="s">
        <v>12660</v>
      </c>
      <c r="E73" s="251" t="s">
        <v>12654</v>
      </c>
      <c r="F73" s="251">
        <v>270</v>
      </c>
      <c r="G73" s="251">
        <v>5</v>
      </c>
      <c r="H73" s="251"/>
      <c r="I73" s="251" t="s">
        <v>12816</v>
      </c>
      <c r="J73" s="251" t="str">
        <f>IF(OR(Table_1[[#This Row],[Sorcerer]]=1,Table_1[[#This Row],[Wizard]]=1),"ARCANE","DIVINE")</f>
        <v>ARCANE</v>
      </c>
      <c r="K73" s="255">
        <v>0</v>
      </c>
      <c r="L73" s="255">
        <v>0</v>
      </c>
      <c r="M73" s="255">
        <v>0</v>
      </c>
      <c r="N73" s="255">
        <v>0</v>
      </c>
      <c r="O73" s="255">
        <v>0</v>
      </c>
      <c r="P73" s="255">
        <v>1</v>
      </c>
      <c r="Q73" s="255">
        <v>0</v>
      </c>
      <c r="R73" s="256">
        <v>1</v>
      </c>
    </row>
    <row r="74" spans="1:18" ht="14.25">
      <c r="A74" s="250" t="s">
        <v>7771</v>
      </c>
      <c r="B74" s="251" t="s">
        <v>7364</v>
      </c>
      <c r="C74" s="251" t="s">
        <v>13145</v>
      </c>
      <c r="D74" s="251" t="s">
        <v>12660</v>
      </c>
      <c r="E74" s="251" t="s">
        <v>12654</v>
      </c>
      <c r="F74" s="251">
        <v>272</v>
      </c>
      <c r="G74" s="251">
        <v>7</v>
      </c>
      <c r="H74" s="251"/>
      <c r="I74" s="251" t="s">
        <v>12652</v>
      </c>
      <c r="J74" s="251" t="str">
        <f>IF(OR(Table_1[[#This Row],[Sorcerer]]=1,Table_1[[#This Row],[Wizard]]=1),"ARCANE","DIVINE")</f>
        <v>ARCANE</v>
      </c>
      <c r="K74" s="255">
        <v>1</v>
      </c>
      <c r="L74" s="255">
        <v>0</v>
      </c>
      <c r="M74" s="255">
        <v>0</v>
      </c>
      <c r="N74" s="255">
        <v>0</v>
      </c>
      <c r="O74" s="255">
        <v>0</v>
      </c>
      <c r="P74" s="255">
        <v>1</v>
      </c>
      <c r="Q74" s="255">
        <v>0</v>
      </c>
      <c r="R74" s="256">
        <v>1</v>
      </c>
    </row>
    <row r="75" spans="1:18" ht="14.25">
      <c r="A75" s="250" t="s">
        <v>13141</v>
      </c>
      <c r="B75" s="251" t="s">
        <v>12854</v>
      </c>
      <c r="C75" s="251" t="s">
        <v>12992</v>
      </c>
      <c r="D75" s="251" t="s">
        <v>12660</v>
      </c>
      <c r="E75" s="251" t="s">
        <v>12654</v>
      </c>
      <c r="F75" s="251">
        <v>245</v>
      </c>
      <c r="G75" s="251">
        <v>3</v>
      </c>
      <c r="H75" s="251"/>
      <c r="I75" s="251" t="s">
        <v>12652</v>
      </c>
      <c r="J75" s="251" t="str">
        <f>IF(OR(Table_1[[#This Row],[Sorcerer]]=1,Table_1[[#This Row],[Wizard]]=1),"ARCANE","DIVINE")</f>
        <v>ARCANE</v>
      </c>
      <c r="K75" s="255">
        <v>1</v>
      </c>
      <c r="L75" s="255">
        <v>0</v>
      </c>
      <c r="M75" s="255">
        <v>0</v>
      </c>
      <c r="N75" s="255">
        <v>0</v>
      </c>
      <c r="O75" s="255">
        <v>0</v>
      </c>
      <c r="P75" s="255">
        <v>1</v>
      </c>
      <c r="Q75" s="255">
        <v>0</v>
      </c>
      <c r="R75" s="256">
        <v>1</v>
      </c>
    </row>
    <row r="76" spans="1:18" ht="14.25">
      <c r="A76" s="250" t="s">
        <v>13141</v>
      </c>
      <c r="B76" s="251" t="s">
        <v>12740</v>
      </c>
      <c r="C76" s="251" t="s">
        <v>13144</v>
      </c>
      <c r="D76" s="251" t="s">
        <v>12660</v>
      </c>
      <c r="E76" s="251" t="s">
        <v>12654</v>
      </c>
      <c r="F76" s="251">
        <v>246</v>
      </c>
      <c r="G76" s="251">
        <v>5</v>
      </c>
      <c r="H76" s="251"/>
      <c r="I76" s="251" t="s">
        <v>12652</v>
      </c>
      <c r="J76" s="251" t="str">
        <f>IF(OR(Table_1[[#This Row],[Sorcerer]]=1,Table_1[[#This Row],[Wizard]]=1),"ARCANE","DIVINE")</f>
        <v>ARCANE</v>
      </c>
      <c r="K76" s="255">
        <v>1</v>
      </c>
      <c r="L76" s="255">
        <v>0</v>
      </c>
      <c r="M76" s="255">
        <v>0</v>
      </c>
      <c r="N76" s="255">
        <v>0</v>
      </c>
      <c r="O76" s="255">
        <v>0</v>
      </c>
      <c r="P76" s="255">
        <v>1</v>
      </c>
      <c r="Q76" s="255">
        <v>0</v>
      </c>
      <c r="R76" s="256">
        <v>1</v>
      </c>
    </row>
    <row r="77" spans="1:18" ht="14.25">
      <c r="A77" s="250" t="s">
        <v>13141</v>
      </c>
      <c r="B77" s="251" t="s">
        <v>4589</v>
      </c>
      <c r="C77" s="251" t="s">
        <v>13143</v>
      </c>
      <c r="D77" s="251" t="s">
        <v>12660</v>
      </c>
      <c r="E77" s="251" t="s">
        <v>12654</v>
      </c>
      <c r="F77" s="251">
        <v>263</v>
      </c>
      <c r="G77" s="251">
        <v>3</v>
      </c>
      <c r="H77" s="251" t="s">
        <v>13142</v>
      </c>
      <c r="I77" s="251" t="s">
        <v>12652</v>
      </c>
      <c r="J77" s="251" t="str">
        <f>IF(OR(Table_1[[#This Row],[Sorcerer]]=1,Table_1[[#This Row],[Wizard]]=1),"ARCANE","DIVINE")</f>
        <v>ARCANE</v>
      </c>
      <c r="K77" s="255">
        <v>0</v>
      </c>
      <c r="L77" s="255">
        <v>0</v>
      </c>
      <c r="M77" s="255">
        <v>0</v>
      </c>
      <c r="N77" s="255">
        <v>0</v>
      </c>
      <c r="O77" s="255">
        <v>0</v>
      </c>
      <c r="P77" s="255">
        <v>1</v>
      </c>
      <c r="Q77" s="255">
        <v>1</v>
      </c>
      <c r="R77" s="256">
        <v>1</v>
      </c>
    </row>
    <row r="78" spans="1:18" ht="14.25">
      <c r="A78" s="250" t="s">
        <v>13141</v>
      </c>
      <c r="B78" s="251" t="s">
        <v>12740</v>
      </c>
      <c r="C78" s="251" t="s">
        <v>13140</v>
      </c>
      <c r="D78" s="251" t="s">
        <v>12660</v>
      </c>
      <c r="E78" s="251" t="s">
        <v>12654</v>
      </c>
      <c r="F78" s="251">
        <v>278</v>
      </c>
      <c r="G78" s="251">
        <v>4</v>
      </c>
      <c r="H78" s="251"/>
      <c r="I78" s="251" t="s">
        <v>12652</v>
      </c>
      <c r="J78" s="251" t="str">
        <f>IF(OR(Table_1[[#This Row],[Sorcerer]]=1,Table_1[[#This Row],[Wizard]]=1),"ARCANE","DIVINE")</f>
        <v>ARCANE</v>
      </c>
      <c r="K78" s="255">
        <v>0</v>
      </c>
      <c r="L78" s="255">
        <v>0</v>
      </c>
      <c r="M78" s="255">
        <v>0</v>
      </c>
      <c r="N78" s="255">
        <v>0</v>
      </c>
      <c r="O78" s="255">
        <v>0</v>
      </c>
      <c r="P78" s="255">
        <v>1</v>
      </c>
      <c r="Q78" s="255">
        <v>1</v>
      </c>
      <c r="R78" s="256">
        <v>1</v>
      </c>
    </row>
    <row r="79" spans="1:18" ht="28.5">
      <c r="A79" s="250" t="s">
        <v>13139</v>
      </c>
      <c r="B79" s="251" t="s">
        <v>7364</v>
      </c>
      <c r="C79" s="251" t="s">
        <v>12882</v>
      </c>
      <c r="D79" s="251" t="s">
        <v>12660</v>
      </c>
      <c r="E79" s="251" t="s">
        <v>12654</v>
      </c>
      <c r="F79" s="251">
        <v>280</v>
      </c>
      <c r="G79" s="251">
        <v>7</v>
      </c>
      <c r="H79" s="251"/>
      <c r="I79" s="251" t="s">
        <v>12652</v>
      </c>
      <c r="J79" s="251" t="str">
        <f>IF(OR(Table_1[[#This Row],[Sorcerer]]=1,Table_1[[#This Row],[Wizard]]=1),"ARCANE","DIVINE")</f>
        <v>ARCANE</v>
      </c>
      <c r="K79" s="255">
        <v>0</v>
      </c>
      <c r="L79" s="255">
        <v>0</v>
      </c>
      <c r="M79" s="255">
        <v>0</v>
      </c>
      <c r="N79" s="255">
        <v>0</v>
      </c>
      <c r="O79" s="255">
        <v>0</v>
      </c>
      <c r="P79" s="255">
        <v>1</v>
      </c>
      <c r="Q79" s="255">
        <v>1</v>
      </c>
      <c r="R79" s="256">
        <v>1</v>
      </c>
    </row>
    <row r="80" spans="1:18" ht="14.25">
      <c r="A80" s="250" t="s">
        <v>13136</v>
      </c>
      <c r="B80" s="251" t="s">
        <v>13138</v>
      </c>
      <c r="C80" s="251" t="s">
        <v>13137</v>
      </c>
      <c r="D80" s="251" t="s">
        <v>12660</v>
      </c>
      <c r="E80" s="251" t="s">
        <v>12654</v>
      </c>
      <c r="F80" s="251">
        <v>272</v>
      </c>
      <c r="G80" s="251">
        <v>3</v>
      </c>
      <c r="H80" s="251"/>
      <c r="I80" s="251" t="s">
        <v>12664</v>
      </c>
      <c r="J80" s="251" t="str">
        <f>IF(OR(Table_1[[#This Row],[Sorcerer]]=1,Table_1[[#This Row],[Wizard]]=1),"ARCANE","DIVINE")</f>
        <v>ARCANE</v>
      </c>
      <c r="K80" s="255">
        <v>0</v>
      </c>
      <c r="L80" s="255">
        <v>0</v>
      </c>
      <c r="M80" s="255">
        <v>1</v>
      </c>
      <c r="N80" s="255">
        <v>0</v>
      </c>
      <c r="O80" s="255">
        <v>1</v>
      </c>
      <c r="P80" s="255">
        <v>1</v>
      </c>
      <c r="Q80" s="255">
        <v>0</v>
      </c>
      <c r="R80" s="256">
        <v>1</v>
      </c>
    </row>
    <row r="81" spans="1:18" ht="14.25">
      <c r="A81" s="250" t="s">
        <v>13136</v>
      </c>
      <c r="B81" s="251" t="s">
        <v>13135</v>
      </c>
      <c r="C81" s="251" t="s">
        <v>13006</v>
      </c>
      <c r="D81" s="251" t="s">
        <v>12660</v>
      </c>
      <c r="E81" s="251" t="s">
        <v>12654</v>
      </c>
      <c r="F81" s="251">
        <v>284</v>
      </c>
      <c r="G81" s="251">
        <v>9</v>
      </c>
      <c r="H81" s="251"/>
      <c r="I81" s="251" t="s">
        <v>12664</v>
      </c>
      <c r="J81" s="251" t="str">
        <f>IF(OR(Table_1[[#This Row],[Sorcerer]]=1,Table_1[[#This Row],[Wizard]]=1),"ARCANE","DIVINE")</f>
        <v>ARCANE</v>
      </c>
      <c r="K81" s="255">
        <v>0</v>
      </c>
      <c r="L81" s="255">
        <v>0</v>
      </c>
      <c r="M81" s="255">
        <v>1</v>
      </c>
      <c r="N81" s="255">
        <v>0</v>
      </c>
      <c r="O81" s="255">
        <v>1</v>
      </c>
      <c r="P81" s="255">
        <v>1</v>
      </c>
      <c r="Q81" s="255">
        <v>0</v>
      </c>
      <c r="R81" s="256">
        <v>1</v>
      </c>
    </row>
    <row r="82" spans="1:18" ht="14.25">
      <c r="A82" s="250" t="s">
        <v>13134</v>
      </c>
      <c r="B82" s="251" t="s">
        <v>12662</v>
      </c>
      <c r="C82" s="251" t="s">
        <v>12759</v>
      </c>
      <c r="D82" s="251" t="s">
        <v>470</v>
      </c>
      <c r="E82" s="251" t="s">
        <v>12654</v>
      </c>
      <c r="F82" s="251">
        <v>236</v>
      </c>
      <c r="G82" s="251">
        <v>8</v>
      </c>
      <c r="H82" s="251"/>
      <c r="I82" s="251" t="s">
        <v>12652</v>
      </c>
      <c r="J82" s="251" t="str">
        <f>IF(OR(Table_1[[#This Row],[Sorcerer]]=1,Table_1[[#This Row],[Wizard]]=1),"ARCANE","DIVINE")</f>
        <v>ARCANE</v>
      </c>
      <c r="K82" s="255">
        <v>0</v>
      </c>
      <c r="L82" s="255">
        <v>1</v>
      </c>
      <c r="M82" s="255">
        <v>0</v>
      </c>
      <c r="N82" s="255">
        <v>0</v>
      </c>
      <c r="O82" s="255">
        <v>0</v>
      </c>
      <c r="P82" s="255">
        <v>0</v>
      </c>
      <c r="Q82" s="255">
        <v>0</v>
      </c>
      <c r="R82" s="256">
        <v>1</v>
      </c>
    </row>
    <row r="83" spans="1:18" ht="28.5">
      <c r="A83" s="250" t="s">
        <v>13134</v>
      </c>
      <c r="B83" s="251" t="s">
        <v>12662</v>
      </c>
      <c r="C83" s="251" t="s">
        <v>12683</v>
      </c>
      <c r="D83" s="251" t="s">
        <v>470</v>
      </c>
      <c r="E83" s="251" t="s">
        <v>12654</v>
      </c>
      <c r="F83" s="251">
        <v>243</v>
      </c>
      <c r="G83" s="251">
        <v>6</v>
      </c>
      <c r="H83" s="258" t="s">
        <v>12682</v>
      </c>
      <c r="I83" s="251" t="s">
        <v>12652</v>
      </c>
      <c r="J83" s="251" t="str">
        <f>IF(OR(Table_1[[#This Row],[Sorcerer]]=1,Table_1[[#This Row],[Wizard]]=1),"ARCANE","DIVINE")</f>
        <v>ARCANE</v>
      </c>
      <c r="K83" s="255">
        <v>0</v>
      </c>
      <c r="L83" s="255">
        <v>0</v>
      </c>
      <c r="M83" s="255">
        <v>0</v>
      </c>
      <c r="N83" s="255">
        <v>0</v>
      </c>
      <c r="O83" s="255">
        <v>0</v>
      </c>
      <c r="P83" s="255">
        <v>1</v>
      </c>
      <c r="Q83" s="255">
        <v>0</v>
      </c>
      <c r="R83" s="256">
        <v>1</v>
      </c>
    </row>
    <row r="84" spans="1:18" ht="14.25">
      <c r="A84" s="250" t="s">
        <v>13134</v>
      </c>
      <c r="B84" s="251" t="s">
        <v>12662</v>
      </c>
      <c r="C84" s="251" t="s">
        <v>13133</v>
      </c>
      <c r="D84" s="251" t="s">
        <v>470</v>
      </c>
      <c r="E84" s="251" t="s">
        <v>12654</v>
      </c>
      <c r="F84" s="251">
        <v>256</v>
      </c>
      <c r="G84" s="251">
        <v>1</v>
      </c>
      <c r="H84" s="251"/>
      <c r="I84" s="251" t="s">
        <v>12652</v>
      </c>
      <c r="J84" s="251" t="str">
        <f>IF(OR(Table_1[[#This Row],[Sorcerer]]=1,Table_1[[#This Row],[Wizard]]=1),"ARCANE","DIVINE")</f>
        <v>ARCANE</v>
      </c>
      <c r="K84" s="255">
        <v>0</v>
      </c>
      <c r="L84" s="255">
        <v>0</v>
      </c>
      <c r="M84" s="255">
        <v>0</v>
      </c>
      <c r="N84" s="255">
        <v>0</v>
      </c>
      <c r="O84" s="255">
        <v>0</v>
      </c>
      <c r="P84" s="255">
        <v>1</v>
      </c>
      <c r="Q84" s="255">
        <v>0</v>
      </c>
      <c r="R84" s="256">
        <v>1</v>
      </c>
    </row>
    <row r="85" spans="1:18" ht="14.25">
      <c r="A85" s="250" t="s">
        <v>13132</v>
      </c>
      <c r="B85" s="251" t="s">
        <v>12740</v>
      </c>
      <c r="C85" s="251" t="s">
        <v>13131</v>
      </c>
      <c r="D85" s="251" t="s">
        <v>470</v>
      </c>
      <c r="E85" s="251" t="s">
        <v>12654</v>
      </c>
      <c r="F85" s="251">
        <v>240</v>
      </c>
      <c r="G85" s="251">
        <v>6</v>
      </c>
      <c r="H85" s="251" t="s">
        <v>13130</v>
      </c>
      <c r="I85" s="251" t="s">
        <v>12664</v>
      </c>
      <c r="J85" s="251" t="str">
        <f>IF(OR(Table_1[[#This Row],[Sorcerer]]=1,Table_1[[#This Row],[Wizard]]=1),"ARCANE","DIVINE")</f>
        <v>DIVINE</v>
      </c>
      <c r="K85" s="255">
        <v>0</v>
      </c>
      <c r="L85" s="255">
        <v>1</v>
      </c>
      <c r="M85" s="255">
        <v>1</v>
      </c>
      <c r="N85" s="255">
        <v>0</v>
      </c>
      <c r="O85" s="255">
        <v>0</v>
      </c>
      <c r="P85" s="255">
        <v>0</v>
      </c>
      <c r="Q85" s="255">
        <v>0</v>
      </c>
      <c r="R85" s="256">
        <v>0</v>
      </c>
    </row>
    <row r="86" spans="1:18" ht="14.25">
      <c r="A86" s="250" t="s">
        <v>13129</v>
      </c>
      <c r="B86" s="257" t="s">
        <v>12703</v>
      </c>
      <c r="C86" s="251" t="s">
        <v>13128</v>
      </c>
      <c r="D86" s="251" t="s">
        <v>470</v>
      </c>
      <c r="E86" s="251" t="s">
        <v>12654</v>
      </c>
      <c r="F86" s="251">
        <v>230</v>
      </c>
      <c r="G86" s="251">
        <v>2</v>
      </c>
      <c r="H86" s="258" t="s">
        <v>13127</v>
      </c>
      <c r="I86" s="251" t="s">
        <v>12711</v>
      </c>
      <c r="J86" s="251" t="str">
        <f>IF(OR(Table_1[[#This Row],[Sorcerer]]=1,Table_1[[#This Row],[Wizard]]=1),"ARCANE","DIVINE")</f>
        <v>DIVINE</v>
      </c>
      <c r="K86" s="259">
        <v>0</v>
      </c>
      <c r="L86" s="255">
        <v>1</v>
      </c>
      <c r="M86" s="255">
        <v>1</v>
      </c>
      <c r="N86" s="255">
        <v>1</v>
      </c>
      <c r="O86" s="255">
        <v>1</v>
      </c>
      <c r="P86" s="259">
        <v>0</v>
      </c>
      <c r="Q86" s="259">
        <v>0</v>
      </c>
      <c r="R86" s="260">
        <v>0</v>
      </c>
    </row>
    <row r="87" spans="1:18" ht="14.25">
      <c r="A87" s="250" t="s">
        <v>13124</v>
      </c>
      <c r="B87" s="251" t="s">
        <v>12662</v>
      </c>
      <c r="C87" s="251" t="s">
        <v>12685</v>
      </c>
      <c r="D87" s="251" t="s">
        <v>470</v>
      </c>
      <c r="E87" s="251" t="s">
        <v>12654</v>
      </c>
      <c r="F87" s="251">
        <v>227</v>
      </c>
      <c r="G87" s="251">
        <v>4</v>
      </c>
      <c r="H87" s="251"/>
      <c r="I87" s="251" t="s">
        <v>12711</v>
      </c>
      <c r="J87" s="251" t="str">
        <f>IF(OR(Table_1[[#This Row],[Sorcerer]]=1,Table_1[[#This Row],[Wizard]]=1),"ARCANE","DIVINE")</f>
        <v>ARCANE</v>
      </c>
      <c r="K87" s="255">
        <v>1</v>
      </c>
      <c r="L87" s="255">
        <v>0</v>
      </c>
      <c r="M87" s="255">
        <v>0</v>
      </c>
      <c r="N87" s="255">
        <v>0</v>
      </c>
      <c r="O87" s="255">
        <v>0</v>
      </c>
      <c r="P87" s="255">
        <v>1</v>
      </c>
      <c r="Q87" s="255">
        <v>0</v>
      </c>
      <c r="R87" s="256">
        <v>1</v>
      </c>
    </row>
    <row r="88" spans="1:18" ht="14.25">
      <c r="A88" s="250" t="s">
        <v>13124</v>
      </c>
      <c r="B88" s="251" t="s">
        <v>12662</v>
      </c>
      <c r="C88" s="251" t="s">
        <v>12948</v>
      </c>
      <c r="D88" s="251" t="s">
        <v>470</v>
      </c>
      <c r="E88" s="251" t="s">
        <v>12654</v>
      </c>
      <c r="F88" s="251">
        <v>233</v>
      </c>
      <c r="G88" s="251">
        <v>6</v>
      </c>
      <c r="H88" s="251"/>
      <c r="I88" s="251" t="s">
        <v>12664</v>
      </c>
      <c r="J88" s="251" t="str">
        <f>IF(OR(Table_1[[#This Row],[Sorcerer]]=1,Table_1[[#This Row],[Wizard]]=1),"ARCANE","DIVINE")</f>
        <v>ARCANE</v>
      </c>
      <c r="K88" s="255">
        <v>0</v>
      </c>
      <c r="L88" s="255">
        <v>0</v>
      </c>
      <c r="M88" s="255">
        <v>0</v>
      </c>
      <c r="N88" s="255">
        <v>0</v>
      </c>
      <c r="O88" s="255">
        <v>0</v>
      </c>
      <c r="P88" s="255">
        <v>1</v>
      </c>
      <c r="Q88" s="255">
        <v>0</v>
      </c>
      <c r="R88" s="256">
        <v>1</v>
      </c>
    </row>
    <row r="89" spans="1:18" ht="14.25">
      <c r="A89" s="250" t="s">
        <v>13124</v>
      </c>
      <c r="B89" s="251" t="s">
        <v>12662</v>
      </c>
      <c r="C89" s="251" t="s">
        <v>13126</v>
      </c>
      <c r="D89" s="251" t="s">
        <v>470</v>
      </c>
      <c r="E89" s="251" t="s">
        <v>12670</v>
      </c>
      <c r="F89" s="251">
        <v>16</v>
      </c>
      <c r="G89" s="251">
        <v>2</v>
      </c>
      <c r="H89" s="251" t="s">
        <v>13125</v>
      </c>
      <c r="I89" s="251" t="s">
        <v>12664</v>
      </c>
      <c r="J89" s="251" t="str">
        <f>IF(OR(Table_1[[#This Row],[Sorcerer]]=1,Table_1[[#This Row],[Wizard]]=1),"ARCANE","DIVINE")</f>
        <v>ARCANE</v>
      </c>
      <c r="K89" s="255">
        <v>0</v>
      </c>
      <c r="L89" s="255">
        <v>0</v>
      </c>
      <c r="M89" s="255">
        <v>0</v>
      </c>
      <c r="N89" s="255">
        <v>0</v>
      </c>
      <c r="O89" s="255">
        <v>0</v>
      </c>
      <c r="P89" s="255">
        <v>1</v>
      </c>
      <c r="Q89" s="255">
        <v>0</v>
      </c>
      <c r="R89" s="256">
        <v>1</v>
      </c>
    </row>
    <row r="90" spans="1:18" ht="14.25">
      <c r="A90" s="250" t="s">
        <v>13124</v>
      </c>
      <c r="B90" s="251" t="s">
        <v>12662</v>
      </c>
      <c r="C90" s="251" t="s">
        <v>12678</v>
      </c>
      <c r="D90" s="251" t="s">
        <v>470</v>
      </c>
      <c r="E90" s="251" t="s">
        <v>12654</v>
      </c>
      <c r="F90" s="251">
        <v>252</v>
      </c>
      <c r="G90" s="251">
        <v>4</v>
      </c>
      <c r="H90" s="251"/>
      <c r="I90" s="251" t="s">
        <v>12681</v>
      </c>
      <c r="J90" s="251" t="str">
        <f>IF(OR(Table_1[[#This Row],[Sorcerer]]=1,Table_1[[#This Row],[Wizard]]=1),"ARCANE","DIVINE")</f>
        <v>DIVINE</v>
      </c>
      <c r="K90" s="255">
        <v>0</v>
      </c>
      <c r="L90" s="255">
        <v>1</v>
      </c>
      <c r="M90" s="255">
        <v>0</v>
      </c>
      <c r="N90" s="255">
        <v>1</v>
      </c>
      <c r="O90" s="255">
        <v>0</v>
      </c>
      <c r="P90" s="255">
        <v>0</v>
      </c>
      <c r="Q90" s="255">
        <v>0</v>
      </c>
      <c r="R90" s="256">
        <v>0</v>
      </c>
    </row>
    <row r="91" spans="1:18" ht="14.25">
      <c r="A91" s="250" t="s">
        <v>13124</v>
      </c>
      <c r="B91" s="251" t="s">
        <v>12662</v>
      </c>
      <c r="C91" s="251" t="s">
        <v>12677</v>
      </c>
      <c r="D91" s="251" t="s">
        <v>470</v>
      </c>
      <c r="E91" s="251" t="s">
        <v>12654</v>
      </c>
      <c r="F91" s="251">
        <v>276</v>
      </c>
      <c r="G91" s="251">
        <v>3</v>
      </c>
      <c r="H91" s="251"/>
      <c r="I91" s="251" t="s">
        <v>12681</v>
      </c>
      <c r="J91" s="251" t="str">
        <f>IF(OR(Table_1[[#This Row],[Sorcerer]]=1,Table_1[[#This Row],[Wizard]]=1),"ARCANE","DIVINE")</f>
        <v>DIVINE</v>
      </c>
      <c r="K91" s="255">
        <v>0</v>
      </c>
      <c r="L91" s="255">
        <v>1</v>
      </c>
      <c r="M91" s="255">
        <v>0</v>
      </c>
      <c r="N91" s="255">
        <v>1</v>
      </c>
      <c r="O91" s="255">
        <v>0</v>
      </c>
      <c r="P91" s="255">
        <v>0</v>
      </c>
      <c r="Q91" s="255">
        <v>0</v>
      </c>
      <c r="R91" s="256">
        <v>0</v>
      </c>
    </row>
    <row r="92" spans="1:18" ht="28.5">
      <c r="A92" s="250" t="s">
        <v>13123</v>
      </c>
      <c r="B92" s="258" t="s">
        <v>12662</v>
      </c>
      <c r="C92" s="251" t="s">
        <v>12993</v>
      </c>
      <c r="D92" s="251" t="s">
        <v>470</v>
      </c>
      <c r="E92" s="251" t="s">
        <v>12654</v>
      </c>
      <c r="F92" s="251">
        <v>228</v>
      </c>
      <c r="G92" s="251">
        <v>8</v>
      </c>
      <c r="H92" s="251"/>
      <c r="I92" s="251" t="s">
        <v>12711</v>
      </c>
      <c r="J92" s="251" t="str">
        <f>IF(OR(Table_1[[#This Row],[Sorcerer]]=1,Table_1[[#This Row],[Wizard]]=1),"ARCANE","DIVINE")</f>
        <v>DIVINE</v>
      </c>
      <c r="K92" s="255">
        <v>0</v>
      </c>
      <c r="L92" s="255">
        <v>1</v>
      </c>
      <c r="M92" s="255">
        <v>0</v>
      </c>
      <c r="N92" s="255">
        <v>0</v>
      </c>
      <c r="O92" s="255">
        <v>0</v>
      </c>
      <c r="P92" s="255">
        <v>0</v>
      </c>
      <c r="Q92" s="255">
        <v>0</v>
      </c>
      <c r="R92" s="256">
        <v>0</v>
      </c>
    </row>
    <row r="93" spans="1:18" ht="14.25">
      <c r="A93" s="250" t="s">
        <v>13122</v>
      </c>
      <c r="B93" s="257" t="s">
        <v>13074</v>
      </c>
      <c r="C93" s="251" t="s">
        <v>12783</v>
      </c>
      <c r="D93" s="251" t="s">
        <v>470</v>
      </c>
      <c r="E93" s="251" t="s">
        <v>12654</v>
      </c>
      <c r="F93" s="251">
        <v>218</v>
      </c>
      <c r="G93" s="251">
        <v>5</v>
      </c>
      <c r="H93" s="251"/>
      <c r="I93" s="251" t="s">
        <v>12711</v>
      </c>
      <c r="J93" s="251" t="str">
        <f>IF(OR(Table_1[[#This Row],[Sorcerer]]=1,Table_1[[#This Row],[Wizard]]=1),"ARCANE","DIVINE")</f>
        <v>DIVINE</v>
      </c>
      <c r="K93" s="255">
        <v>0</v>
      </c>
      <c r="L93" s="255">
        <v>1</v>
      </c>
      <c r="M93" s="255">
        <v>0</v>
      </c>
      <c r="N93" s="255">
        <v>0</v>
      </c>
      <c r="O93" s="255">
        <v>0</v>
      </c>
      <c r="P93" s="255">
        <v>0</v>
      </c>
      <c r="Q93" s="255">
        <v>0</v>
      </c>
      <c r="R93" s="256">
        <v>0</v>
      </c>
    </row>
    <row r="94" spans="1:18" ht="28.5">
      <c r="A94" s="250" t="s">
        <v>13121</v>
      </c>
      <c r="B94" s="257" t="s">
        <v>4702</v>
      </c>
      <c r="C94" s="251" t="s">
        <v>13120</v>
      </c>
      <c r="D94" s="251" t="s">
        <v>470</v>
      </c>
      <c r="E94" s="251" t="s">
        <v>12654</v>
      </c>
      <c r="F94" s="251">
        <v>270</v>
      </c>
      <c r="G94" s="251">
        <v>5</v>
      </c>
      <c r="H94" s="251" t="s">
        <v>13119</v>
      </c>
      <c r="I94" s="251" t="s">
        <v>12664</v>
      </c>
      <c r="J94" s="251" t="str">
        <f>IF(OR(Table_1[[#This Row],[Sorcerer]]=1,Table_1[[#This Row],[Wizard]]=1),"ARCANE","DIVINE")</f>
        <v>ARCANE</v>
      </c>
      <c r="K94" s="255">
        <v>0</v>
      </c>
      <c r="L94" s="255">
        <v>0</v>
      </c>
      <c r="M94" s="255">
        <v>0</v>
      </c>
      <c r="N94" s="255">
        <v>0</v>
      </c>
      <c r="O94" s="255">
        <v>0</v>
      </c>
      <c r="P94" s="255">
        <v>1</v>
      </c>
      <c r="Q94" s="255">
        <v>0</v>
      </c>
      <c r="R94" s="256">
        <v>1</v>
      </c>
    </row>
    <row r="95" spans="1:18" ht="28.5">
      <c r="A95" s="250" t="s">
        <v>13118</v>
      </c>
      <c r="B95" s="251" t="s">
        <v>7366</v>
      </c>
      <c r="C95" s="251" t="s">
        <v>13116</v>
      </c>
      <c r="D95" s="251" t="s">
        <v>470</v>
      </c>
      <c r="E95" s="251" t="s">
        <v>12654</v>
      </c>
      <c r="F95" s="251">
        <v>254</v>
      </c>
      <c r="G95" s="251">
        <v>4</v>
      </c>
      <c r="H95" s="251"/>
      <c r="I95" s="251" t="s">
        <v>12673</v>
      </c>
      <c r="J95" s="251" t="str">
        <f>IF(OR(Table_1[[#This Row],[Sorcerer]]=1,Table_1[[#This Row],[Wizard]]=1),"ARCANE","DIVINE")</f>
        <v>ARCANE</v>
      </c>
      <c r="K95" s="255">
        <v>0</v>
      </c>
      <c r="L95" s="255">
        <v>0</v>
      </c>
      <c r="M95" s="255">
        <v>0</v>
      </c>
      <c r="N95" s="255">
        <v>0</v>
      </c>
      <c r="O95" s="255">
        <v>0</v>
      </c>
      <c r="P95" s="255">
        <v>0</v>
      </c>
      <c r="Q95" s="255">
        <v>0</v>
      </c>
      <c r="R95" s="256">
        <v>1</v>
      </c>
    </row>
    <row r="96" spans="1:18" ht="28.5">
      <c r="A96" s="250" t="s">
        <v>13117</v>
      </c>
      <c r="B96" s="251" t="s">
        <v>12836</v>
      </c>
      <c r="C96" s="251" t="s">
        <v>13116</v>
      </c>
      <c r="D96" s="251" t="s">
        <v>470</v>
      </c>
      <c r="E96" s="251" t="s">
        <v>12654</v>
      </c>
      <c r="F96" s="251">
        <v>254</v>
      </c>
      <c r="G96" s="251">
        <v>4</v>
      </c>
      <c r="H96" s="251"/>
      <c r="I96" s="251" t="s">
        <v>12816</v>
      </c>
      <c r="J96" s="251" t="str">
        <f>IF(OR(Table_1[[#This Row],[Sorcerer]]=1,Table_1[[#This Row],[Wizard]]=1),"ARCANE","DIVINE")</f>
        <v>ARCANE</v>
      </c>
      <c r="K96" s="255">
        <v>1</v>
      </c>
      <c r="L96" s="255">
        <v>0</v>
      </c>
      <c r="M96" s="255">
        <v>0</v>
      </c>
      <c r="N96" s="255">
        <v>0</v>
      </c>
      <c r="O96" s="255">
        <v>0</v>
      </c>
      <c r="P96" s="255">
        <v>0</v>
      </c>
      <c r="Q96" s="255">
        <v>1</v>
      </c>
      <c r="R96" s="256">
        <v>1</v>
      </c>
    </row>
    <row r="97" spans="1:18" ht="14.25">
      <c r="A97" s="250" t="s">
        <v>13115</v>
      </c>
      <c r="B97" s="257" t="s">
        <v>4702</v>
      </c>
      <c r="C97" s="251" t="s">
        <v>13114</v>
      </c>
      <c r="D97" s="251" t="s">
        <v>470</v>
      </c>
      <c r="E97" s="251" t="s">
        <v>12654</v>
      </c>
      <c r="F97" s="251">
        <v>254</v>
      </c>
      <c r="G97" s="251">
        <v>2</v>
      </c>
      <c r="H97" s="251"/>
      <c r="I97" s="251" t="s">
        <v>12816</v>
      </c>
      <c r="J97" s="251" t="str">
        <f>IF(OR(Table_1[[#This Row],[Sorcerer]]=1,Table_1[[#This Row],[Wizard]]=1),"ARCANE","DIVINE")</f>
        <v>ARCANE</v>
      </c>
      <c r="K97" s="255">
        <v>1</v>
      </c>
      <c r="L97" s="255">
        <v>0</v>
      </c>
      <c r="M97" s="255">
        <v>0</v>
      </c>
      <c r="N97" s="255">
        <v>0</v>
      </c>
      <c r="O97" s="255">
        <v>0</v>
      </c>
      <c r="P97" s="255">
        <v>0</v>
      </c>
      <c r="Q97" s="255">
        <v>1</v>
      </c>
      <c r="R97" s="256">
        <v>1</v>
      </c>
    </row>
    <row r="98" spans="1:18" ht="14.25">
      <c r="A98" s="250" t="s">
        <v>13113</v>
      </c>
      <c r="B98" s="257" t="s">
        <v>12899</v>
      </c>
      <c r="C98" s="251" t="s">
        <v>13104</v>
      </c>
      <c r="D98" s="251" t="s">
        <v>470</v>
      </c>
      <c r="E98" s="251" t="s">
        <v>12654</v>
      </c>
      <c r="F98" s="251">
        <v>288</v>
      </c>
      <c r="G98" s="251">
        <v>3</v>
      </c>
      <c r="H98" s="251"/>
      <c r="I98" s="251" t="s">
        <v>12816</v>
      </c>
      <c r="J98" s="251" t="str">
        <f>IF(OR(Table_1[[#This Row],[Sorcerer]]=1,Table_1[[#This Row],[Wizard]]=1),"ARCANE","DIVINE")</f>
        <v>ARCANE</v>
      </c>
      <c r="K98" s="255">
        <v>1</v>
      </c>
      <c r="L98" s="255">
        <v>0</v>
      </c>
      <c r="M98" s="255">
        <v>0</v>
      </c>
      <c r="N98" s="255">
        <v>0</v>
      </c>
      <c r="O98" s="255">
        <v>0</v>
      </c>
      <c r="P98" s="255">
        <v>0</v>
      </c>
      <c r="Q98" s="255">
        <v>1</v>
      </c>
      <c r="R98" s="256">
        <v>1</v>
      </c>
    </row>
    <row r="99" spans="1:18" ht="14.25">
      <c r="A99" s="250" t="s">
        <v>13111</v>
      </c>
      <c r="B99" s="257" t="s">
        <v>12745</v>
      </c>
      <c r="C99" s="251" t="s">
        <v>13076</v>
      </c>
      <c r="D99" s="251" t="s">
        <v>470</v>
      </c>
      <c r="E99" s="251" t="s">
        <v>12654</v>
      </c>
      <c r="F99" s="251">
        <v>237</v>
      </c>
      <c r="G99" s="251">
        <v>2</v>
      </c>
      <c r="H99" s="251"/>
      <c r="I99" s="251" t="s">
        <v>12681</v>
      </c>
      <c r="J99" s="251" t="str">
        <f>IF(OR(Table_1[[#This Row],[Sorcerer]]=1,Table_1[[#This Row],[Wizard]]=1),"ARCANE","DIVINE")</f>
        <v>DIVINE</v>
      </c>
      <c r="K99" s="255">
        <v>0</v>
      </c>
      <c r="L99" s="255">
        <v>0</v>
      </c>
      <c r="M99" s="255">
        <v>1</v>
      </c>
      <c r="N99" s="255">
        <v>0</v>
      </c>
      <c r="O99" s="255">
        <v>0</v>
      </c>
      <c r="P99" s="255">
        <v>0</v>
      </c>
      <c r="Q99" s="255">
        <v>0</v>
      </c>
      <c r="R99" s="256">
        <v>0</v>
      </c>
    </row>
    <row r="100" spans="1:18" ht="14.25">
      <c r="A100" s="250" t="s">
        <v>13111</v>
      </c>
      <c r="B100" s="257" t="s">
        <v>12745</v>
      </c>
      <c r="C100" s="251" t="s">
        <v>13112</v>
      </c>
      <c r="D100" s="251" t="s">
        <v>470</v>
      </c>
      <c r="E100" s="251" t="s">
        <v>12654</v>
      </c>
      <c r="F100" s="251">
        <v>239</v>
      </c>
      <c r="G100" s="251">
        <v>1</v>
      </c>
      <c r="H100" s="251"/>
      <c r="I100" s="251" t="s">
        <v>12673</v>
      </c>
      <c r="J100" s="251" t="str">
        <f>IF(OR(Table_1[[#This Row],[Sorcerer]]=1,Table_1[[#This Row],[Wizard]]=1),"ARCANE","DIVINE")</f>
        <v>ARCANE</v>
      </c>
      <c r="K100" s="255">
        <v>0</v>
      </c>
      <c r="L100" s="255">
        <v>0</v>
      </c>
      <c r="M100" s="255">
        <v>1</v>
      </c>
      <c r="N100" s="255">
        <v>0</v>
      </c>
      <c r="O100" s="255">
        <v>0</v>
      </c>
      <c r="P100" s="255">
        <v>1</v>
      </c>
      <c r="Q100" s="255">
        <v>0</v>
      </c>
      <c r="R100" s="256">
        <v>1</v>
      </c>
    </row>
    <row r="101" spans="1:18" ht="28.5">
      <c r="A101" s="250" t="s">
        <v>13111</v>
      </c>
      <c r="B101" s="257" t="s">
        <v>12745</v>
      </c>
      <c r="C101" s="251" t="s">
        <v>12722</v>
      </c>
      <c r="D101" s="251" t="s">
        <v>470</v>
      </c>
      <c r="E101" s="251" t="s">
        <v>12654</v>
      </c>
      <c r="F101" s="251">
        <v>280</v>
      </c>
      <c r="G101" s="251">
        <v>1</v>
      </c>
      <c r="H101" s="251"/>
      <c r="I101" s="251" t="s">
        <v>12652</v>
      </c>
      <c r="J101" s="251" t="str">
        <f>IF(OR(Table_1[[#This Row],[Sorcerer]]=1,Table_1[[#This Row],[Wizard]]=1),"ARCANE","DIVINE")</f>
        <v>ARCANE</v>
      </c>
      <c r="K101" s="255">
        <v>0</v>
      </c>
      <c r="L101" s="255">
        <v>1</v>
      </c>
      <c r="M101" s="255">
        <v>1</v>
      </c>
      <c r="N101" s="255">
        <v>0</v>
      </c>
      <c r="O101" s="255">
        <v>0</v>
      </c>
      <c r="P101" s="255">
        <v>1</v>
      </c>
      <c r="Q101" s="255">
        <v>0</v>
      </c>
      <c r="R101" s="256">
        <v>0</v>
      </c>
    </row>
    <row r="102" spans="1:18" ht="28.5">
      <c r="A102" s="250" t="s">
        <v>13110</v>
      </c>
      <c r="B102" s="257" t="s">
        <v>12745</v>
      </c>
      <c r="C102" s="251" t="s">
        <v>13109</v>
      </c>
      <c r="D102" s="251" t="s">
        <v>470</v>
      </c>
      <c r="E102" s="251" t="s">
        <v>12654</v>
      </c>
      <c r="F102" s="251">
        <v>243</v>
      </c>
      <c r="G102" s="251">
        <v>3</v>
      </c>
      <c r="H102" s="251"/>
      <c r="I102" s="251" t="s">
        <v>12652</v>
      </c>
      <c r="J102" s="251" t="str">
        <f>IF(OR(Table_1[[#This Row],[Sorcerer]]=1,Table_1[[#This Row],[Wizard]]=1),"ARCANE","DIVINE")</f>
        <v>ARCANE</v>
      </c>
      <c r="K102" s="255">
        <v>0</v>
      </c>
      <c r="L102" s="255">
        <v>1</v>
      </c>
      <c r="M102" s="255">
        <v>1</v>
      </c>
      <c r="N102" s="255">
        <v>0</v>
      </c>
      <c r="O102" s="255">
        <v>0</v>
      </c>
      <c r="P102" s="255">
        <v>1</v>
      </c>
      <c r="Q102" s="255">
        <v>0</v>
      </c>
      <c r="R102" s="256">
        <v>0</v>
      </c>
    </row>
    <row r="103" spans="1:18" ht="14.25">
      <c r="A103" s="250" t="s">
        <v>13108</v>
      </c>
      <c r="B103" s="257" t="s">
        <v>7427</v>
      </c>
      <c r="C103" s="251" t="s">
        <v>13107</v>
      </c>
      <c r="D103" s="251" t="s">
        <v>470</v>
      </c>
      <c r="E103" s="251" t="s">
        <v>12654</v>
      </c>
      <c r="F103" s="251">
        <v>244</v>
      </c>
      <c r="G103" s="251">
        <v>9</v>
      </c>
      <c r="H103" s="251"/>
      <c r="I103" s="251" t="s">
        <v>12652</v>
      </c>
      <c r="J103" s="251" t="str">
        <f>IF(OR(Table_1[[#This Row],[Sorcerer]]=1,Table_1[[#This Row],[Wizard]]=1),"ARCANE","DIVINE")</f>
        <v>ARCANE</v>
      </c>
      <c r="K103" s="255">
        <v>0</v>
      </c>
      <c r="L103" s="255">
        <v>1</v>
      </c>
      <c r="M103" s="255">
        <v>1</v>
      </c>
      <c r="N103" s="255">
        <v>0</v>
      </c>
      <c r="O103" s="255">
        <v>0</v>
      </c>
      <c r="P103" s="255">
        <v>1</v>
      </c>
      <c r="Q103" s="255">
        <v>0</v>
      </c>
      <c r="R103" s="256">
        <v>0</v>
      </c>
    </row>
    <row r="104" spans="1:18" ht="14.25">
      <c r="A104" s="250" t="s">
        <v>13106</v>
      </c>
      <c r="B104" s="257" t="s">
        <v>12899</v>
      </c>
      <c r="C104" s="251" t="s">
        <v>12887</v>
      </c>
      <c r="D104" s="251" t="s">
        <v>470</v>
      </c>
      <c r="E104" s="251" t="s">
        <v>12654</v>
      </c>
      <c r="F104" s="251">
        <v>252</v>
      </c>
      <c r="G104" s="251">
        <v>1</v>
      </c>
      <c r="H104" s="251"/>
      <c r="I104" s="251" t="s">
        <v>12664</v>
      </c>
      <c r="J104" s="251" t="str">
        <f>IF(OR(Table_1[[#This Row],[Sorcerer]]=1,Table_1[[#This Row],[Wizard]]=1),"ARCANE","DIVINE")</f>
        <v>ARCANE</v>
      </c>
      <c r="K104" s="255">
        <v>1</v>
      </c>
      <c r="L104" s="255">
        <v>1</v>
      </c>
      <c r="M104" s="255">
        <v>1</v>
      </c>
      <c r="N104" s="255">
        <v>0</v>
      </c>
      <c r="O104" s="255">
        <v>0</v>
      </c>
      <c r="P104" s="255">
        <v>1</v>
      </c>
      <c r="Q104" s="255">
        <v>0</v>
      </c>
      <c r="R104" s="256">
        <v>0</v>
      </c>
    </row>
    <row r="105" spans="1:18" ht="14.25">
      <c r="A105" s="250" t="s">
        <v>13105</v>
      </c>
      <c r="B105" s="257" t="s">
        <v>13030</v>
      </c>
      <c r="C105" s="251" t="s">
        <v>13104</v>
      </c>
      <c r="D105" s="251" t="s">
        <v>470</v>
      </c>
      <c r="E105" s="251" t="s">
        <v>12654</v>
      </c>
      <c r="F105" s="251">
        <v>288</v>
      </c>
      <c r="G105" s="251">
        <v>3</v>
      </c>
      <c r="H105" s="251"/>
      <c r="I105" s="251" t="s">
        <v>12664</v>
      </c>
      <c r="J105" s="251" t="str">
        <f>IF(OR(Table_1[[#This Row],[Sorcerer]]=1,Table_1[[#This Row],[Wizard]]=1),"ARCANE","DIVINE")</f>
        <v>ARCANE</v>
      </c>
      <c r="K105" s="255">
        <v>1</v>
      </c>
      <c r="L105" s="255">
        <v>1</v>
      </c>
      <c r="M105" s="255">
        <v>1</v>
      </c>
      <c r="N105" s="255">
        <v>0</v>
      </c>
      <c r="O105" s="255">
        <v>0</v>
      </c>
      <c r="P105" s="255">
        <v>1</v>
      </c>
      <c r="Q105" s="255">
        <v>0</v>
      </c>
      <c r="R105" s="256">
        <v>0</v>
      </c>
    </row>
    <row r="106" spans="1:18" ht="14.25">
      <c r="A106" s="250" t="s">
        <v>8153</v>
      </c>
      <c r="B106" s="257" t="s">
        <v>12745</v>
      </c>
      <c r="C106" s="251" t="s">
        <v>13018</v>
      </c>
      <c r="D106" s="251" t="s">
        <v>470</v>
      </c>
      <c r="E106" s="251" t="s">
        <v>12654</v>
      </c>
      <c r="F106" s="251">
        <v>239</v>
      </c>
      <c r="G106" s="251">
        <v>3</v>
      </c>
      <c r="H106" s="251"/>
      <c r="I106" s="251" t="s">
        <v>12664</v>
      </c>
      <c r="J106" s="251" t="str">
        <f>IF(OR(Table_1[[#This Row],[Sorcerer]]=1,Table_1[[#This Row],[Wizard]]=1),"ARCANE","DIVINE")</f>
        <v>ARCANE</v>
      </c>
      <c r="K106" s="255">
        <v>0</v>
      </c>
      <c r="L106" s="255">
        <v>0</v>
      </c>
      <c r="M106" s="255">
        <v>0</v>
      </c>
      <c r="N106" s="255">
        <v>0</v>
      </c>
      <c r="O106" s="255">
        <v>0</v>
      </c>
      <c r="P106" s="255">
        <v>1</v>
      </c>
      <c r="Q106" s="255">
        <v>0</v>
      </c>
      <c r="R106" s="256">
        <v>1</v>
      </c>
    </row>
    <row r="107" spans="1:18" ht="14.25">
      <c r="A107" s="250" t="s">
        <v>13103</v>
      </c>
      <c r="B107" s="257" t="s">
        <v>12745</v>
      </c>
      <c r="C107" s="251" t="s">
        <v>12917</v>
      </c>
      <c r="D107" s="251" t="s">
        <v>470</v>
      </c>
      <c r="E107" s="251" t="s">
        <v>12654</v>
      </c>
      <c r="F107" s="251">
        <v>261</v>
      </c>
      <c r="G107" s="251">
        <v>2</v>
      </c>
      <c r="H107" s="251"/>
      <c r="I107" s="251" t="s">
        <v>12664</v>
      </c>
      <c r="J107" s="251" t="str">
        <f>IF(OR(Table_1[[#This Row],[Sorcerer]]=1,Table_1[[#This Row],[Wizard]]=1),"ARCANE","DIVINE")</f>
        <v>ARCANE</v>
      </c>
      <c r="K107" s="255">
        <v>0</v>
      </c>
      <c r="L107" s="255">
        <v>0</v>
      </c>
      <c r="M107" s="255">
        <v>1</v>
      </c>
      <c r="N107" s="255">
        <v>0</v>
      </c>
      <c r="O107" s="255">
        <v>0</v>
      </c>
      <c r="P107" s="255">
        <v>1</v>
      </c>
      <c r="Q107" s="255">
        <v>0</v>
      </c>
      <c r="R107" s="256">
        <v>1</v>
      </c>
    </row>
    <row r="108" spans="1:18" ht="14.25">
      <c r="A108" s="250" t="s">
        <v>13102</v>
      </c>
      <c r="B108" s="257" t="s">
        <v>12745</v>
      </c>
      <c r="C108" s="251" t="s">
        <v>12883</v>
      </c>
      <c r="D108" s="251" t="s">
        <v>470</v>
      </c>
      <c r="E108" s="251" t="s">
        <v>12654</v>
      </c>
      <c r="F108" s="251">
        <v>242</v>
      </c>
      <c r="G108" s="251">
        <v>4</v>
      </c>
      <c r="H108" s="251"/>
      <c r="I108" s="251" t="s">
        <v>12673</v>
      </c>
      <c r="J108" s="251" t="str">
        <f>IF(OR(Table_1[[#This Row],[Sorcerer]]=1,Table_1[[#This Row],[Wizard]]=1),"ARCANE","DIVINE")</f>
        <v>ARCANE</v>
      </c>
      <c r="K108" s="255">
        <v>0</v>
      </c>
      <c r="L108" s="255">
        <v>0</v>
      </c>
      <c r="M108" s="255">
        <v>0</v>
      </c>
      <c r="N108" s="255">
        <v>0</v>
      </c>
      <c r="O108" s="255">
        <v>0</v>
      </c>
      <c r="P108" s="255">
        <v>0</v>
      </c>
      <c r="Q108" s="255">
        <v>0</v>
      </c>
      <c r="R108" s="256">
        <v>1</v>
      </c>
    </row>
    <row r="109" spans="1:18" ht="14.25">
      <c r="A109" s="250" t="s">
        <v>13101</v>
      </c>
      <c r="B109" s="251" t="s">
        <v>12662</v>
      </c>
      <c r="C109" s="251" t="s">
        <v>12985</v>
      </c>
      <c r="D109" s="251" t="s">
        <v>470</v>
      </c>
      <c r="E109" s="251" t="s">
        <v>12654</v>
      </c>
      <c r="F109" s="251">
        <v>250</v>
      </c>
      <c r="G109" s="251">
        <v>2</v>
      </c>
      <c r="H109" s="251"/>
      <c r="I109" s="251" t="s">
        <v>12716</v>
      </c>
      <c r="J109" s="251" t="str">
        <f>IF(OR(Table_1[[#This Row],[Sorcerer]]=1,Table_1[[#This Row],[Wizard]]=1),"ARCANE","DIVINE")</f>
        <v>ARCANE</v>
      </c>
      <c r="K109" s="255">
        <v>0</v>
      </c>
      <c r="L109" s="255">
        <v>0</v>
      </c>
      <c r="M109" s="255">
        <v>0</v>
      </c>
      <c r="N109" s="255">
        <v>0</v>
      </c>
      <c r="O109" s="255">
        <v>0</v>
      </c>
      <c r="P109" s="255">
        <v>1</v>
      </c>
      <c r="Q109" s="255">
        <v>0</v>
      </c>
      <c r="R109" s="256">
        <v>1</v>
      </c>
    </row>
    <row r="110" spans="1:18" ht="14.25">
      <c r="A110" s="250" t="s">
        <v>13101</v>
      </c>
      <c r="B110" s="251" t="s">
        <v>12662</v>
      </c>
      <c r="C110" s="251" t="s">
        <v>12737</v>
      </c>
      <c r="D110" s="251" t="s">
        <v>470</v>
      </c>
      <c r="E110" s="251" t="s">
        <v>12654</v>
      </c>
      <c r="F110" s="251">
        <v>279</v>
      </c>
      <c r="G110" s="251">
        <v>8</v>
      </c>
      <c r="H110" s="251"/>
      <c r="I110" s="251" t="s">
        <v>12816</v>
      </c>
      <c r="J110" s="251" t="str">
        <f>IF(OR(Table_1[[#This Row],[Sorcerer]]=1,Table_1[[#This Row],[Wizard]]=1),"ARCANE","DIVINE")</f>
        <v>ARCANE</v>
      </c>
      <c r="K110" s="255">
        <v>1</v>
      </c>
      <c r="L110" s="255">
        <v>0</v>
      </c>
      <c r="M110" s="255">
        <v>0</v>
      </c>
      <c r="N110" s="255">
        <v>0</v>
      </c>
      <c r="O110" s="255">
        <v>0</v>
      </c>
      <c r="P110" s="255">
        <v>1</v>
      </c>
      <c r="Q110" s="255">
        <v>1</v>
      </c>
      <c r="R110" s="256">
        <v>1</v>
      </c>
    </row>
    <row r="111" spans="1:18" ht="14.25">
      <c r="A111" s="250" t="s">
        <v>13101</v>
      </c>
      <c r="B111" s="251" t="s">
        <v>12662</v>
      </c>
      <c r="C111" s="251" t="s">
        <v>13004</v>
      </c>
      <c r="D111" s="251" t="s">
        <v>470</v>
      </c>
      <c r="E111" s="251" t="s">
        <v>12654</v>
      </c>
      <c r="F111" s="251">
        <v>288</v>
      </c>
      <c r="G111" s="251">
        <v>6</v>
      </c>
      <c r="H111" s="251"/>
      <c r="I111" s="251" t="s">
        <v>12816</v>
      </c>
      <c r="J111" s="251" t="str">
        <f>IF(OR(Table_1[[#This Row],[Sorcerer]]=1,Table_1[[#This Row],[Wizard]]=1),"ARCANE","DIVINE")</f>
        <v>ARCANE</v>
      </c>
      <c r="K111" s="255">
        <v>1</v>
      </c>
      <c r="L111" s="255">
        <v>0</v>
      </c>
      <c r="M111" s="255">
        <v>0</v>
      </c>
      <c r="N111" s="255">
        <v>0</v>
      </c>
      <c r="O111" s="255">
        <v>0</v>
      </c>
      <c r="P111" s="255">
        <v>1</v>
      </c>
      <c r="Q111" s="255">
        <v>1</v>
      </c>
      <c r="R111" s="256">
        <v>1</v>
      </c>
    </row>
    <row r="112" spans="1:18" ht="28.5">
      <c r="A112" s="250" t="s">
        <v>13100</v>
      </c>
      <c r="B112" s="251" t="s">
        <v>12662</v>
      </c>
      <c r="C112" s="251" t="s">
        <v>13099</v>
      </c>
      <c r="D112" s="251" t="s">
        <v>12728</v>
      </c>
      <c r="E112" s="251" t="s">
        <v>12692</v>
      </c>
      <c r="F112" s="251">
        <v>158</v>
      </c>
      <c r="G112" s="251">
        <v>0</v>
      </c>
      <c r="H112" s="258"/>
      <c r="I112" s="251" t="s">
        <v>12664</v>
      </c>
      <c r="J112" s="251" t="str">
        <f>IF(OR(Table_1[[#This Row],[Sorcerer]]=1,Table_1[[#This Row],[Wizard]]=1),"ARCANE","DIVINE")</f>
        <v>ARCANE</v>
      </c>
      <c r="K112" s="255">
        <v>1</v>
      </c>
      <c r="L112" s="259">
        <v>0</v>
      </c>
      <c r="M112" s="259">
        <v>0</v>
      </c>
      <c r="N112" s="259">
        <v>0</v>
      </c>
      <c r="O112" s="259">
        <v>0</v>
      </c>
      <c r="P112" s="255">
        <v>1</v>
      </c>
      <c r="Q112" s="259">
        <v>0</v>
      </c>
      <c r="R112" s="256">
        <v>1</v>
      </c>
    </row>
    <row r="113" spans="1:18" ht="14.25">
      <c r="A113" s="250" t="s">
        <v>7817</v>
      </c>
      <c r="B113" s="257" t="s">
        <v>12703</v>
      </c>
      <c r="C113" s="251" t="s">
        <v>13098</v>
      </c>
      <c r="D113" s="251" t="s">
        <v>470</v>
      </c>
      <c r="E113" s="251" t="s">
        <v>12654</v>
      </c>
      <c r="F113" s="251">
        <v>258</v>
      </c>
      <c r="G113" s="251">
        <v>3</v>
      </c>
      <c r="H113" s="258"/>
      <c r="I113" s="251" t="s">
        <v>12749</v>
      </c>
      <c r="J113" s="251" t="str">
        <f>IF(OR(Table_1[[#This Row],[Sorcerer]]=1,Table_1[[#This Row],[Wizard]]=1),"ARCANE","DIVINE")</f>
        <v>ARCANE</v>
      </c>
      <c r="K113" s="255">
        <v>1</v>
      </c>
      <c r="L113" s="259">
        <v>0</v>
      </c>
      <c r="M113" s="255">
        <v>1</v>
      </c>
      <c r="N113" s="259">
        <v>0</v>
      </c>
      <c r="O113" s="259">
        <v>0</v>
      </c>
      <c r="P113" s="259">
        <v>0</v>
      </c>
      <c r="Q113" s="255">
        <v>1</v>
      </c>
      <c r="R113" s="256">
        <v>1</v>
      </c>
    </row>
    <row r="114" spans="1:18" ht="14.25">
      <c r="A114" s="250" t="s">
        <v>7817</v>
      </c>
      <c r="B114" s="261" t="s">
        <v>12703</v>
      </c>
      <c r="C114" s="251" t="s">
        <v>13097</v>
      </c>
      <c r="D114" s="251" t="s">
        <v>470</v>
      </c>
      <c r="E114" s="251" t="s">
        <v>12654</v>
      </c>
      <c r="F114" s="251">
        <v>260</v>
      </c>
      <c r="G114" s="251">
        <v>0</v>
      </c>
      <c r="H114" s="258"/>
      <c r="I114" s="251" t="s">
        <v>12749</v>
      </c>
      <c r="J114" s="251" t="str">
        <f>IF(OR(Table_1[[#This Row],[Sorcerer]]=1,Table_1[[#This Row],[Wizard]]=1),"ARCANE","DIVINE")</f>
        <v>ARCANE</v>
      </c>
      <c r="K114" s="255">
        <v>1</v>
      </c>
      <c r="L114" s="259">
        <v>0</v>
      </c>
      <c r="M114" s="255">
        <v>1</v>
      </c>
      <c r="N114" s="259">
        <v>0</v>
      </c>
      <c r="O114" s="259">
        <v>0</v>
      </c>
      <c r="P114" s="259">
        <v>0</v>
      </c>
      <c r="Q114" s="255">
        <v>1</v>
      </c>
      <c r="R114" s="256">
        <v>1</v>
      </c>
    </row>
    <row r="115" spans="1:18" ht="14.25">
      <c r="A115" s="250" t="s">
        <v>7817</v>
      </c>
      <c r="B115" s="261" t="s">
        <v>12703</v>
      </c>
      <c r="C115" s="251" t="s">
        <v>13096</v>
      </c>
      <c r="D115" s="251" t="s">
        <v>470</v>
      </c>
      <c r="E115" s="251" t="s">
        <v>12654</v>
      </c>
      <c r="F115" s="251">
        <v>264</v>
      </c>
      <c r="G115" s="251">
        <v>2</v>
      </c>
      <c r="H115" s="258"/>
      <c r="I115" s="251" t="s">
        <v>12716</v>
      </c>
      <c r="J115" s="251" t="str">
        <f>IF(OR(Table_1[[#This Row],[Sorcerer]]=1,Table_1[[#This Row],[Wizard]]=1),"ARCANE","DIVINE")</f>
        <v>ARCANE</v>
      </c>
      <c r="K115" s="255">
        <v>1</v>
      </c>
      <c r="L115" s="255">
        <v>1</v>
      </c>
      <c r="M115" s="255">
        <v>1</v>
      </c>
      <c r="N115" s="259">
        <v>0</v>
      </c>
      <c r="O115" s="259">
        <v>0</v>
      </c>
      <c r="P115" s="259">
        <v>0</v>
      </c>
      <c r="Q115" s="259">
        <v>0</v>
      </c>
      <c r="R115" s="256">
        <v>1</v>
      </c>
    </row>
    <row r="116" spans="1:18" ht="14.25">
      <c r="A116" s="250" t="s">
        <v>7817</v>
      </c>
      <c r="B116" s="261" t="s">
        <v>12703</v>
      </c>
      <c r="C116" s="251" t="s">
        <v>12971</v>
      </c>
      <c r="D116" s="251" t="s">
        <v>470</v>
      </c>
      <c r="E116" s="251" t="s">
        <v>12654</v>
      </c>
      <c r="F116" s="251">
        <v>269</v>
      </c>
      <c r="G116" s="251">
        <v>6</v>
      </c>
      <c r="H116" s="258"/>
      <c r="I116" s="251" t="s">
        <v>12673</v>
      </c>
      <c r="J116" s="251" t="str">
        <f>IF(OR(Table_1[[#This Row],[Sorcerer]]=1,Table_1[[#This Row],[Wizard]]=1),"ARCANE","DIVINE")</f>
        <v>ARCANE</v>
      </c>
      <c r="K116" s="259">
        <v>0</v>
      </c>
      <c r="L116" s="259">
        <v>0</v>
      </c>
      <c r="M116" s="259">
        <v>0</v>
      </c>
      <c r="N116" s="259">
        <v>0</v>
      </c>
      <c r="O116" s="259">
        <v>0</v>
      </c>
      <c r="P116" s="259">
        <v>0</v>
      </c>
      <c r="Q116" s="259">
        <v>0</v>
      </c>
      <c r="R116" s="256">
        <v>1</v>
      </c>
    </row>
    <row r="117" spans="1:18" ht="14.25">
      <c r="A117" s="250" t="s">
        <v>7817</v>
      </c>
      <c r="B117" s="261" t="s">
        <v>12703</v>
      </c>
      <c r="C117" s="251" t="s">
        <v>13095</v>
      </c>
      <c r="D117" s="251" t="s">
        <v>470</v>
      </c>
      <c r="E117" s="251" t="s">
        <v>12654</v>
      </c>
      <c r="F117" s="251">
        <v>276</v>
      </c>
      <c r="G117" s="251">
        <v>1</v>
      </c>
      <c r="H117" s="258" t="s">
        <v>13094</v>
      </c>
      <c r="I117" s="251" t="s">
        <v>12711</v>
      </c>
      <c r="J117" s="251" t="str">
        <f>IF(OR(Table_1[[#This Row],[Sorcerer]]=1,Table_1[[#This Row],[Wizard]]=1),"ARCANE","DIVINE")</f>
        <v>DIVINE</v>
      </c>
      <c r="K117" s="255">
        <v>1</v>
      </c>
      <c r="L117" s="255">
        <v>1</v>
      </c>
      <c r="M117" s="255">
        <v>1</v>
      </c>
      <c r="N117" s="259">
        <v>0</v>
      </c>
      <c r="O117" s="259">
        <v>0</v>
      </c>
      <c r="P117" s="259">
        <v>0</v>
      </c>
      <c r="Q117" s="259">
        <v>0</v>
      </c>
      <c r="R117" s="260">
        <v>0</v>
      </c>
    </row>
    <row r="118" spans="1:18" ht="14.25">
      <c r="A118" s="250" t="s">
        <v>13093</v>
      </c>
      <c r="B118" s="251" t="s">
        <v>12662</v>
      </c>
      <c r="C118" s="251" t="s">
        <v>13092</v>
      </c>
      <c r="D118" s="251" t="s">
        <v>470</v>
      </c>
      <c r="E118" s="251" t="s">
        <v>12654</v>
      </c>
      <c r="F118" s="251">
        <v>212</v>
      </c>
      <c r="G118" s="251">
        <v>3</v>
      </c>
      <c r="H118" s="251"/>
      <c r="I118" s="251" t="s">
        <v>12652</v>
      </c>
      <c r="J118" s="251" t="str">
        <f>IF(OR(Table_1[[#This Row],[Sorcerer]]=1,Table_1[[#This Row],[Wizard]]=1),"ARCANE","DIVINE")</f>
        <v>ARCANE</v>
      </c>
      <c r="K118" s="255">
        <v>0</v>
      </c>
      <c r="L118" s="255">
        <v>0</v>
      </c>
      <c r="M118" s="255">
        <v>0</v>
      </c>
      <c r="N118" s="255">
        <v>0</v>
      </c>
      <c r="O118" s="255">
        <v>0</v>
      </c>
      <c r="P118" s="255">
        <v>0</v>
      </c>
      <c r="Q118" s="255">
        <v>0</v>
      </c>
      <c r="R118" s="256">
        <v>1</v>
      </c>
    </row>
    <row r="119" spans="1:18" ht="28.5">
      <c r="A119" s="250" t="s">
        <v>13091</v>
      </c>
      <c r="B119" s="251" t="s">
        <v>12662</v>
      </c>
      <c r="C119" s="251" t="s">
        <v>12689</v>
      </c>
      <c r="D119" s="251" t="s">
        <v>12660</v>
      </c>
      <c r="E119" s="251" t="s">
        <v>12654</v>
      </c>
      <c r="F119" s="251">
        <v>222</v>
      </c>
      <c r="G119" s="251">
        <v>8</v>
      </c>
      <c r="H119" s="258" t="s">
        <v>13090</v>
      </c>
      <c r="I119" s="251" t="s">
        <v>12652</v>
      </c>
      <c r="J119" s="251" t="str">
        <f>IF(OR(Table_1[[#This Row],[Sorcerer]]=1,Table_1[[#This Row],[Wizard]]=1),"ARCANE","DIVINE")</f>
        <v>ARCANE</v>
      </c>
      <c r="K119" s="259">
        <v>0</v>
      </c>
      <c r="L119" s="259">
        <v>0</v>
      </c>
      <c r="M119" s="259">
        <v>0</v>
      </c>
      <c r="N119" s="259">
        <v>0</v>
      </c>
      <c r="O119" s="259">
        <v>0</v>
      </c>
      <c r="P119" s="259">
        <v>0</v>
      </c>
      <c r="Q119" s="259">
        <v>0</v>
      </c>
      <c r="R119" s="256">
        <v>1</v>
      </c>
    </row>
    <row r="120" spans="1:18" ht="14.25">
      <c r="A120" s="250" t="s">
        <v>13089</v>
      </c>
      <c r="B120" s="251" t="s">
        <v>7364</v>
      </c>
      <c r="C120" s="251" t="s">
        <v>13088</v>
      </c>
      <c r="D120" s="251" t="s">
        <v>470</v>
      </c>
      <c r="E120" s="251" t="s">
        <v>12654</v>
      </c>
      <c r="F120" s="251">
        <v>273</v>
      </c>
      <c r="G120" s="251">
        <v>5</v>
      </c>
      <c r="H120" s="251" t="s">
        <v>13087</v>
      </c>
      <c r="I120" s="251" t="s">
        <v>12652</v>
      </c>
      <c r="J120" s="251" t="str">
        <f>IF(OR(Table_1[[#This Row],[Sorcerer]]=1,Table_1[[#This Row],[Wizard]]=1),"ARCANE","DIVINE")</f>
        <v>ARCANE</v>
      </c>
      <c r="K120" s="255">
        <v>0</v>
      </c>
      <c r="L120" s="255">
        <v>0</v>
      </c>
      <c r="M120" s="255">
        <v>0</v>
      </c>
      <c r="N120" s="255">
        <v>0</v>
      </c>
      <c r="O120" s="255">
        <v>0</v>
      </c>
      <c r="P120" s="255">
        <v>1</v>
      </c>
      <c r="Q120" s="255">
        <v>0</v>
      </c>
      <c r="R120" s="256">
        <v>1</v>
      </c>
    </row>
    <row r="121" spans="1:18" ht="28.5">
      <c r="A121" s="250" t="s">
        <v>13085</v>
      </c>
      <c r="B121" s="257" t="s">
        <v>13084</v>
      </c>
      <c r="C121" s="251" t="s">
        <v>13086</v>
      </c>
      <c r="D121" s="251" t="s">
        <v>12728</v>
      </c>
      <c r="E121" s="251" t="s">
        <v>12654</v>
      </c>
      <c r="F121" s="251">
        <v>212</v>
      </c>
      <c r="G121" s="251">
        <v>1</v>
      </c>
      <c r="H121" s="251"/>
      <c r="I121" s="251" t="s">
        <v>12652</v>
      </c>
      <c r="J121" s="251" t="str">
        <f>IF(OR(Table_1[[#This Row],[Sorcerer]]=1,Table_1[[#This Row],[Wizard]]=1),"ARCANE","DIVINE")</f>
        <v>ARCANE</v>
      </c>
      <c r="K121" s="255">
        <v>0</v>
      </c>
      <c r="L121" s="255">
        <v>0</v>
      </c>
      <c r="M121" s="255">
        <v>0</v>
      </c>
      <c r="N121" s="255">
        <v>0</v>
      </c>
      <c r="O121" s="255">
        <v>0</v>
      </c>
      <c r="P121" s="255">
        <v>1</v>
      </c>
      <c r="Q121" s="255">
        <v>0</v>
      </c>
      <c r="R121" s="256">
        <v>1</v>
      </c>
    </row>
    <row r="122" spans="1:18" ht="28.5">
      <c r="A122" s="250" t="s">
        <v>13085</v>
      </c>
      <c r="B122" s="257" t="s">
        <v>13084</v>
      </c>
      <c r="C122" s="251" t="s">
        <v>13083</v>
      </c>
      <c r="D122" s="251" t="s">
        <v>12728</v>
      </c>
      <c r="E122" s="251" t="s">
        <v>12654</v>
      </c>
      <c r="F122" s="251">
        <v>212</v>
      </c>
      <c r="G122" s="251">
        <v>2</v>
      </c>
      <c r="H122" s="251"/>
      <c r="I122" s="251" t="s">
        <v>12652</v>
      </c>
      <c r="J122" s="251" t="str">
        <f>IF(OR(Table_1[[#This Row],[Sorcerer]]=1,Table_1[[#This Row],[Wizard]]=1),"ARCANE","DIVINE")</f>
        <v>DIVINE</v>
      </c>
      <c r="K122" s="255">
        <v>0</v>
      </c>
      <c r="L122" s="255">
        <v>0</v>
      </c>
      <c r="M122" s="255">
        <v>1</v>
      </c>
      <c r="N122" s="255">
        <v>0</v>
      </c>
      <c r="O122" s="255">
        <v>0</v>
      </c>
      <c r="P122" s="255">
        <v>0</v>
      </c>
      <c r="Q122" s="255">
        <v>0</v>
      </c>
      <c r="R122" s="256">
        <v>0</v>
      </c>
    </row>
    <row r="123" spans="1:18" ht="28.5">
      <c r="A123" s="250" t="s">
        <v>13082</v>
      </c>
      <c r="B123" s="251" t="s">
        <v>12868</v>
      </c>
      <c r="C123" s="251" t="s">
        <v>13081</v>
      </c>
      <c r="D123" s="251" t="s">
        <v>470</v>
      </c>
      <c r="E123" s="251" t="s">
        <v>12654</v>
      </c>
      <c r="F123" s="251">
        <v>266</v>
      </c>
      <c r="G123" s="251">
        <v>7</v>
      </c>
      <c r="H123" s="251" t="s">
        <v>13080</v>
      </c>
      <c r="I123" s="251" t="s">
        <v>12652</v>
      </c>
      <c r="J123" s="251" t="str">
        <f>IF(OR(Table_1[[#This Row],[Sorcerer]]=1,Table_1[[#This Row],[Wizard]]=1),"ARCANE","DIVINE")</f>
        <v>DIVINE</v>
      </c>
      <c r="K123" s="255">
        <v>0</v>
      </c>
      <c r="L123" s="255">
        <v>1</v>
      </c>
      <c r="M123" s="255">
        <v>0</v>
      </c>
      <c r="N123" s="255">
        <v>0</v>
      </c>
      <c r="O123" s="255">
        <v>0</v>
      </c>
      <c r="P123" s="255">
        <v>0</v>
      </c>
      <c r="Q123" s="255">
        <v>0</v>
      </c>
      <c r="R123" s="256">
        <v>0</v>
      </c>
    </row>
    <row r="124" spans="1:18" ht="57">
      <c r="A124" s="250" t="s">
        <v>13079</v>
      </c>
      <c r="B124" s="257" t="s">
        <v>12745</v>
      </c>
      <c r="C124" s="251" t="s">
        <v>13078</v>
      </c>
      <c r="D124" s="251" t="s">
        <v>470</v>
      </c>
      <c r="E124" s="251" t="s">
        <v>12654</v>
      </c>
      <c r="F124" s="251">
        <v>256</v>
      </c>
      <c r="G124" s="251">
        <v>2</v>
      </c>
      <c r="H124" s="262" t="s">
        <v>13077</v>
      </c>
      <c r="I124" s="263" t="s">
        <v>12673</v>
      </c>
      <c r="J124" s="263" t="str">
        <f>IF(OR(Table_1[[#This Row],[Sorcerer]]=1,Table_1[[#This Row],[Wizard]]=1),"ARCANE","DIVINE")</f>
        <v>ARCANE</v>
      </c>
      <c r="K124" s="264">
        <v>0</v>
      </c>
      <c r="L124" s="264">
        <v>0</v>
      </c>
      <c r="M124" s="255">
        <v>1</v>
      </c>
      <c r="N124" s="264">
        <v>0</v>
      </c>
      <c r="O124" s="264">
        <v>0</v>
      </c>
      <c r="P124" s="264">
        <v>0</v>
      </c>
      <c r="Q124" s="264">
        <v>0</v>
      </c>
      <c r="R124" s="256">
        <v>1</v>
      </c>
    </row>
    <row r="125" spans="1:18" ht="14.25">
      <c r="A125" s="250" t="s">
        <v>13075</v>
      </c>
      <c r="B125" s="257" t="s">
        <v>13074</v>
      </c>
      <c r="C125" s="251" t="s">
        <v>12795</v>
      </c>
      <c r="D125" s="251" t="s">
        <v>470</v>
      </c>
      <c r="E125" s="251" t="s">
        <v>12654</v>
      </c>
      <c r="F125" s="251">
        <v>221</v>
      </c>
      <c r="G125" s="251">
        <v>6</v>
      </c>
      <c r="H125" s="265"/>
      <c r="I125" s="263" t="s">
        <v>12673</v>
      </c>
      <c r="J125" s="263" t="str">
        <f>IF(OR(Table_1[[#This Row],[Sorcerer]]=1,Table_1[[#This Row],[Wizard]]=1),"ARCANE","DIVINE")</f>
        <v>ARCANE</v>
      </c>
      <c r="K125" s="266">
        <v>0</v>
      </c>
      <c r="L125" s="266">
        <v>0</v>
      </c>
      <c r="M125" s="255">
        <v>1</v>
      </c>
      <c r="N125" s="266">
        <v>0</v>
      </c>
      <c r="O125" s="266">
        <v>0</v>
      </c>
      <c r="P125" s="266">
        <v>0</v>
      </c>
      <c r="Q125" s="266">
        <v>0</v>
      </c>
      <c r="R125" s="256">
        <v>1</v>
      </c>
    </row>
    <row r="126" spans="1:18" ht="14.25">
      <c r="A126" s="250" t="s">
        <v>13075</v>
      </c>
      <c r="B126" s="261" t="s">
        <v>13074</v>
      </c>
      <c r="C126" s="251" t="s">
        <v>13076</v>
      </c>
      <c r="D126" s="251" t="s">
        <v>470</v>
      </c>
      <c r="E126" s="251" t="s">
        <v>12654</v>
      </c>
      <c r="F126" s="251">
        <v>237</v>
      </c>
      <c r="G126" s="251">
        <v>2</v>
      </c>
      <c r="H126" s="265"/>
      <c r="I126" s="263" t="s">
        <v>12673</v>
      </c>
      <c r="J126" s="263" t="str">
        <f>IF(OR(Table_1[[#This Row],[Sorcerer]]=1,Table_1[[#This Row],[Wizard]]=1),"ARCANE","DIVINE")</f>
        <v>ARCANE</v>
      </c>
      <c r="K126" s="266">
        <v>0</v>
      </c>
      <c r="L126" s="266">
        <v>0</v>
      </c>
      <c r="M126" s="255">
        <v>1</v>
      </c>
      <c r="N126" s="266">
        <v>0</v>
      </c>
      <c r="O126" s="266">
        <v>0</v>
      </c>
      <c r="P126" s="266">
        <v>0</v>
      </c>
      <c r="Q126" s="266">
        <v>0</v>
      </c>
      <c r="R126" s="256">
        <v>1</v>
      </c>
    </row>
    <row r="127" spans="1:18" ht="14.25">
      <c r="A127" s="250" t="s">
        <v>13075</v>
      </c>
      <c r="B127" s="261" t="s">
        <v>13074</v>
      </c>
      <c r="C127" s="251" t="s">
        <v>13073</v>
      </c>
      <c r="D127" s="251" t="s">
        <v>470</v>
      </c>
      <c r="E127" s="251" t="s">
        <v>12654</v>
      </c>
      <c r="F127" s="251">
        <v>255</v>
      </c>
      <c r="G127" s="251">
        <v>3</v>
      </c>
      <c r="H127" s="265"/>
      <c r="I127" s="251" t="s">
        <v>12664</v>
      </c>
      <c r="J127" s="251" t="str">
        <f>IF(OR(Table_1[[#This Row],[Sorcerer]]=1,Table_1[[#This Row],[Wizard]]=1),"ARCANE","DIVINE")</f>
        <v>ARCANE</v>
      </c>
      <c r="K127" s="266">
        <v>0</v>
      </c>
      <c r="L127" s="266">
        <v>0</v>
      </c>
      <c r="M127" s="266">
        <v>0</v>
      </c>
      <c r="N127" s="266">
        <v>0</v>
      </c>
      <c r="O127" s="266">
        <v>0</v>
      </c>
      <c r="P127" s="266">
        <v>0</v>
      </c>
      <c r="Q127" s="255">
        <v>1</v>
      </c>
      <c r="R127" s="256">
        <v>1</v>
      </c>
    </row>
    <row r="128" spans="1:18" ht="14.25">
      <c r="A128" s="250" t="s">
        <v>13071</v>
      </c>
      <c r="B128" s="257" t="s">
        <v>7427</v>
      </c>
      <c r="C128" s="251" t="s">
        <v>13072</v>
      </c>
      <c r="D128" s="251" t="s">
        <v>470</v>
      </c>
      <c r="E128" s="251" t="s">
        <v>12654</v>
      </c>
      <c r="F128" s="251">
        <v>214</v>
      </c>
      <c r="G128" s="251">
        <v>4</v>
      </c>
      <c r="H128" s="267"/>
      <c r="I128" s="263" t="s">
        <v>12664</v>
      </c>
      <c r="J128" s="263" t="str">
        <f>IF(OR(Table_1[[#This Row],[Sorcerer]]=1,Table_1[[#This Row],[Wizard]]=1),"ARCANE","DIVINE")</f>
        <v>ARCANE</v>
      </c>
      <c r="K128" s="268">
        <v>0</v>
      </c>
      <c r="L128" s="268">
        <v>0</v>
      </c>
      <c r="M128" s="268">
        <v>0</v>
      </c>
      <c r="N128" s="268">
        <v>0</v>
      </c>
      <c r="O128" s="268">
        <v>0</v>
      </c>
      <c r="P128" s="268">
        <v>0</v>
      </c>
      <c r="Q128" s="255">
        <v>1</v>
      </c>
      <c r="R128" s="256">
        <v>1</v>
      </c>
    </row>
    <row r="129" spans="1:18" ht="14.25">
      <c r="A129" s="250" t="s">
        <v>13071</v>
      </c>
      <c r="B129" s="257" t="s">
        <v>7427</v>
      </c>
      <c r="C129" s="251" t="s">
        <v>12877</v>
      </c>
      <c r="D129" s="251" t="s">
        <v>470</v>
      </c>
      <c r="E129" s="251" t="s">
        <v>12654</v>
      </c>
      <c r="F129" s="251">
        <v>230</v>
      </c>
      <c r="G129" s="251">
        <v>2</v>
      </c>
      <c r="H129" s="267"/>
      <c r="I129" s="263" t="s">
        <v>12664</v>
      </c>
      <c r="J129" s="263" t="str">
        <f>IF(OR(Table_1[[#This Row],[Sorcerer]]=1,Table_1[[#This Row],[Wizard]]=1),"ARCANE","DIVINE")</f>
        <v>ARCANE</v>
      </c>
      <c r="K129" s="268">
        <v>0</v>
      </c>
      <c r="L129" s="268">
        <v>0</v>
      </c>
      <c r="M129" s="268">
        <v>0</v>
      </c>
      <c r="N129" s="268">
        <v>0</v>
      </c>
      <c r="O129" s="268">
        <v>0</v>
      </c>
      <c r="P129" s="268">
        <v>0</v>
      </c>
      <c r="Q129" s="255">
        <v>1</v>
      </c>
      <c r="R129" s="256">
        <v>1</v>
      </c>
    </row>
    <row r="130" spans="1:18" ht="28.5">
      <c r="A130" s="250" t="s">
        <v>13069</v>
      </c>
      <c r="B130" s="257" t="s">
        <v>5507</v>
      </c>
      <c r="C130" s="251" t="s">
        <v>13070</v>
      </c>
      <c r="D130" s="251" t="s">
        <v>470</v>
      </c>
      <c r="E130" s="251" t="s">
        <v>12654</v>
      </c>
      <c r="F130" s="251">
        <v>256</v>
      </c>
      <c r="G130" s="251">
        <v>2</v>
      </c>
      <c r="H130" s="251"/>
      <c r="I130" s="251" t="s">
        <v>12664</v>
      </c>
      <c r="J130" s="251" t="str">
        <f>IF(OR(Table_1[[#This Row],[Sorcerer]]=1,Table_1[[#This Row],[Wizard]]=1),"ARCANE","DIVINE")</f>
        <v>ARCANE</v>
      </c>
      <c r="K130" s="255">
        <v>0</v>
      </c>
      <c r="L130" s="255">
        <v>0</v>
      </c>
      <c r="M130" s="255">
        <v>0</v>
      </c>
      <c r="N130" s="255">
        <v>0</v>
      </c>
      <c r="O130" s="255">
        <v>0</v>
      </c>
      <c r="P130" s="255">
        <v>1</v>
      </c>
      <c r="Q130" s="255">
        <v>1</v>
      </c>
      <c r="R130" s="256">
        <v>1</v>
      </c>
    </row>
    <row r="131" spans="1:18" ht="14.25">
      <c r="A131" s="250" t="s">
        <v>13069</v>
      </c>
      <c r="B131" s="257" t="s">
        <v>5507</v>
      </c>
      <c r="C131" s="251" t="s">
        <v>13068</v>
      </c>
      <c r="D131" s="251" t="s">
        <v>470</v>
      </c>
      <c r="E131" s="251" t="s">
        <v>12654</v>
      </c>
      <c r="F131" s="251">
        <v>256</v>
      </c>
      <c r="G131" s="251">
        <v>4</v>
      </c>
      <c r="H131" s="251"/>
      <c r="I131" s="251" t="s">
        <v>12681</v>
      </c>
      <c r="J131" s="251" t="str">
        <f>IF(OR(Table_1[[#This Row],[Sorcerer]]=1,Table_1[[#This Row],[Wizard]]=1),"ARCANE","DIVINE")</f>
        <v>DIVINE</v>
      </c>
      <c r="K131" s="255">
        <v>0</v>
      </c>
      <c r="L131" s="255">
        <v>1</v>
      </c>
      <c r="M131" s="255">
        <v>0</v>
      </c>
      <c r="N131" s="255">
        <v>0</v>
      </c>
      <c r="O131" s="255">
        <v>0</v>
      </c>
      <c r="P131" s="255">
        <v>0</v>
      </c>
      <c r="Q131" s="255">
        <v>0</v>
      </c>
      <c r="R131" s="256">
        <v>0</v>
      </c>
    </row>
    <row r="132" spans="1:18" ht="42.75">
      <c r="A132" s="250" t="s">
        <v>13067</v>
      </c>
      <c r="B132" s="257" t="s">
        <v>13066</v>
      </c>
      <c r="C132" s="251" t="s">
        <v>13065</v>
      </c>
      <c r="D132" s="251" t="s">
        <v>470</v>
      </c>
      <c r="E132" s="251" t="s">
        <v>12670</v>
      </c>
      <c r="F132" s="251">
        <v>14</v>
      </c>
      <c r="G132" s="251">
        <v>1</v>
      </c>
      <c r="H132" s="251" t="s">
        <v>13064</v>
      </c>
      <c r="I132" s="251" t="s">
        <v>12681</v>
      </c>
      <c r="J132" s="251" t="str">
        <f>IF(OR(Table_1[[#This Row],[Sorcerer]]=1,Table_1[[#This Row],[Wizard]]=1),"ARCANE","DIVINE")</f>
        <v>DIVINE</v>
      </c>
      <c r="K132" s="255">
        <v>0</v>
      </c>
      <c r="L132" s="255">
        <v>1</v>
      </c>
      <c r="M132" s="255">
        <v>0</v>
      </c>
      <c r="N132" s="255">
        <v>0</v>
      </c>
      <c r="O132" s="255">
        <v>0</v>
      </c>
      <c r="P132" s="255">
        <v>0</v>
      </c>
      <c r="Q132" s="255">
        <v>0</v>
      </c>
      <c r="R132" s="256">
        <v>0</v>
      </c>
    </row>
    <row r="133" spans="1:18" ht="14.25">
      <c r="A133" s="250" t="s">
        <v>13063</v>
      </c>
      <c r="B133" s="257" t="s">
        <v>12745</v>
      </c>
      <c r="C133" s="251" t="s">
        <v>12665</v>
      </c>
      <c r="D133" s="251" t="s">
        <v>470</v>
      </c>
      <c r="E133" s="251" t="s">
        <v>12654</v>
      </c>
      <c r="F133" s="251">
        <v>244</v>
      </c>
      <c r="G133" s="251">
        <v>3</v>
      </c>
      <c r="H133" s="251"/>
      <c r="I133" s="251" t="s">
        <v>12681</v>
      </c>
      <c r="J133" s="251" t="str">
        <f>IF(OR(Table_1[[#This Row],[Sorcerer]]=1,Table_1[[#This Row],[Wizard]]=1),"ARCANE","DIVINE")</f>
        <v>DIVINE</v>
      </c>
      <c r="K133" s="255">
        <v>0</v>
      </c>
      <c r="L133" s="255">
        <v>1</v>
      </c>
      <c r="M133" s="255">
        <v>0</v>
      </c>
      <c r="N133" s="255">
        <v>0</v>
      </c>
      <c r="O133" s="255">
        <v>0</v>
      </c>
      <c r="P133" s="255">
        <v>0</v>
      </c>
      <c r="Q133" s="255">
        <v>0</v>
      </c>
      <c r="R133" s="256">
        <v>0</v>
      </c>
    </row>
    <row r="134" spans="1:18" ht="42.75">
      <c r="A134" s="250" t="s">
        <v>13062</v>
      </c>
      <c r="B134" s="251" t="s">
        <v>13061</v>
      </c>
      <c r="C134" s="251" t="s">
        <v>13060</v>
      </c>
      <c r="D134" s="251" t="s">
        <v>12660</v>
      </c>
      <c r="E134" s="251" t="s">
        <v>12654</v>
      </c>
      <c r="F134" s="251">
        <v>257</v>
      </c>
      <c r="G134" s="251">
        <v>6</v>
      </c>
      <c r="H134" s="251" t="s">
        <v>13059</v>
      </c>
      <c r="I134" s="251" t="s">
        <v>12652</v>
      </c>
      <c r="J134" s="251" t="str">
        <f>IF(OR(Table_1[[#This Row],[Sorcerer]]=1,Table_1[[#This Row],[Wizard]]=1),"ARCANE","DIVINE")</f>
        <v>ARCANE</v>
      </c>
      <c r="K134" s="255">
        <v>1</v>
      </c>
      <c r="L134" s="255">
        <v>0</v>
      </c>
      <c r="M134" s="255">
        <v>0</v>
      </c>
      <c r="N134" s="255">
        <v>0</v>
      </c>
      <c r="O134" s="255">
        <v>0</v>
      </c>
      <c r="P134" s="255">
        <v>0</v>
      </c>
      <c r="Q134" s="255">
        <v>1</v>
      </c>
      <c r="R134" s="256">
        <v>1</v>
      </c>
    </row>
    <row r="135" spans="1:18" ht="14.25">
      <c r="A135" s="250" t="s">
        <v>13058</v>
      </c>
      <c r="B135" s="251" t="s">
        <v>7364</v>
      </c>
      <c r="C135" s="251" t="s">
        <v>13057</v>
      </c>
      <c r="D135" s="251" t="s">
        <v>12660</v>
      </c>
      <c r="E135" s="251" t="s">
        <v>12654</v>
      </c>
      <c r="F135" s="251">
        <v>250</v>
      </c>
      <c r="G135" s="251">
        <v>6</v>
      </c>
      <c r="H135" s="251"/>
      <c r="I135" s="251" t="s">
        <v>12711</v>
      </c>
      <c r="J135" s="251" t="str">
        <f>IF(OR(Table_1[[#This Row],[Sorcerer]]=1,Table_1[[#This Row],[Wizard]]=1),"ARCANE","DIVINE")</f>
        <v>ARCANE</v>
      </c>
      <c r="K135" s="255">
        <v>1</v>
      </c>
      <c r="L135" s="255">
        <v>0</v>
      </c>
      <c r="M135" s="255">
        <v>1</v>
      </c>
      <c r="N135" s="255">
        <v>0</v>
      </c>
      <c r="O135" s="255">
        <v>0</v>
      </c>
      <c r="P135" s="255">
        <v>0</v>
      </c>
      <c r="Q135" s="255">
        <v>1</v>
      </c>
      <c r="R135" s="256">
        <v>1</v>
      </c>
    </row>
    <row r="136" spans="1:18" ht="28.5">
      <c r="A136" s="250" t="s">
        <v>13056</v>
      </c>
      <c r="B136" s="257" t="s">
        <v>4667</v>
      </c>
      <c r="C136" s="251" t="s">
        <v>13055</v>
      </c>
      <c r="D136" s="251" t="s">
        <v>12728</v>
      </c>
      <c r="E136" s="251" t="s">
        <v>12654</v>
      </c>
      <c r="F136" s="251">
        <v>285</v>
      </c>
      <c r="G136" s="251">
        <v>5</v>
      </c>
      <c r="H136" s="251" t="s">
        <v>13054</v>
      </c>
      <c r="I136" s="251" t="s">
        <v>12681</v>
      </c>
      <c r="J136" s="251" t="str">
        <f>IF(OR(Table_1[[#This Row],[Sorcerer]]=1,Table_1[[#This Row],[Wizard]]=1),"ARCANE","DIVINE")</f>
        <v>DIVINE</v>
      </c>
      <c r="K136" s="255">
        <v>1</v>
      </c>
      <c r="L136" s="255">
        <v>1</v>
      </c>
      <c r="M136" s="255">
        <v>1</v>
      </c>
      <c r="N136" s="255">
        <v>0</v>
      </c>
      <c r="O136" s="255">
        <v>1</v>
      </c>
      <c r="P136" s="255">
        <v>0</v>
      </c>
      <c r="Q136" s="255">
        <v>0</v>
      </c>
      <c r="R136" s="256">
        <v>0</v>
      </c>
    </row>
    <row r="137" spans="1:18" ht="14.25">
      <c r="A137" s="250" t="s">
        <v>13053</v>
      </c>
      <c r="B137" s="251" t="s">
        <v>7366</v>
      </c>
      <c r="C137" s="251" t="s">
        <v>13052</v>
      </c>
      <c r="D137" s="251" t="s">
        <v>12660</v>
      </c>
      <c r="E137" s="251" t="s">
        <v>12654</v>
      </c>
      <c r="F137" s="251">
        <v>274</v>
      </c>
      <c r="G137" s="251">
        <v>7</v>
      </c>
      <c r="H137" s="251" t="s">
        <v>13051</v>
      </c>
      <c r="I137" s="251" t="s">
        <v>12749</v>
      </c>
      <c r="J137" s="251" t="str">
        <f>IF(OR(Table_1[[#This Row],[Sorcerer]]=1,Table_1[[#This Row],[Wizard]]=1),"ARCANE","DIVINE")</f>
        <v>ARCANE</v>
      </c>
      <c r="K137" s="255">
        <v>1</v>
      </c>
      <c r="L137" s="255">
        <v>0</v>
      </c>
      <c r="M137" s="255">
        <v>0</v>
      </c>
      <c r="N137" s="255">
        <v>0</v>
      </c>
      <c r="O137" s="255">
        <v>0</v>
      </c>
      <c r="P137" s="255">
        <v>1</v>
      </c>
      <c r="Q137" s="255">
        <v>1</v>
      </c>
      <c r="R137" s="256">
        <v>1</v>
      </c>
    </row>
    <row r="138" spans="1:18" ht="71.25">
      <c r="A138" s="250" t="s">
        <v>13050</v>
      </c>
      <c r="B138" s="257" t="s">
        <v>12868</v>
      </c>
      <c r="C138" s="251" t="s">
        <v>13049</v>
      </c>
      <c r="D138" s="251" t="s">
        <v>12728</v>
      </c>
      <c r="E138" s="251" t="s">
        <v>12670</v>
      </c>
      <c r="F138" s="251">
        <v>22</v>
      </c>
      <c r="G138" s="251">
        <v>4</v>
      </c>
      <c r="H138" s="251" t="s">
        <v>13048</v>
      </c>
      <c r="I138" s="251" t="s">
        <v>12664</v>
      </c>
      <c r="J138" s="251" t="str">
        <f>IF(OR(Table_1[[#This Row],[Sorcerer]]=1,Table_1[[#This Row],[Wizard]]=1),"ARCANE","DIVINE")</f>
        <v>ARCANE</v>
      </c>
      <c r="K138" s="255">
        <v>0</v>
      </c>
      <c r="L138" s="255">
        <v>0</v>
      </c>
      <c r="M138" s="255">
        <v>0</v>
      </c>
      <c r="N138" s="255">
        <v>0</v>
      </c>
      <c r="O138" s="255">
        <v>0</v>
      </c>
      <c r="P138" s="255">
        <v>1</v>
      </c>
      <c r="Q138" s="255">
        <v>1</v>
      </c>
      <c r="R138" s="256">
        <v>1</v>
      </c>
    </row>
    <row r="139" spans="1:18" ht="14.25">
      <c r="A139" s="250" t="s">
        <v>13047</v>
      </c>
      <c r="B139" s="251" t="s">
        <v>12740</v>
      </c>
      <c r="C139" s="251" t="s">
        <v>13046</v>
      </c>
      <c r="D139" s="251" t="s">
        <v>470</v>
      </c>
      <c r="E139" s="251" t="s">
        <v>12654</v>
      </c>
      <c r="F139" s="251">
        <v>222</v>
      </c>
      <c r="G139" s="251">
        <v>3</v>
      </c>
      <c r="H139" s="251"/>
      <c r="I139" s="251" t="s">
        <v>12664</v>
      </c>
      <c r="J139" s="251" t="str">
        <f>IF(OR(Table_1[[#This Row],[Sorcerer]]=1,Table_1[[#This Row],[Wizard]]=1),"ARCANE","DIVINE")</f>
        <v>ARCANE</v>
      </c>
      <c r="K139" s="255">
        <v>0</v>
      </c>
      <c r="L139" s="255">
        <v>0</v>
      </c>
      <c r="M139" s="255">
        <v>0</v>
      </c>
      <c r="N139" s="255">
        <v>0</v>
      </c>
      <c r="O139" s="255">
        <v>0</v>
      </c>
      <c r="P139" s="255">
        <v>1</v>
      </c>
      <c r="Q139" s="255">
        <v>1</v>
      </c>
      <c r="R139" s="256">
        <v>1</v>
      </c>
    </row>
    <row r="140" spans="1:18" ht="14.25">
      <c r="A140" s="250" t="s">
        <v>13045</v>
      </c>
      <c r="B140" s="257" t="s">
        <v>12745</v>
      </c>
      <c r="C140" s="251" t="s">
        <v>13044</v>
      </c>
      <c r="D140" s="251" t="s">
        <v>12660</v>
      </c>
      <c r="E140" s="251" t="s">
        <v>12654</v>
      </c>
      <c r="F140" s="251">
        <v>245</v>
      </c>
      <c r="G140" s="251">
        <v>6</v>
      </c>
      <c r="H140" s="251" t="s">
        <v>13043</v>
      </c>
      <c r="I140" s="251" t="s">
        <v>12673</v>
      </c>
      <c r="J140" s="251" t="str">
        <f>IF(OR(Table_1[[#This Row],[Sorcerer]]=1,Table_1[[#This Row],[Wizard]]=1),"ARCANE","DIVINE")</f>
        <v>ARCANE</v>
      </c>
      <c r="K140" s="255">
        <v>0</v>
      </c>
      <c r="L140" s="255">
        <v>1</v>
      </c>
      <c r="M140" s="255">
        <v>0</v>
      </c>
      <c r="N140" s="255">
        <v>0</v>
      </c>
      <c r="O140" s="255">
        <v>0</v>
      </c>
      <c r="P140" s="255">
        <v>1</v>
      </c>
      <c r="Q140" s="255">
        <v>0</v>
      </c>
      <c r="R140" s="256">
        <v>1</v>
      </c>
    </row>
    <row r="141" spans="1:18" ht="14.25">
      <c r="A141" s="250" t="s">
        <v>13042</v>
      </c>
      <c r="B141" s="251" t="s">
        <v>12662</v>
      </c>
      <c r="C141" s="251" t="s">
        <v>13041</v>
      </c>
      <c r="D141" s="251" t="s">
        <v>470</v>
      </c>
      <c r="E141" s="251" t="s">
        <v>12654</v>
      </c>
      <c r="F141" s="251">
        <v>222</v>
      </c>
      <c r="G141" s="251">
        <v>2</v>
      </c>
      <c r="H141" s="251"/>
      <c r="I141" s="251" t="s">
        <v>12716</v>
      </c>
      <c r="J141" s="251" t="str">
        <f>IF(OR(Table_1[[#This Row],[Sorcerer]]=1,Table_1[[#This Row],[Wizard]]=1),"ARCANE","DIVINE")</f>
        <v>ARCANE</v>
      </c>
      <c r="K141" s="255">
        <v>0</v>
      </c>
      <c r="L141" s="255">
        <v>1</v>
      </c>
      <c r="M141" s="255">
        <v>0</v>
      </c>
      <c r="N141" s="255">
        <v>0</v>
      </c>
      <c r="O141" s="255">
        <v>0</v>
      </c>
      <c r="P141" s="255">
        <v>0</v>
      </c>
      <c r="Q141" s="255">
        <v>0</v>
      </c>
      <c r="R141" s="256">
        <v>1</v>
      </c>
    </row>
    <row r="142" spans="1:18" ht="14.25">
      <c r="A142" s="250" t="s">
        <v>13040</v>
      </c>
      <c r="B142" s="257" t="s">
        <v>5507</v>
      </c>
      <c r="C142" s="251" t="s">
        <v>12657</v>
      </c>
      <c r="D142" s="251" t="s">
        <v>470</v>
      </c>
      <c r="E142" s="251" t="s">
        <v>12654</v>
      </c>
      <c r="F142" s="251">
        <v>230</v>
      </c>
      <c r="G142" s="251">
        <v>0</v>
      </c>
      <c r="H142" s="251"/>
      <c r="I142" s="251" t="s">
        <v>12716</v>
      </c>
      <c r="J142" s="251" t="str">
        <f>IF(OR(Table_1[[#This Row],[Sorcerer]]=1,Table_1[[#This Row],[Wizard]]=1),"ARCANE","DIVINE")</f>
        <v>ARCANE</v>
      </c>
      <c r="K142" s="255">
        <v>0</v>
      </c>
      <c r="L142" s="255">
        <v>1</v>
      </c>
      <c r="M142" s="255">
        <v>0</v>
      </c>
      <c r="N142" s="255">
        <v>0</v>
      </c>
      <c r="O142" s="255">
        <v>0</v>
      </c>
      <c r="P142" s="255">
        <v>0</v>
      </c>
      <c r="Q142" s="255">
        <v>0</v>
      </c>
      <c r="R142" s="256">
        <v>1</v>
      </c>
    </row>
    <row r="143" spans="1:18" ht="14.25">
      <c r="A143" s="250" t="s">
        <v>13039</v>
      </c>
      <c r="B143" s="251" t="s">
        <v>4589</v>
      </c>
      <c r="C143" s="251" t="s">
        <v>13038</v>
      </c>
      <c r="D143" s="251" t="s">
        <v>12660</v>
      </c>
      <c r="E143" s="251" t="s">
        <v>12654</v>
      </c>
      <c r="F143" s="251">
        <v>215</v>
      </c>
      <c r="G143" s="251">
        <v>2</v>
      </c>
      <c r="H143" s="251"/>
      <c r="I143" s="251" t="s">
        <v>12681</v>
      </c>
      <c r="J143" s="251" t="str">
        <f>IF(OR(Table_1[[#This Row],[Sorcerer]]=1,Table_1[[#This Row],[Wizard]]=1),"ARCANE","DIVINE")</f>
        <v>ARCANE</v>
      </c>
      <c r="K143" s="255">
        <v>0</v>
      </c>
      <c r="L143" s="255">
        <v>0</v>
      </c>
      <c r="M143" s="255">
        <v>0</v>
      </c>
      <c r="N143" s="255">
        <v>0</v>
      </c>
      <c r="O143" s="255">
        <v>0</v>
      </c>
      <c r="P143" s="255">
        <v>1</v>
      </c>
      <c r="Q143" s="255">
        <v>0</v>
      </c>
      <c r="R143" s="256">
        <v>1</v>
      </c>
    </row>
    <row r="144" spans="1:18" ht="14.25">
      <c r="A144" s="250" t="s">
        <v>13037</v>
      </c>
      <c r="B144" s="257" t="s">
        <v>13036</v>
      </c>
      <c r="C144" s="251" t="s">
        <v>12958</v>
      </c>
      <c r="D144" s="251" t="s">
        <v>470</v>
      </c>
      <c r="E144" s="251" t="s">
        <v>12654</v>
      </c>
      <c r="F144" s="251">
        <v>255</v>
      </c>
      <c r="G144" s="251">
        <v>2</v>
      </c>
      <c r="H144" s="251"/>
      <c r="I144" s="251" t="s">
        <v>12681</v>
      </c>
      <c r="J144" s="251" t="str">
        <f>IF(OR(Table_1[[#This Row],[Sorcerer]]=1,Table_1[[#This Row],[Wizard]]=1),"ARCANE","DIVINE")</f>
        <v>ARCANE</v>
      </c>
      <c r="K144" s="255">
        <v>1</v>
      </c>
      <c r="L144" s="255">
        <v>1</v>
      </c>
      <c r="M144" s="255">
        <v>0</v>
      </c>
      <c r="N144" s="255">
        <v>0</v>
      </c>
      <c r="O144" s="255">
        <v>0</v>
      </c>
      <c r="P144" s="255">
        <v>0</v>
      </c>
      <c r="Q144" s="255">
        <v>0</v>
      </c>
      <c r="R144" s="256">
        <v>1</v>
      </c>
    </row>
    <row r="145" spans="1:18" ht="14.25">
      <c r="A145" s="250" t="s">
        <v>13035</v>
      </c>
      <c r="B145" s="257" t="s">
        <v>12899</v>
      </c>
      <c r="C145" s="251" t="s">
        <v>13034</v>
      </c>
      <c r="D145" s="251" t="s">
        <v>470</v>
      </c>
      <c r="E145" s="251" t="s">
        <v>12654</v>
      </c>
      <c r="F145" s="251">
        <v>287</v>
      </c>
      <c r="G145" s="251">
        <v>5</v>
      </c>
      <c r="H145" s="251"/>
      <c r="I145" s="251" t="s">
        <v>12681</v>
      </c>
      <c r="J145" s="251" t="str">
        <f>IF(OR(Table_1[[#This Row],[Sorcerer]]=1,Table_1[[#This Row],[Wizard]]=1),"ARCANE","DIVINE")</f>
        <v>ARCANE</v>
      </c>
      <c r="K145" s="255">
        <v>1</v>
      </c>
      <c r="L145" s="255">
        <v>1</v>
      </c>
      <c r="M145" s="255">
        <v>0</v>
      </c>
      <c r="N145" s="255">
        <v>0</v>
      </c>
      <c r="O145" s="255">
        <v>0</v>
      </c>
      <c r="P145" s="255">
        <v>0</v>
      </c>
      <c r="Q145" s="255">
        <v>0</v>
      </c>
      <c r="R145" s="256">
        <v>1</v>
      </c>
    </row>
    <row r="146" spans="1:18" ht="14.25">
      <c r="A146" s="250" t="s">
        <v>13033</v>
      </c>
      <c r="B146" s="257" t="s">
        <v>12745</v>
      </c>
      <c r="C146" s="251" t="s">
        <v>13032</v>
      </c>
      <c r="D146" s="251" t="s">
        <v>470</v>
      </c>
      <c r="E146" s="251" t="s">
        <v>12654</v>
      </c>
      <c r="F146" s="251">
        <v>254</v>
      </c>
      <c r="G146" s="251">
        <v>1</v>
      </c>
      <c r="H146" s="251"/>
      <c r="I146" s="251" t="s">
        <v>12664</v>
      </c>
      <c r="J146" s="251" t="str">
        <f>IF(OR(Table_1[[#This Row],[Sorcerer]]=1,Table_1[[#This Row],[Wizard]]=1),"ARCANE","DIVINE")</f>
        <v>DIVINE</v>
      </c>
      <c r="K146" s="255">
        <v>0</v>
      </c>
      <c r="L146" s="255">
        <v>0</v>
      </c>
      <c r="M146" s="255">
        <v>1</v>
      </c>
      <c r="N146" s="255">
        <v>0</v>
      </c>
      <c r="O146" s="255">
        <v>1</v>
      </c>
      <c r="P146" s="255">
        <v>0</v>
      </c>
      <c r="Q146" s="255">
        <v>0</v>
      </c>
      <c r="R146" s="256">
        <v>0</v>
      </c>
    </row>
    <row r="147" spans="1:18" ht="28.5">
      <c r="A147" s="250" t="s">
        <v>13031</v>
      </c>
      <c r="B147" s="257" t="s">
        <v>13030</v>
      </c>
      <c r="C147" s="251" t="s">
        <v>13029</v>
      </c>
      <c r="D147" s="251" t="s">
        <v>470</v>
      </c>
      <c r="E147" s="251" t="s">
        <v>12654</v>
      </c>
      <c r="F147" s="251">
        <v>240</v>
      </c>
      <c r="G147" s="251">
        <v>3</v>
      </c>
      <c r="H147" s="251"/>
      <c r="I147" s="251" t="s">
        <v>12673</v>
      </c>
      <c r="J147" s="251" t="str">
        <f>IF(OR(Table_1[[#This Row],[Sorcerer]]=1,Table_1[[#This Row],[Wizard]]=1),"ARCANE","DIVINE")</f>
        <v>ARCANE</v>
      </c>
      <c r="K147" s="255">
        <v>0</v>
      </c>
      <c r="L147" s="255">
        <v>0</v>
      </c>
      <c r="M147" s="255">
        <v>0</v>
      </c>
      <c r="N147" s="255">
        <v>0</v>
      </c>
      <c r="O147" s="255">
        <v>0</v>
      </c>
      <c r="P147" s="255">
        <v>0</v>
      </c>
      <c r="Q147" s="255">
        <v>0</v>
      </c>
      <c r="R147" s="256">
        <v>1</v>
      </c>
    </row>
    <row r="148" spans="1:18" ht="14.25">
      <c r="A148" s="250" t="s">
        <v>13028</v>
      </c>
      <c r="B148" s="257" t="s">
        <v>12745</v>
      </c>
      <c r="C148" s="251" t="s">
        <v>12702</v>
      </c>
      <c r="D148" s="251" t="s">
        <v>470</v>
      </c>
      <c r="E148" s="251" t="s">
        <v>12654</v>
      </c>
      <c r="F148" s="251">
        <v>249</v>
      </c>
      <c r="G148" s="251">
        <v>4</v>
      </c>
      <c r="H148" s="251"/>
      <c r="I148" s="251" t="s">
        <v>12673</v>
      </c>
      <c r="J148" s="251" t="str">
        <f>IF(OR(Table_1[[#This Row],[Sorcerer]]=1,Table_1[[#This Row],[Wizard]]=1),"ARCANE","DIVINE")</f>
        <v>ARCANE</v>
      </c>
      <c r="K148" s="255">
        <v>0</v>
      </c>
      <c r="L148" s="255">
        <v>0</v>
      </c>
      <c r="M148" s="255">
        <v>0</v>
      </c>
      <c r="N148" s="255">
        <v>0</v>
      </c>
      <c r="O148" s="255">
        <v>0</v>
      </c>
      <c r="P148" s="255">
        <v>0</v>
      </c>
      <c r="Q148" s="255">
        <v>0</v>
      </c>
      <c r="R148" s="256">
        <v>1</v>
      </c>
    </row>
    <row r="149" spans="1:18" ht="28.5">
      <c r="A149" s="250" t="s">
        <v>13026</v>
      </c>
      <c r="B149" s="257" t="s">
        <v>12830</v>
      </c>
      <c r="C149" s="251" t="s">
        <v>12747</v>
      </c>
      <c r="D149" s="251" t="s">
        <v>470</v>
      </c>
      <c r="E149" s="251" t="s">
        <v>12654</v>
      </c>
      <c r="F149" s="251">
        <v>230</v>
      </c>
      <c r="G149" s="251">
        <v>7</v>
      </c>
      <c r="H149" s="258" t="s">
        <v>13027</v>
      </c>
      <c r="I149" s="251" t="s">
        <v>12681</v>
      </c>
      <c r="J149" s="251" t="str">
        <f>IF(OR(Table_1[[#This Row],[Sorcerer]]=1,Table_1[[#This Row],[Wizard]]=1),"ARCANE","DIVINE")</f>
        <v>DIVINE</v>
      </c>
      <c r="K149" s="255">
        <v>1</v>
      </c>
      <c r="L149" s="255">
        <v>1</v>
      </c>
      <c r="M149" s="255">
        <v>1</v>
      </c>
      <c r="N149" s="255">
        <v>0</v>
      </c>
      <c r="O149" s="255">
        <v>0</v>
      </c>
      <c r="P149" s="255">
        <v>0</v>
      </c>
      <c r="Q149" s="255">
        <v>0</v>
      </c>
      <c r="R149" s="256">
        <v>0</v>
      </c>
    </row>
    <row r="150" spans="1:18" ht="28.5">
      <c r="A150" s="250" t="s">
        <v>13026</v>
      </c>
      <c r="B150" s="257" t="s">
        <v>12830</v>
      </c>
      <c r="C150" s="251" t="s">
        <v>12746</v>
      </c>
      <c r="D150" s="251" t="s">
        <v>470</v>
      </c>
      <c r="E150" s="251" t="s">
        <v>12654</v>
      </c>
      <c r="F150" s="251">
        <v>241</v>
      </c>
      <c r="G150" s="251">
        <v>3</v>
      </c>
      <c r="H150" s="258" t="s">
        <v>12682</v>
      </c>
      <c r="I150" s="251" t="s">
        <v>12681</v>
      </c>
      <c r="J150" s="251" t="str">
        <f>IF(OR(Table_1[[#This Row],[Sorcerer]]=1,Table_1[[#This Row],[Wizard]]=1),"ARCANE","DIVINE")</f>
        <v>ARCANE</v>
      </c>
      <c r="K150" s="255">
        <v>1</v>
      </c>
      <c r="L150" s="255">
        <v>0</v>
      </c>
      <c r="M150" s="255">
        <v>0</v>
      </c>
      <c r="N150" s="255">
        <v>0</v>
      </c>
      <c r="O150" s="255">
        <v>0</v>
      </c>
      <c r="P150" s="255">
        <v>0</v>
      </c>
      <c r="Q150" s="255">
        <v>0</v>
      </c>
      <c r="R150" s="256">
        <v>1</v>
      </c>
    </row>
    <row r="151" spans="1:18" ht="14.25">
      <c r="A151" s="250" t="s">
        <v>13025</v>
      </c>
      <c r="B151" s="257" t="s">
        <v>13024</v>
      </c>
      <c r="C151" s="251" t="s">
        <v>12661</v>
      </c>
      <c r="D151" s="251" t="s">
        <v>470</v>
      </c>
      <c r="E151" s="251" t="s">
        <v>12654</v>
      </c>
      <c r="F151" s="251">
        <v>266</v>
      </c>
      <c r="G151" s="251">
        <v>9</v>
      </c>
      <c r="H151" s="251"/>
      <c r="I151" s="251" t="s">
        <v>12681</v>
      </c>
      <c r="J151" s="251" t="str">
        <f>IF(OR(Table_1[[#This Row],[Sorcerer]]=1,Table_1[[#This Row],[Wizard]]=1),"ARCANE","DIVINE")</f>
        <v>ARCANE</v>
      </c>
      <c r="K151" s="255">
        <v>1</v>
      </c>
      <c r="L151" s="255">
        <v>0</v>
      </c>
      <c r="M151" s="255">
        <v>0</v>
      </c>
      <c r="N151" s="255">
        <v>0</v>
      </c>
      <c r="O151" s="255">
        <v>0</v>
      </c>
      <c r="P151" s="255">
        <v>0</v>
      </c>
      <c r="Q151" s="255">
        <v>0</v>
      </c>
      <c r="R151" s="256">
        <v>1</v>
      </c>
    </row>
    <row r="152" spans="1:18" ht="28.5">
      <c r="A152" s="250" t="s">
        <v>13023</v>
      </c>
      <c r="B152" s="257" t="s">
        <v>5507</v>
      </c>
      <c r="C152" s="251" t="s">
        <v>13022</v>
      </c>
      <c r="D152" s="251" t="s">
        <v>470</v>
      </c>
      <c r="E152" s="251" t="s">
        <v>12654</v>
      </c>
      <c r="F152" s="251">
        <v>264</v>
      </c>
      <c r="G152" s="251">
        <v>4</v>
      </c>
      <c r="H152" s="251"/>
      <c r="I152" s="251" t="s">
        <v>12681</v>
      </c>
      <c r="J152" s="251" t="str">
        <f>IF(OR(Table_1[[#This Row],[Sorcerer]]=1,Table_1[[#This Row],[Wizard]]=1),"ARCANE","DIVINE")</f>
        <v>ARCANE</v>
      </c>
      <c r="K152" s="255">
        <v>1</v>
      </c>
      <c r="L152" s="255">
        <v>0</v>
      </c>
      <c r="M152" s="255">
        <v>0</v>
      </c>
      <c r="N152" s="255">
        <v>0</v>
      </c>
      <c r="O152" s="255">
        <v>0</v>
      </c>
      <c r="P152" s="255">
        <v>0</v>
      </c>
      <c r="Q152" s="255">
        <v>0</v>
      </c>
      <c r="R152" s="256">
        <v>1</v>
      </c>
    </row>
    <row r="153" spans="1:18" ht="14.25">
      <c r="A153" s="250" t="s">
        <v>13021</v>
      </c>
      <c r="B153" s="257" t="s">
        <v>4622</v>
      </c>
      <c r="C153" s="251" t="s">
        <v>13020</v>
      </c>
      <c r="D153" s="251" t="s">
        <v>470</v>
      </c>
      <c r="E153" s="251" t="s">
        <v>12692</v>
      </c>
      <c r="F153" s="251">
        <v>170</v>
      </c>
      <c r="G153" s="251">
        <v>5</v>
      </c>
      <c r="H153" s="251"/>
      <c r="I153" s="251" t="s">
        <v>12681</v>
      </c>
      <c r="J153" s="251" t="str">
        <f>IF(OR(Table_1[[#This Row],[Sorcerer]]=1,Table_1[[#This Row],[Wizard]]=1),"ARCANE","DIVINE")</f>
        <v>ARCANE</v>
      </c>
      <c r="K153" s="255">
        <v>1</v>
      </c>
      <c r="L153" s="255">
        <v>0</v>
      </c>
      <c r="M153" s="255">
        <v>0</v>
      </c>
      <c r="N153" s="255">
        <v>0</v>
      </c>
      <c r="O153" s="255">
        <v>0</v>
      </c>
      <c r="P153" s="255">
        <v>0</v>
      </c>
      <c r="Q153" s="255">
        <v>0</v>
      </c>
      <c r="R153" s="256">
        <v>1</v>
      </c>
    </row>
    <row r="154" spans="1:18" ht="14.25">
      <c r="A154" s="250" t="s">
        <v>13019</v>
      </c>
      <c r="B154" s="257" t="s">
        <v>5507</v>
      </c>
      <c r="C154" s="251" t="s">
        <v>13018</v>
      </c>
      <c r="D154" s="251" t="s">
        <v>470</v>
      </c>
      <c r="E154" s="251" t="s">
        <v>12654</v>
      </c>
      <c r="F154" s="251">
        <v>239</v>
      </c>
      <c r="G154" s="251">
        <v>3</v>
      </c>
      <c r="H154" s="251"/>
      <c r="I154" s="251" t="s">
        <v>12681</v>
      </c>
      <c r="J154" s="251" t="str">
        <f>IF(OR(Table_1[[#This Row],[Sorcerer]]=1,Table_1[[#This Row],[Wizard]]=1),"ARCANE","DIVINE")</f>
        <v>ARCANE</v>
      </c>
      <c r="K154" s="255">
        <v>1</v>
      </c>
      <c r="L154" s="255">
        <v>0</v>
      </c>
      <c r="M154" s="255">
        <v>0</v>
      </c>
      <c r="N154" s="255">
        <v>0</v>
      </c>
      <c r="O154" s="255">
        <v>0</v>
      </c>
      <c r="P154" s="255">
        <v>0</v>
      </c>
      <c r="Q154" s="255">
        <v>0</v>
      </c>
      <c r="R154" s="256">
        <v>1</v>
      </c>
    </row>
    <row r="155" spans="1:18" ht="28.5">
      <c r="A155" s="250" t="s">
        <v>13017</v>
      </c>
      <c r="B155" s="251" t="s">
        <v>7364</v>
      </c>
      <c r="C155" s="251" t="s">
        <v>13016</v>
      </c>
      <c r="D155" s="251" t="s">
        <v>12660</v>
      </c>
      <c r="E155" s="251" t="s">
        <v>12654</v>
      </c>
      <c r="F155" s="251">
        <v>249</v>
      </c>
      <c r="G155" s="251">
        <v>5</v>
      </c>
      <c r="H155" s="251"/>
      <c r="I155" s="251" t="s">
        <v>12681</v>
      </c>
      <c r="J155" s="251" t="str">
        <f>IF(OR(Table_1[[#This Row],[Sorcerer]]=1,Table_1[[#This Row],[Wizard]]=1),"ARCANE","DIVINE")</f>
        <v>ARCANE</v>
      </c>
      <c r="K155" s="255">
        <v>1</v>
      </c>
      <c r="L155" s="255">
        <v>0</v>
      </c>
      <c r="M155" s="255">
        <v>0</v>
      </c>
      <c r="N155" s="255">
        <v>0</v>
      </c>
      <c r="O155" s="255">
        <v>0</v>
      </c>
      <c r="P155" s="255">
        <v>0</v>
      </c>
      <c r="Q155" s="255">
        <v>0</v>
      </c>
      <c r="R155" s="256">
        <v>1</v>
      </c>
    </row>
    <row r="156" spans="1:18" ht="28.5">
      <c r="A156" s="250" t="s">
        <v>13015</v>
      </c>
      <c r="B156" s="257" t="s">
        <v>12745</v>
      </c>
      <c r="C156" s="251" t="s">
        <v>13014</v>
      </c>
      <c r="D156" s="251" t="s">
        <v>470</v>
      </c>
      <c r="E156" s="251" t="s">
        <v>12654</v>
      </c>
      <c r="F156" s="251">
        <v>226</v>
      </c>
      <c r="G156" s="251">
        <v>4</v>
      </c>
      <c r="H156" s="251" t="s">
        <v>13013</v>
      </c>
      <c r="I156" s="251" t="s">
        <v>12652</v>
      </c>
      <c r="J156" s="251" t="str">
        <f>IF(OR(Table_1[[#This Row],[Sorcerer]]=1,Table_1[[#This Row],[Wizard]]=1),"ARCANE","DIVINE")</f>
        <v>ARCANE</v>
      </c>
      <c r="K156" s="255">
        <v>0</v>
      </c>
      <c r="L156" s="255">
        <v>0</v>
      </c>
      <c r="M156" s="255">
        <v>1</v>
      </c>
      <c r="N156" s="255">
        <v>0</v>
      </c>
      <c r="O156" s="255">
        <v>0</v>
      </c>
      <c r="P156" s="255">
        <v>1</v>
      </c>
      <c r="Q156" s="255">
        <v>0</v>
      </c>
      <c r="R156" s="256">
        <v>1</v>
      </c>
    </row>
    <row r="157" spans="1:18" ht="14.25">
      <c r="A157" s="250" t="s">
        <v>3938</v>
      </c>
      <c r="B157" s="257" t="s">
        <v>12745</v>
      </c>
      <c r="C157" s="269" t="s">
        <v>13012</v>
      </c>
      <c r="D157" s="251" t="s">
        <v>470</v>
      </c>
      <c r="E157" s="251" t="s">
        <v>12654</v>
      </c>
      <c r="F157" s="251">
        <v>278</v>
      </c>
      <c r="G157" s="251">
        <v>3</v>
      </c>
      <c r="H157" s="251"/>
      <c r="I157" s="251" t="s">
        <v>12652</v>
      </c>
      <c r="J157" s="251" t="str">
        <f>IF(OR(Table_1[[#This Row],[Sorcerer]]=1,Table_1[[#This Row],[Wizard]]=1),"ARCANE","DIVINE")</f>
        <v>DIVINE</v>
      </c>
      <c r="K157" s="255">
        <v>0</v>
      </c>
      <c r="L157" s="255">
        <v>1</v>
      </c>
      <c r="M157" s="255">
        <v>0</v>
      </c>
      <c r="N157" s="255">
        <v>0</v>
      </c>
      <c r="O157" s="255">
        <v>0</v>
      </c>
      <c r="P157" s="255">
        <v>0</v>
      </c>
      <c r="Q157" s="255">
        <v>0</v>
      </c>
      <c r="R157" s="256">
        <v>0</v>
      </c>
    </row>
    <row r="158" spans="1:18" ht="14.25">
      <c r="A158" s="250" t="s">
        <v>3938</v>
      </c>
      <c r="B158" s="251" t="s">
        <v>4702</v>
      </c>
      <c r="C158" s="251" t="s">
        <v>13011</v>
      </c>
      <c r="D158" s="251" t="s">
        <v>470</v>
      </c>
      <c r="E158" s="251" t="s">
        <v>12692</v>
      </c>
      <c r="F158" s="251">
        <v>167</v>
      </c>
      <c r="G158" s="251">
        <v>7</v>
      </c>
      <c r="H158" s="258"/>
      <c r="I158" s="251" t="s">
        <v>12816</v>
      </c>
      <c r="J158" s="251" t="str">
        <f>IF(OR(Table_1[[#This Row],[Sorcerer]]=1,Table_1[[#This Row],[Wizard]]=1),"ARCANE","DIVINE")</f>
        <v>ARCANE</v>
      </c>
      <c r="K158" s="255">
        <v>1</v>
      </c>
      <c r="L158" s="259">
        <v>0</v>
      </c>
      <c r="M158" s="255">
        <v>1</v>
      </c>
      <c r="N158" s="259">
        <v>0</v>
      </c>
      <c r="O158" s="259">
        <v>0</v>
      </c>
      <c r="P158" s="259">
        <v>0</v>
      </c>
      <c r="Q158" s="255">
        <v>1</v>
      </c>
      <c r="R158" s="256">
        <v>1</v>
      </c>
    </row>
    <row r="159" spans="1:18" ht="14.25">
      <c r="A159" s="250" t="s">
        <v>3938</v>
      </c>
      <c r="B159" s="257" t="s">
        <v>12745</v>
      </c>
      <c r="C159" s="251" t="s">
        <v>13010</v>
      </c>
      <c r="D159" s="251" t="s">
        <v>470</v>
      </c>
      <c r="E159" s="251" t="s">
        <v>12692</v>
      </c>
      <c r="F159" s="251">
        <v>171</v>
      </c>
      <c r="G159" s="251">
        <v>0</v>
      </c>
      <c r="H159" s="251"/>
      <c r="I159" s="251" t="s">
        <v>12816</v>
      </c>
      <c r="J159" s="251" t="str">
        <f>IF(OR(Table_1[[#This Row],[Sorcerer]]=1,Table_1[[#This Row],[Wizard]]=1),"ARCANE","DIVINE")</f>
        <v>ARCANE</v>
      </c>
      <c r="K159" s="255">
        <v>1</v>
      </c>
      <c r="L159" s="255">
        <v>0</v>
      </c>
      <c r="M159" s="255">
        <v>1</v>
      </c>
      <c r="N159" s="255">
        <v>0</v>
      </c>
      <c r="O159" s="255">
        <v>0</v>
      </c>
      <c r="P159" s="255">
        <v>0</v>
      </c>
      <c r="Q159" s="255">
        <v>1</v>
      </c>
      <c r="R159" s="256">
        <v>1</v>
      </c>
    </row>
    <row r="160" spans="1:18" ht="28.5">
      <c r="A160" s="250" t="s">
        <v>13005</v>
      </c>
      <c r="B160" s="257" t="s">
        <v>5507</v>
      </c>
      <c r="C160" s="251" t="s">
        <v>13009</v>
      </c>
      <c r="D160" s="251" t="s">
        <v>12728</v>
      </c>
      <c r="E160" s="251" t="s">
        <v>12654</v>
      </c>
      <c r="F160" s="251">
        <v>219</v>
      </c>
      <c r="G160" s="251">
        <v>1</v>
      </c>
      <c r="H160" s="251"/>
      <c r="I160" s="251" t="s">
        <v>12816</v>
      </c>
      <c r="J160" s="251" t="str">
        <f>IF(OR(Table_1[[#This Row],[Sorcerer]]=1,Table_1[[#This Row],[Wizard]]=1),"ARCANE","DIVINE")</f>
        <v>ARCANE</v>
      </c>
      <c r="K160" s="255">
        <v>1</v>
      </c>
      <c r="L160" s="255">
        <v>0</v>
      </c>
      <c r="M160" s="255">
        <v>1</v>
      </c>
      <c r="N160" s="255">
        <v>0</v>
      </c>
      <c r="O160" s="255">
        <v>0</v>
      </c>
      <c r="P160" s="255">
        <v>0</v>
      </c>
      <c r="Q160" s="255">
        <v>1</v>
      </c>
      <c r="R160" s="256">
        <v>1</v>
      </c>
    </row>
    <row r="161" spans="1:18" ht="28.5">
      <c r="A161" s="250" t="s">
        <v>13005</v>
      </c>
      <c r="B161" s="257" t="s">
        <v>5507</v>
      </c>
      <c r="C161" s="251" t="s">
        <v>12996</v>
      </c>
      <c r="D161" s="251" t="s">
        <v>12728</v>
      </c>
      <c r="E161" s="251" t="s">
        <v>12654</v>
      </c>
      <c r="F161" s="251">
        <v>223</v>
      </c>
      <c r="G161" s="251">
        <v>5</v>
      </c>
      <c r="H161" s="251"/>
      <c r="I161" s="251" t="s">
        <v>12664</v>
      </c>
      <c r="J161" s="251" t="str">
        <f>IF(OR(Table_1[[#This Row],[Sorcerer]]=1,Table_1[[#This Row],[Wizard]]=1),"ARCANE","DIVINE")</f>
        <v>ARCANE</v>
      </c>
      <c r="K161" s="255">
        <v>0</v>
      </c>
      <c r="L161" s="255">
        <v>0</v>
      </c>
      <c r="M161" s="255">
        <v>0</v>
      </c>
      <c r="N161" s="255">
        <v>0</v>
      </c>
      <c r="O161" s="255">
        <v>0</v>
      </c>
      <c r="P161" s="255">
        <v>1</v>
      </c>
      <c r="Q161" s="255">
        <v>0</v>
      </c>
      <c r="R161" s="256">
        <v>1</v>
      </c>
    </row>
    <row r="162" spans="1:18" ht="28.5">
      <c r="A162" s="250" t="s">
        <v>13008</v>
      </c>
      <c r="B162" s="257" t="s">
        <v>5507</v>
      </c>
      <c r="C162" s="251" t="s">
        <v>13007</v>
      </c>
      <c r="D162" s="251" t="s">
        <v>12728</v>
      </c>
      <c r="E162" s="251" t="s">
        <v>12654</v>
      </c>
      <c r="F162" s="251">
        <v>233</v>
      </c>
      <c r="G162" s="251">
        <v>5</v>
      </c>
      <c r="H162" s="251"/>
      <c r="I162" s="251" t="s">
        <v>12664</v>
      </c>
      <c r="J162" s="251" t="str">
        <f>IF(OR(Table_1[[#This Row],[Sorcerer]]=1,Table_1[[#This Row],[Wizard]]=1),"ARCANE","DIVINE")</f>
        <v>DIVINE</v>
      </c>
      <c r="K162" s="255">
        <v>1</v>
      </c>
      <c r="L162" s="255">
        <v>0</v>
      </c>
      <c r="M162" s="255">
        <v>1</v>
      </c>
      <c r="N162" s="255">
        <v>0</v>
      </c>
      <c r="O162" s="255">
        <v>0</v>
      </c>
      <c r="P162" s="255">
        <v>0</v>
      </c>
      <c r="Q162" s="255">
        <v>0</v>
      </c>
      <c r="R162" s="256">
        <v>0</v>
      </c>
    </row>
    <row r="163" spans="1:18" ht="28.5">
      <c r="A163" s="250" t="s">
        <v>13005</v>
      </c>
      <c r="B163" s="257" t="s">
        <v>5507</v>
      </c>
      <c r="C163" s="251" t="s">
        <v>12834</v>
      </c>
      <c r="D163" s="251" t="s">
        <v>12728</v>
      </c>
      <c r="E163" s="251" t="s">
        <v>12654</v>
      </c>
      <c r="F163" s="251">
        <v>243</v>
      </c>
      <c r="G163" s="251">
        <v>6</v>
      </c>
      <c r="H163" s="251"/>
      <c r="I163" s="251" t="s">
        <v>12664</v>
      </c>
      <c r="J163" s="251" t="str">
        <f>IF(OR(Table_1[[#This Row],[Sorcerer]]=1,Table_1[[#This Row],[Wizard]]=1),"ARCANE","DIVINE")</f>
        <v>DIVINE</v>
      </c>
      <c r="K163" s="255">
        <v>1</v>
      </c>
      <c r="L163" s="255">
        <v>0</v>
      </c>
      <c r="M163" s="255">
        <v>1</v>
      </c>
      <c r="N163" s="255">
        <v>0</v>
      </c>
      <c r="O163" s="255">
        <v>0</v>
      </c>
      <c r="P163" s="255">
        <v>0</v>
      </c>
      <c r="Q163" s="255">
        <v>0</v>
      </c>
      <c r="R163" s="256">
        <v>0</v>
      </c>
    </row>
    <row r="164" spans="1:18" ht="28.5">
      <c r="A164" s="250" t="s">
        <v>13005</v>
      </c>
      <c r="B164" s="257" t="s">
        <v>5507</v>
      </c>
      <c r="C164" s="251" t="s">
        <v>12807</v>
      </c>
      <c r="D164" s="251" t="s">
        <v>12728</v>
      </c>
      <c r="E164" s="251" t="s">
        <v>12654</v>
      </c>
      <c r="F164" s="251">
        <v>256</v>
      </c>
      <c r="G164" s="251">
        <v>3</v>
      </c>
      <c r="H164" s="251"/>
      <c r="I164" s="251" t="s">
        <v>12673</v>
      </c>
      <c r="J164" s="251" t="str">
        <f>IF(OR(Table_1[[#This Row],[Sorcerer]]=1,Table_1[[#This Row],[Wizard]]=1),"ARCANE","DIVINE")</f>
        <v>DIVINE</v>
      </c>
      <c r="K164" s="255">
        <v>0</v>
      </c>
      <c r="L164" s="255">
        <v>1</v>
      </c>
      <c r="M164" s="255">
        <v>1</v>
      </c>
      <c r="N164" s="255">
        <v>0</v>
      </c>
      <c r="O164" s="255">
        <v>0</v>
      </c>
      <c r="P164" s="255">
        <v>0</v>
      </c>
      <c r="Q164" s="255">
        <v>0</v>
      </c>
      <c r="R164" s="256">
        <v>0</v>
      </c>
    </row>
    <row r="165" spans="1:18" ht="28.5">
      <c r="A165" s="250" t="s">
        <v>13005</v>
      </c>
      <c r="B165" s="257" t="s">
        <v>5507</v>
      </c>
      <c r="C165" s="251" t="s">
        <v>12805</v>
      </c>
      <c r="D165" s="251" t="s">
        <v>12728</v>
      </c>
      <c r="E165" s="251" t="s">
        <v>12654</v>
      </c>
      <c r="F165" s="251">
        <v>270</v>
      </c>
      <c r="G165" s="251">
        <v>1</v>
      </c>
      <c r="H165" s="251"/>
      <c r="I165" s="251" t="s">
        <v>12749</v>
      </c>
      <c r="J165" s="251" t="str">
        <f>IF(OR(Table_1[[#This Row],[Sorcerer]]=1,Table_1[[#This Row],[Wizard]]=1),"ARCANE","DIVINE")</f>
        <v>DIVINE</v>
      </c>
      <c r="K165" s="255">
        <v>0</v>
      </c>
      <c r="L165" s="255">
        <v>0</v>
      </c>
      <c r="M165" s="255">
        <v>0</v>
      </c>
      <c r="N165" s="255">
        <v>0</v>
      </c>
      <c r="O165" s="255">
        <v>0</v>
      </c>
      <c r="P165" s="255">
        <v>0</v>
      </c>
      <c r="Q165" s="255">
        <v>1</v>
      </c>
      <c r="R165" s="256">
        <v>0</v>
      </c>
    </row>
    <row r="166" spans="1:18" ht="28.5">
      <c r="A166" s="250" t="s">
        <v>13005</v>
      </c>
      <c r="B166" s="257" t="s">
        <v>5507</v>
      </c>
      <c r="C166" s="251" t="s">
        <v>12861</v>
      </c>
      <c r="D166" s="251" t="s">
        <v>12728</v>
      </c>
      <c r="E166" s="251" t="s">
        <v>12654</v>
      </c>
      <c r="F166" s="251">
        <v>271</v>
      </c>
      <c r="G166" s="251">
        <v>7</v>
      </c>
      <c r="H166" s="251"/>
      <c r="I166" s="251" t="s">
        <v>12749</v>
      </c>
      <c r="J166" s="251" t="str">
        <f>IF(OR(Table_1[[#This Row],[Sorcerer]]=1,Table_1[[#This Row],[Wizard]]=1),"ARCANE","DIVINE")</f>
        <v>ARCANE</v>
      </c>
      <c r="K166" s="255">
        <v>1</v>
      </c>
      <c r="L166" s="255">
        <v>0</v>
      </c>
      <c r="M166" s="255">
        <v>0</v>
      </c>
      <c r="N166" s="255">
        <v>0</v>
      </c>
      <c r="O166" s="255">
        <v>0</v>
      </c>
      <c r="P166" s="255">
        <v>1</v>
      </c>
      <c r="Q166" s="255">
        <v>1</v>
      </c>
      <c r="R166" s="256">
        <v>1</v>
      </c>
    </row>
    <row r="167" spans="1:18" ht="28.5">
      <c r="A167" s="250" t="s">
        <v>13005</v>
      </c>
      <c r="B167" s="257" t="s">
        <v>5507</v>
      </c>
      <c r="C167" s="251" t="s">
        <v>13006</v>
      </c>
      <c r="D167" s="251" t="s">
        <v>12728</v>
      </c>
      <c r="E167" s="251" t="s">
        <v>12654</v>
      </c>
      <c r="F167" s="251">
        <v>284</v>
      </c>
      <c r="G167" s="251">
        <v>9</v>
      </c>
      <c r="H167" s="251"/>
      <c r="I167" s="251" t="s">
        <v>12749</v>
      </c>
      <c r="J167" s="251" t="str">
        <f>IF(OR(Table_1[[#This Row],[Sorcerer]]=1,Table_1[[#This Row],[Wizard]]=1),"ARCANE","DIVINE")</f>
        <v>ARCANE</v>
      </c>
      <c r="K167" s="255">
        <v>1</v>
      </c>
      <c r="L167" s="255">
        <v>1</v>
      </c>
      <c r="M167" s="255">
        <v>1</v>
      </c>
      <c r="N167" s="255">
        <v>0</v>
      </c>
      <c r="O167" s="255">
        <v>0</v>
      </c>
      <c r="P167" s="255">
        <v>1</v>
      </c>
      <c r="Q167" s="255">
        <v>1</v>
      </c>
      <c r="R167" s="256">
        <v>1</v>
      </c>
    </row>
    <row r="168" spans="1:18" ht="28.5">
      <c r="A168" s="250" t="s">
        <v>13005</v>
      </c>
      <c r="B168" s="257" t="s">
        <v>5507</v>
      </c>
      <c r="C168" s="251" t="s">
        <v>13004</v>
      </c>
      <c r="D168" s="251" t="s">
        <v>12728</v>
      </c>
      <c r="E168" s="251" t="s">
        <v>12654</v>
      </c>
      <c r="F168" s="251">
        <v>288</v>
      </c>
      <c r="G168" s="251">
        <v>6</v>
      </c>
      <c r="H168" s="251"/>
      <c r="I168" s="251" t="s">
        <v>12681</v>
      </c>
      <c r="J168" s="251" t="str">
        <f>IF(OR(Table_1[[#This Row],[Sorcerer]]=1,Table_1[[#This Row],[Wizard]]=1),"ARCANE","DIVINE")</f>
        <v>DIVINE</v>
      </c>
      <c r="K168" s="255">
        <v>0</v>
      </c>
      <c r="L168" s="255">
        <v>1</v>
      </c>
      <c r="M168" s="255">
        <v>0</v>
      </c>
      <c r="N168" s="255">
        <v>0</v>
      </c>
      <c r="O168" s="255">
        <v>0</v>
      </c>
      <c r="P168" s="255">
        <v>0</v>
      </c>
      <c r="Q168" s="255">
        <v>0</v>
      </c>
      <c r="R168" s="256">
        <v>0</v>
      </c>
    </row>
    <row r="169" spans="1:18" ht="28.5">
      <c r="A169" s="250" t="s">
        <v>13003</v>
      </c>
      <c r="B169" s="257" t="s">
        <v>12830</v>
      </c>
      <c r="C169" s="251" t="s">
        <v>13002</v>
      </c>
      <c r="D169" s="251" t="s">
        <v>12728</v>
      </c>
      <c r="E169" s="251" t="s">
        <v>12654</v>
      </c>
      <c r="F169" s="251">
        <v>214</v>
      </c>
      <c r="G169" s="251">
        <v>8</v>
      </c>
      <c r="H169" s="251"/>
      <c r="I169" s="251" t="s">
        <v>12673</v>
      </c>
      <c r="J169" s="251" t="str">
        <f>IF(OR(Table_1[[#This Row],[Sorcerer]]=1,Table_1[[#This Row],[Wizard]]=1),"ARCANE","DIVINE")</f>
        <v>DIVINE</v>
      </c>
      <c r="K169" s="255">
        <v>0</v>
      </c>
      <c r="L169" s="255">
        <v>0</v>
      </c>
      <c r="M169" s="255">
        <v>0</v>
      </c>
      <c r="N169" s="255">
        <v>0</v>
      </c>
      <c r="O169" s="255">
        <v>0</v>
      </c>
      <c r="P169" s="255">
        <v>0</v>
      </c>
      <c r="Q169" s="255">
        <v>1</v>
      </c>
      <c r="R169" s="256">
        <v>0</v>
      </c>
    </row>
    <row r="170" spans="1:18" ht="14.25">
      <c r="A170" s="250" t="s">
        <v>8166</v>
      </c>
      <c r="B170" s="257" t="s">
        <v>5507</v>
      </c>
      <c r="C170" s="251" t="s">
        <v>12973</v>
      </c>
      <c r="D170" s="251" t="s">
        <v>12660</v>
      </c>
      <c r="E170" s="251" t="s">
        <v>12654</v>
      </c>
      <c r="F170" s="251">
        <v>257</v>
      </c>
      <c r="G170" s="251">
        <v>2</v>
      </c>
      <c r="H170" s="251"/>
      <c r="I170" s="251" t="s">
        <v>12816</v>
      </c>
      <c r="J170" s="251" t="str">
        <f>IF(OR(Table_1[[#This Row],[Sorcerer]]=1,Table_1[[#This Row],[Wizard]]=1),"ARCANE","DIVINE")</f>
        <v>ARCANE</v>
      </c>
      <c r="K170" s="255">
        <v>1</v>
      </c>
      <c r="L170" s="255">
        <v>0</v>
      </c>
      <c r="M170" s="255">
        <v>0</v>
      </c>
      <c r="N170" s="255">
        <v>0</v>
      </c>
      <c r="O170" s="255">
        <v>0</v>
      </c>
      <c r="P170" s="255">
        <v>1</v>
      </c>
      <c r="Q170" s="255">
        <v>1</v>
      </c>
      <c r="R170" s="256">
        <v>1</v>
      </c>
    </row>
    <row r="171" spans="1:18" ht="14.25">
      <c r="A171" s="270" t="s">
        <v>8166</v>
      </c>
      <c r="B171" s="257" t="s">
        <v>5507</v>
      </c>
      <c r="C171" s="271" t="s">
        <v>12735</v>
      </c>
      <c r="D171" s="271" t="s">
        <v>12660</v>
      </c>
      <c r="E171" s="271" t="s">
        <v>12654</v>
      </c>
      <c r="F171" s="251">
        <v>279</v>
      </c>
      <c r="G171" s="251">
        <v>6</v>
      </c>
      <c r="H171" s="251"/>
      <c r="I171" s="251" t="s">
        <v>12816</v>
      </c>
      <c r="J171" s="251" t="str">
        <f>IF(OR(Table_1[[#This Row],[Sorcerer]]=1,Table_1[[#This Row],[Wizard]]=1),"ARCANE","DIVINE")</f>
        <v>ARCANE</v>
      </c>
      <c r="K171" s="255">
        <v>1</v>
      </c>
      <c r="L171" s="255">
        <v>0</v>
      </c>
      <c r="M171" s="255">
        <v>0</v>
      </c>
      <c r="N171" s="255">
        <v>0</v>
      </c>
      <c r="O171" s="255">
        <v>0</v>
      </c>
      <c r="P171" s="255">
        <v>1</v>
      </c>
      <c r="Q171" s="255">
        <v>1</v>
      </c>
      <c r="R171" s="256">
        <v>1</v>
      </c>
    </row>
    <row r="172" spans="1:18" ht="28.5">
      <c r="A172" s="250" t="s">
        <v>8166</v>
      </c>
      <c r="B172" s="257" t="s">
        <v>5507</v>
      </c>
      <c r="C172" s="251" t="s">
        <v>12732</v>
      </c>
      <c r="D172" s="251" t="s">
        <v>12660</v>
      </c>
      <c r="E172" s="251" t="s">
        <v>12654</v>
      </c>
      <c r="F172" s="251">
        <v>279</v>
      </c>
      <c r="G172" s="251">
        <v>2</v>
      </c>
      <c r="H172" s="258" t="s">
        <v>13001</v>
      </c>
      <c r="I172" s="251" t="s">
        <v>12673</v>
      </c>
      <c r="J172" s="251" t="str">
        <f>IF(OR(Table_1[[#This Row],[Sorcerer]]=1,Table_1[[#This Row],[Wizard]]=1),"ARCANE","DIVINE")</f>
        <v>ARCANE</v>
      </c>
      <c r="K172" s="255">
        <v>0</v>
      </c>
      <c r="L172" s="255">
        <v>0</v>
      </c>
      <c r="M172" s="255">
        <v>1</v>
      </c>
      <c r="N172" s="255">
        <v>0</v>
      </c>
      <c r="O172" s="255">
        <v>0</v>
      </c>
      <c r="P172" s="255">
        <v>1</v>
      </c>
      <c r="Q172" s="255">
        <v>0</v>
      </c>
      <c r="R172" s="256">
        <v>1</v>
      </c>
    </row>
    <row r="173" spans="1:18" ht="28.5">
      <c r="A173" s="250" t="s">
        <v>13000</v>
      </c>
      <c r="B173" s="257" t="s">
        <v>12745</v>
      </c>
      <c r="C173" s="251" t="s">
        <v>12999</v>
      </c>
      <c r="D173" s="251" t="s">
        <v>12728</v>
      </c>
      <c r="E173" s="251" t="s">
        <v>12692</v>
      </c>
      <c r="F173" s="251">
        <v>154</v>
      </c>
      <c r="G173" s="251">
        <v>2</v>
      </c>
      <c r="H173" s="251"/>
      <c r="I173" s="251" t="s">
        <v>12673</v>
      </c>
      <c r="J173" s="251" t="str">
        <f>IF(OR(Table_1[[#This Row],[Sorcerer]]=1,Table_1[[#This Row],[Wizard]]=1),"ARCANE","DIVINE")</f>
        <v>ARCANE</v>
      </c>
      <c r="K173" s="255">
        <v>0</v>
      </c>
      <c r="L173" s="255">
        <v>0</v>
      </c>
      <c r="M173" s="255">
        <v>1</v>
      </c>
      <c r="N173" s="255">
        <v>0</v>
      </c>
      <c r="O173" s="255">
        <v>0</v>
      </c>
      <c r="P173" s="255">
        <v>1</v>
      </c>
      <c r="Q173" s="255">
        <v>0</v>
      </c>
      <c r="R173" s="256">
        <v>1</v>
      </c>
    </row>
    <row r="174" spans="1:18" ht="14.25">
      <c r="A174" s="250" t="s">
        <v>8004</v>
      </c>
      <c r="B174" s="251" t="s">
        <v>12662</v>
      </c>
      <c r="C174" s="251" t="s">
        <v>12998</v>
      </c>
      <c r="D174" s="251" t="s">
        <v>470</v>
      </c>
      <c r="E174" s="251" t="s">
        <v>12670</v>
      </c>
      <c r="F174" s="251">
        <v>18</v>
      </c>
      <c r="G174" s="251">
        <v>1</v>
      </c>
      <c r="H174" s="251" t="s">
        <v>12679</v>
      </c>
      <c r="I174" s="251" t="s">
        <v>12652</v>
      </c>
      <c r="J174" s="251" t="str">
        <f>IF(OR(Table_1[[#This Row],[Sorcerer]]=1,Table_1[[#This Row],[Wizard]]=1),"ARCANE","DIVINE")</f>
        <v>ARCANE</v>
      </c>
      <c r="K174" s="255">
        <v>0</v>
      </c>
      <c r="L174" s="255">
        <v>0</v>
      </c>
      <c r="M174" s="255">
        <v>1</v>
      </c>
      <c r="N174" s="255">
        <v>0</v>
      </c>
      <c r="O174" s="255">
        <v>0</v>
      </c>
      <c r="P174" s="255">
        <v>1</v>
      </c>
      <c r="Q174" s="255">
        <v>0</v>
      </c>
      <c r="R174" s="256">
        <v>1</v>
      </c>
    </row>
    <row r="175" spans="1:18" ht="42.75">
      <c r="A175" s="250" t="s">
        <v>8004</v>
      </c>
      <c r="B175" s="251" t="s">
        <v>12662</v>
      </c>
      <c r="C175" s="251" t="s">
        <v>12997</v>
      </c>
      <c r="D175" s="251" t="s">
        <v>470</v>
      </c>
      <c r="E175" s="251" t="s">
        <v>12670</v>
      </c>
      <c r="F175" s="251">
        <v>21</v>
      </c>
      <c r="G175" s="251">
        <v>2</v>
      </c>
      <c r="H175" s="251" t="s">
        <v>12843</v>
      </c>
      <c r="I175" s="251" t="s">
        <v>12652</v>
      </c>
      <c r="J175" s="251" t="str">
        <f>IF(OR(Table_1[[#This Row],[Sorcerer]]=1,Table_1[[#This Row],[Wizard]]=1),"ARCANE","DIVINE")</f>
        <v>ARCANE</v>
      </c>
      <c r="K175" s="255">
        <v>0</v>
      </c>
      <c r="L175" s="255">
        <v>0</v>
      </c>
      <c r="M175" s="255">
        <v>1</v>
      </c>
      <c r="N175" s="255">
        <v>0</v>
      </c>
      <c r="O175" s="255">
        <v>0</v>
      </c>
      <c r="P175" s="255">
        <v>1</v>
      </c>
      <c r="Q175" s="255">
        <v>0</v>
      </c>
      <c r="R175" s="256">
        <v>1</v>
      </c>
    </row>
    <row r="176" spans="1:18" ht="14.25">
      <c r="A176" s="250" t="s">
        <v>12987</v>
      </c>
      <c r="B176" s="257" t="s">
        <v>12740</v>
      </c>
      <c r="C176" s="251" t="s">
        <v>12996</v>
      </c>
      <c r="D176" s="251" t="s">
        <v>12660</v>
      </c>
      <c r="E176" s="251" t="s">
        <v>12654</v>
      </c>
      <c r="F176" s="251">
        <v>223</v>
      </c>
      <c r="G176" s="251">
        <v>5</v>
      </c>
      <c r="H176" s="251"/>
      <c r="I176" s="251" t="s">
        <v>12711</v>
      </c>
      <c r="J176" s="251" t="str">
        <f>IF(OR(Table_1[[#This Row],[Sorcerer]]=1,Table_1[[#This Row],[Wizard]]=1),"ARCANE","DIVINE")</f>
        <v>ARCANE</v>
      </c>
      <c r="K176" s="255">
        <v>1</v>
      </c>
      <c r="L176" s="255">
        <v>0</v>
      </c>
      <c r="M176" s="255">
        <v>0</v>
      </c>
      <c r="N176" s="255">
        <v>0</v>
      </c>
      <c r="O176" s="255">
        <v>0</v>
      </c>
      <c r="P176" s="255">
        <v>0</v>
      </c>
      <c r="Q176" s="255">
        <v>0</v>
      </c>
      <c r="R176" s="256">
        <v>1</v>
      </c>
    </row>
    <row r="177" spans="1:18" ht="28.5">
      <c r="A177" s="250" t="s">
        <v>12987</v>
      </c>
      <c r="B177" s="257" t="s">
        <v>12740</v>
      </c>
      <c r="C177" s="251" t="s">
        <v>12995</v>
      </c>
      <c r="D177" s="251" t="s">
        <v>12660</v>
      </c>
      <c r="E177" s="251" t="s">
        <v>12654</v>
      </c>
      <c r="F177" s="251">
        <v>225</v>
      </c>
      <c r="G177" s="251">
        <v>5</v>
      </c>
      <c r="H177" s="251"/>
      <c r="I177" s="251" t="s">
        <v>12711</v>
      </c>
      <c r="J177" s="251" t="str">
        <f>IF(OR(Table_1[[#This Row],[Sorcerer]]=1,Table_1[[#This Row],[Wizard]]=1),"ARCANE","DIVINE")</f>
        <v>ARCANE</v>
      </c>
      <c r="K177" s="255">
        <v>1</v>
      </c>
      <c r="L177" s="255">
        <v>0</v>
      </c>
      <c r="M177" s="255">
        <v>0</v>
      </c>
      <c r="N177" s="255">
        <v>0</v>
      </c>
      <c r="O177" s="255">
        <v>0</v>
      </c>
      <c r="P177" s="255">
        <v>0</v>
      </c>
      <c r="Q177" s="255">
        <v>0</v>
      </c>
      <c r="R177" s="256">
        <v>1</v>
      </c>
    </row>
    <row r="178" spans="1:18" ht="14.25">
      <c r="A178" s="250" t="s">
        <v>12987</v>
      </c>
      <c r="B178" s="257" t="s">
        <v>12994</v>
      </c>
      <c r="C178" s="251" t="s">
        <v>12993</v>
      </c>
      <c r="D178" s="251" t="s">
        <v>12660</v>
      </c>
      <c r="E178" s="251" t="s">
        <v>12654</v>
      </c>
      <c r="F178" s="251">
        <v>228</v>
      </c>
      <c r="G178" s="251">
        <v>8</v>
      </c>
      <c r="H178" s="251"/>
      <c r="I178" s="251" t="s">
        <v>12681</v>
      </c>
      <c r="J178" s="251" t="str">
        <f>IF(OR(Table_1[[#This Row],[Sorcerer]]=1,Table_1[[#This Row],[Wizard]]=1),"ARCANE","DIVINE")</f>
        <v>ARCANE</v>
      </c>
      <c r="K178" s="255">
        <v>0</v>
      </c>
      <c r="L178" s="255">
        <v>0</v>
      </c>
      <c r="M178" s="255">
        <v>0</v>
      </c>
      <c r="N178" s="255">
        <v>0</v>
      </c>
      <c r="O178" s="255">
        <v>0</v>
      </c>
      <c r="P178" s="255">
        <v>0</v>
      </c>
      <c r="Q178" s="255">
        <v>1</v>
      </c>
      <c r="R178" s="256">
        <v>1</v>
      </c>
    </row>
    <row r="179" spans="1:18" ht="14.25">
      <c r="A179" s="250" t="s">
        <v>12987</v>
      </c>
      <c r="B179" s="257" t="s">
        <v>12854</v>
      </c>
      <c r="C179" s="251" t="s">
        <v>12711</v>
      </c>
      <c r="D179" s="251" t="s">
        <v>12660</v>
      </c>
      <c r="E179" s="251" t="s">
        <v>12654</v>
      </c>
      <c r="F179" s="251">
        <v>234</v>
      </c>
      <c r="G179" s="251">
        <v>4</v>
      </c>
      <c r="H179" s="251"/>
      <c r="I179" s="251" t="s">
        <v>12673</v>
      </c>
      <c r="J179" s="251" t="str">
        <f>IF(OR(Table_1[[#This Row],[Sorcerer]]=1,Table_1[[#This Row],[Wizard]]=1),"ARCANE","DIVINE")</f>
        <v>ARCANE</v>
      </c>
      <c r="K179" s="255">
        <v>0</v>
      </c>
      <c r="L179" s="255">
        <v>0</v>
      </c>
      <c r="M179" s="255">
        <v>0</v>
      </c>
      <c r="N179" s="255">
        <v>0</v>
      </c>
      <c r="O179" s="255">
        <v>0</v>
      </c>
      <c r="P179" s="255">
        <v>0</v>
      </c>
      <c r="Q179" s="255">
        <v>1</v>
      </c>
      <c r="R179" s="256">
        <v>1</v>
      </c>
    </row>
    <row r="180" spans="1:18" ht="14.25">
      <c r="A180" s="250" t="s">
        <v>12987</v>
      </c>
      <c r="B180" s="257" t="s">
        <v>12991</v>
      </c>
      <c r="C180" s="251" t="s">
        <v>12834</v>
      </c>
      <c r="D180" s="251" t="s">
        <v>12660</v>
      </c>
      <c r="E180" s="251" t="s">
        <v>12654</v>
      </c>
      <c r="F180" s="251">
        <v>243</v>
      </c>
      <c r="G180" s="251">
        <v>6</v>
      </c>
      <c r="H180" s="251"/>
      <c r="I180" s="251" t="s">
        <v>12673</v>
      </c>
      <c r="J180" s="251" t="str">
        <f>IF(OR(Table_1[[#This Row],[Sorcerer]]=1,Table_1[[#This Row],[Wizard]]=1),"ARCANE","DIVINE")</f>
        <v>ARCANE</v>
      </c>
      <c r="K180" s="255">
        <v>0</v>
      </c>
      <c r="L180" s="255">
        <v>0</v>
      </c>
      <c r="M180" s="255">
        <v>1</v>
      </c>
      <c r="N180" s="255">
        <v>0</v>
      </c>
      <c r="O180" s="255">
        <v>0</v>
      </c>
      <c r="P180" s="255">
        <v>1</v>
      </c>
      <c r="Q180" s="255">
        <v>1</v>
      </c>
      <c r="R180" s="256">
        <v>1</v>
      </c>
    </row>
    <row r="181" spans="1:18" ht="14.25">
      <c r="A181" s="250" t="s">
        <v>12987</v>
      </c>
      <c r="B181" s="257" t="s">
        <v>12990</v>
      </c>
      <c r="C181" s="251" t="s">
        <v>12992</v>
      </c>
      <c r="D181" s="251" t="s">
        <v>12660</v>
      </c>
      <c r="E181" s="251" t="s">
        <v>12654</v>
      </c>
      <c r="F181" s="251">
        <v>245</v>
      </c>
      <c r="G181" s="251">
        <v>3</v>
      </c>
      <c r="H181" s="251"/>
      <c r="I181" s="251" t="s">
        <v>12673</v>
      </c>
      <c r="J181" s="251" t="str">
        <f>IF(OR(Table_1[[#This Row],[Sorcerer]]=1,Table_1[[#This Row],[Wizard]]=1),"ARCANE","DIVINE")</f>
        <v>ARCANE</v>
      </c>
      <c r="K181" s="255">
        <v>0</v>
      </c>
      <c r="L181" s="255">
        <v>1</v>
      </c>
      <c r="M181" s="255">
        <v>1</v>
      </c>
      <c r="N181" s="255">
        <v>0</v>
      </c>
      <c r="O181" s="255">
        <v>0</v>
      </c>
      <c r="P181" s="255">
        <v>1</v>
      </c>
      <c r="Q181" s="255">
        <v>0</v>
      </c>
      <c r="R181" s="256">
        <v>0</v>
      </c>
    </row>
    <row r="182" spans="1:18" ht="14.25">
      <c r="A182" s="250" t="s">
        <v>12987</v>
      </c>
      <c r="B182" s="257" t="s">
        <v>12991</v>
      </c>
      <c r="C182" s="251" t="s">
        <v>12696</v>
      </c>
      <c r="D182" s="251" t="s">
        <v>12660</v>
      </c>
      <c r="E182" s="251" t="s">
        <v>12654</v>
      </c>
      <c r="F182" s="251">
        <v>248</v>
      </c>
      <c r="G182" s="251">
        <v>6</v>
      </c>
      <c r="H182" s="251"/>
      <c r="I182" s="251" t="s">
        <v>12673</v>
      </c>
      <c r="J182" s="251" t="str">
        <f>IF(OR(Table_1[[#This Row],[Sorcerer]]=1,Table_1[[#This Row],[Wizard]]=1),"ARCANE","DIVINE")</f>
        <v>ARCANE</v>
      </c>
      <c r="K182" s="255">
        <v>0</v>
      </c>
      <c r="L182" s="255">
        <v>1</v>
      </c>
      <c r="M182" s="255">
        <v>1</v>
      </c>
      <c r="N182" s="255">
        <v>0</v>
      </c>
      <c r="O182" s="255">
        <v>0</v>
      </c>
      <c r="P182" s="255">
        <v>1</v>
      </c>
      <c r="Q182" s="255">
        <v>0</v>
      </c>
      <c r="R182" s="256">
        <v>0</v>
      </c>
    </row>
    <row r="183" spans="1:18" ht="14.25">
      <c r="A183" s="250" t="s">
        <v>12987</v>
      </c>
      <c r="B183" s="257" t="s">
        <v>12990</v>
      </c>
      <c r="C183" s="251" t="s">
        <v>12989</v>
      </c>
      <c r="D183" s="251" t="s">
        <v>12660</v>
      </c>
      <c r="E183" s="251" t="s">
        <v>12654</v>
      </c>
      <c r="F183" s="251">
        <v>252</v>
      </c>
      <c r="G183" s="251">
        <v>3</v>
      </c>
      <c r="H183" s="251"/>
      <c r="I183" s="251" t="s">
        <v>12673</v>
      </c>
      <c r="J183" s="251" t="str">
        <f>IF(OR(Table_1[[#This Row],[Sorcerer]]=1,Table_1[[#This Row],[Wizard]]=1),"ARCANE","DIVINE")</f>
        <v>ARCANE</v>
      </c>
      <c r="K183" s="255">
        <v>0</v>
      </c>
      <c r="L183" s="255">
        <v>1</v>
      </c>
      <c r="M183" s="255">
        <v>1</v>
      </c>
      <c r="N183" s="255">
        <v>0</v>
      </c>
      <c r="O183" s="255">
        <v>0</v>
      </c>
      <c r="P183" s="255">
        <v>1</v>
      </c>
      <c r="Q183" s="255">
        <v>0</v>
      </c>
      <c r="R183" s="256">
        <v>0</v>
      </c>
    </row>
    <row r="184" spans="1:18" ht="14.25">
      <c r="A184" s="250" t="s">
        <v>12987</v>
      </c>
      <c r="B184" s="251" t="s">
        <v>12868</v>
      </c>
      <c r="C184" s="251" t="s">
        <v>12988</v>
      </c>
      <c r="D184" s="251" t="s">
        <v>12660</v>
      </c>
      <c r="E184" s="251" t="s">
        <v>12654</v>
      </c>
      <c r="F184" s="251">
        <v>254</v>
      </c>
      <c r="G184" s="251">
        <v>5</v>
      </c>
      <c r="H184" s="251"/>
      <c r="I184" s="251" t="s">
        <v>12816</v>
      </c>
      <c r="J184" s="251" t="str">
        <f>IF(OR(Table_1[[#This Row],[Sorcerer]]=1,Table_1[[#This Row],[Wizard]]=1),"ARCANE","DIVINE")</f>
        <v>ARCANE</v>
      </c>
      <c r="K184" s="255">
        <v>1</v>
      </c>
      <c r="L184" s="255">
        <v>0</v>
      </c>
      <c r="M184" s="255">
        <v>0</v>
      </c>
      <c r="N184" s="255">
        <v>0</v>
      </c>
      <c r="O184" s="255">
        <v>0</v>
      </c>
      <c r="P184" s="255">
        <v>1</v>
      </c>
      <c r="Q184" s="255">
        <v>1</v>
      </c>
      <c r="R184" s="256">
        <v>1</v>
      </c>
    </row>
    <row r="185" spans="1:18" ht="14.25">
      <c r="A185" s="250" t="s">
        <v>12987</v>
      </c>
      <c r="B185" s="257" t="s">
        <v>12694</v>
      </c>
      <c r="C185" s="251" t="s">
        <v>12986</v>
      </c>
      <c r="D185" s="251" t="s">
        <v>12660</v>
      </c>
      <c r="E185" s="251" t="s">
        <v>12654</v>
      </c>
      <c r="F185" s="251">
        <v>277</v>
      </c>
      <c r="G185" s="251">
        <v>3</v>
      </c>
      <c r="H185" s="251"/>
      <c r="I185" s="251" t="s">
        <v>12681</v>
      </c>
      <c r="J185" s="251" t="str">
        <f>IF(OR(Table_1[[#This Row],[Sorcerer]]=1,Table_1[[#This Row],[Wizard]]=1),"ARCANE","DIVINE")</f>
        <v>ARCANE</v>
      </c>
      <c r="K185" s="255">
        <v>0</v>
      </c>
      <c r="L185" s="255">
        <v>0</v>
      </c>
      <c r="M185" s="255">
        <v>0</v>
      </c>
      <c r="N185" s="255">
        <v>0</v>
      </c>
      <c r="O185" s="255">
        <v>0</v>
      </c>
      <c r="P185" s="255">
        <v>0</v>
      </c>
      <c r="Q185" s="255">
        <v>0</v>
      </c>
      <c r="R185" s="256">
        <v>1</v>
      </c>
    </row>
    <row r="186" spans="1:18" ht="14.25">
      <c r="A186" s="250" t="s">
        <v>4876</v>
      </c>
      <c r="B186" s="257" t="s">
        <v>4702</v>
      </c>
      <c r="C186" s="251" t="s">
        <v>12826</v>
      </c>
      <c r="D186" s="251" t="s">
        <v>470</v>
      </c>
      <c r="E186" s="251" t="s">
        <v>12654</v>
      </c>
      <c r="F186" s="251">
        <v>236</v>
      </c>
      <c r="G186" s="251">
        <v>5</v>
      </c>
      <c r="H186" s="251"/>
      <c r="I186" s="251" t="s">
        <v>12664</v>
      </c>
      <c r="J186" s="251" t="str">
        <f>IF(OR(Table_1[[#This Row],[Sorcerer]]=1,Table_1[[#This Row],[Wizard]]=1),"ARCANE","DIVINE")</f>
        <v>ARCANE</v>
      </c>
      <c r="K186" s="255">
        <v>0</v>
      </c>
      <c r="L186" s="255">
        <v>0</v>
      </c>
      <c r="M186" s="255">
        <v>1</v>
      </c>
      <c r="N186" s="255">
        <v>0</v>
      </c>
      <c r="O186" s="255">
        <v>1</v>
      </c>
      <c r="P186" s="255">
        <v>1</v>
      </c>
      <c r="Q186" s="255">
        <v>0</v>
      </c>
      <c r="R186" s="256">
        <v>1</v>
      </c>
    </row>
    <row r="187" spans="1:18" ht="14.25">
      <c r="A187" s="250" t="s">
        <v>12983</v>
      </c>
      <c r="B187" s="257" t="s">
        <v>12863</v>
      </c>
      <c r="C187" s="251" t="s">
        <v>12985</v>
      </c>
      <c r="D187" s="251" t="s">
        <v>470</v>
      </c>
      <c r="E187" s="251" t="s">
        <v>12654</v>
      </c>
      <c r="F187" s="251">
        <v>250</v>
      </c>
      <c r="G187" s="251">
        <v>2</v>
      </c>
      <c r="H187" s="251"/>
      <c r="I187" s="251" t="s">
        <v>12711</v>
      </c>
      <c r="J187" s="251" t="str">
        <f>IF(OR(Table_1[[#This Row],[Sorcerer]]=1,Table_1[[#This Row],[Wizard]]=1),"ARCANE","DIVINE")</f>
        <v>ARCANE</v>
      </c>
      <c r="K187" s="255">
        <v>1</v>
      </c>
      <c r="L187" s="255">
        <v>1</v>
      </c>
      <c r="M187" s="255">
        <v>0</v>
      </c>
      <c r="N187" s="255">
        <v>0</v>
      </c>
      <c r="O187" s="255">
        <v>0</v>
      </c>
      <c r="P187" s="255">
        <v>0</v>
      </c>
      <c r="Q187" s="255">
        <v>0</v>
      </c>
      <c r="R187" s="256">
        <v>1</v>
      </c>
    </row>
    <row r="188" spans="1:18" ht="14.25">
      <c r="A188" s="250" t="s">
        <v>12983</v>
      </c>
      <c r="B188" s="257" t="s">
        <v>12863</v>
      </c>
      <c r="C188" s="251" t="s">
        <v>12984</v>
      </c>
      <c r="D188" s="251" t="s">
        <v>470</v>
      </c>
      <c r="E188" s="251" t="s">
        <v>12654</v>
      </c>
      <c r="F188" s="251">
        <v>251</v>
      </c>
      <c r="G188" s="251">
        <v>5</v>
      </c>
      <c r="H188" s="251"/>
      <c r="I188" s="251" t="s">
        <v>12673</v>
      </c>
      <c r="J188" s="251" t="str">
        <f>IF(OR(Table_1[[#This Row],[Sorcerer]]=1,Table_1[[#This Row],[Wizard]]=1),"ARCANE","DIVINE")</f>
        <v>ARCANE</v>
      </c>
      <c r="K188" s="255">
        <v>0</v>
      </c>
      <c r="L188" s="255">
        <v>0</v>
      </c>
      <c r="M188" s="255">
        <v>0</v>
      </c>
      <c r="N188" s="255">
        <v>0</v>
      </c>
      <c r="O188" s="255">
        <v>0</v>
      </c>
      <c r="P188" s="255">
        <v>0</v>
      </c>
      <c r="Q188" s="255">
        <v>0</v>
      </c>
      <c r="R188" s="256">
        <v>1</v>
      </c>
    </row>
    <row r="189" spans="1:18" ht="14.25">
      <c r="A189" s="250" t="s">
        <v>12983</v>
      </c>
      <c r="B189" s="257" t="s">
        <v>12863</v>
      </c>
      <c r="C189" s="251" t="s">
        <v>12982</v>
      </c>
      <c r="D189" s="251" t="s">
        <v>470</v>
      </c>
      <c r="E189" s="251" t="s">
        <v>12654</v>
      </c>
      <c r="F189" s="251">
        <v>251</v>
      </c>
      <c r="G189" s="251">
        <v>1</v>
      </c>
      <c r="H189" s="251"/>
      <c r="I189" s="251" t="s">
        <v>12673</v>
      </c>
      <c r="J189" s="251" t="str">
        <f>IF(OR(Table_1[[#This Row],[Sorcerer]]=1,Table_1[[#This Row],[Wizard]]=1),"ARCANE","DIVINE")</f>
        <v>ARCANE</v>
      </c>
      <c r="K189" s="255">
        <v>0</v>
      </c>
      <c r="L189" s="255">
        <v>0</v>
      </c>
      <c r="M189" s="255">
        <v>0</v>
      </c>
      <c r="N189" s="255">
        <v>0</v>
      </c>
      <c r="O189" s="255">
        <v>0</v>
      </c>
      <c r="P189" s="255">
        <v>0</v>
      </c>
      <c r="Q189" s="255">
        <v>0</v>
      </c>
      <c r="R189" s="256">
        <v>1</v>
      </c>
    </row>
    <row r="190" spans="1:18" ht="14.25">
      <c r="A190" s="250" t="s">
        <v>12981</v>
      </c>
      <c r="B190" s="257" t="s">
        <v>7427</v>
      </c>
      <c r="C190" s="251" t="s">
        <v>12777</v>
      </c>
      <c r="D190" s="251" t="s">
        <v>470</v>
      </c>
      <c r="E190" s="251" t="s">
        <v>12654</v>
      </c>
      <c r="F190" s="251">
        <v>263</v>
      </c>
      <c r="G190" s="251">
        <v>6</v>
      </c>
      <c r="H190" s="251"/>
      <c r="I190" s="251" t="s">
        <v>12652</v>
      </c>
      <c r="J190" s="251" t="str">
        <f>IF(OR(Table_1[[#This Row],[Sorcerer]]=1,Table_1[[#This Row],[Wizard]]=1),"ARCANE","DIVINE")</f>
        <v>ARCANE</v>
      </c>
      <c r="K190" s="255">
        <v>1</v>
      </c>
      <c r="L190" s="255">
        <v>0</v>
      </c>
      <c r="M190" s="255">
        <v>0</v>
      </c>
      <c r="N190" s="255">
        <v>0</v>
      </c>
      <c r="O190" s="255">
        <v>0</v>
      </c>
      <c r="P190" s="255">
        <v>0</v>
      </c>
      <c r="Q190" s="255">
        <v>0</v>
      </c>
      <c r="R190" s="256">
        <v>1</v>
      </c>
    </row>
    <row r="191" spans="1:18" ht="14.25">
      <c r="A191" s="250" t="s">
        <v>12978</v>
      </c>
      <c r="B191" s="257" t="s">
        <v>12863</v>
      </c>
      <c r="C191" s="251" t="s">
        <v>12980</v>
      </c>
      <c r="D191" s="251" t="s">
        <v>470</v>
      </c>
      <c r="E191" s="251" t="s">
        <v>12654</v>
      </c>
      <c r="F191" s="251">
        <v>213</v>
      </c>
      <c r="G191" s="251">
        <v>8</v>
      </c>
      <c r="H191" s="251"/>
      <c r="I191" s="251" t="s">
        <v>12664</v>
      </c>
      <c r="J191" s="251" t="str">
        <f>IF(OR(Table_1[[#This Row],[Sorcerer]]=1,Table_1[[#This Row],[Wizard]]=1),"ARCANE","DIVINE")</f>
        <v>ARCANE</v>
      </c>
      <c r="K191" s="255">
        <v>0</v>
      </c>
      <c r="L191" s="255">
        <v>0</v>
      </c>
      <c r="M191" s="255">
        <v>0</v>
      </c>
      <c r="N191" s="255">
        <v>0</v>
      </c>
      <c r="O191" s="255">
        <v>0</v>
      </c>
      <c r="P191" s="255">
        <v>1</v>
      </c>
      <c r="Q191" s="255">
        <v>0</v>
      </c>
      <c r="R191" s="256">
        <v>1</v>
      </c>
    </row>
    <row r="192" spans="1:18" ht="14.25">
      <c r="A192" s="250" t="s">
        <v>12978</v>
      </c>
      <c r="B192" s="257" t="s">
        <v>12863</v>
      </c>
      <c r="C192" s="251" t="s">
        <v>12979</v>
      </c>
      <c r="D192" s="251" t="s">
        <v>470</v>
      </c>
      <c r="E192" s="251" t="s">
        <v>12654</v>
      </c>
      <c r="F192" s="251">
        <v>237</v>
      </c>
      <c r="G192" s="251">
        <v>2</v>
      </c>
      <c r="H192" s="251"/>
      <c r="I192" s="251" t="s">
        <v>12664</v>
      </c>
      <c r="J192" s="251" t="str">
        <f>IF(OR(Table_1[[#This Row],[Sorcerer]]=1,Table_1[[#This Row],[Wizard]]=1),"ARCANE","DIVINE")</f>
        <v>ARCANE</v>
      </c>
      <c r="K192" s="255">
        <v>0</v>
      </c>
      <c r="L192" s="255">
        <v>0</v>
      </c>
      <c r="M192" s="255">
        <v>0</v>
      </c>
      <c r="N192" s="255">
        <v>0</v>
      </c>
      <c r="O192" s="255">
        <v>0</v>
      </c>
      <c r="P192" s="255">
        <v>1</v>
      </c>
      <c r="Q192" s="255">
        <v>0</v>
      </c>
      <c r="R192" s="256">
        <v>1</v>
      </c>
    </row>
    <row r="193" spans="1:18" ht="14.25">
      <c r="A193" s="250" t="s">
        <v>12978</v>
      </c>
      <c r="B193" s="257" t="s">
        <v>12863</v>
      </c>
      <c r="C193" s="251" t="s">
        <v>12726</v>
      </c>
      <c r="D193" s="251" t="s">
        <v>470</v>
      </c>
      <c r="E193" s="251" t="s">
        <v>12654</v>
      </c>
      <c r="F193" s="251">
        <v>242</v>
      </c>
      <c r="G193" s="251">
        <v>2</v>
      </c>
      <c r="H193" s="251"/>
      <c r="I193" s="251" t="s">
        <v>12652</v>
      </c>
      <c r="J193" s="251" t="str">
        <f>IF(OR(Table_1[[#This Row],[Sorcerer]]=1,Table_1[[#This Row],[Wizard]]=1),"ARCANE","DIVINE")</f>
        <v>ARCANE</v>
      </c>
      <c r="K193" s="255">
        <v>0</v>
      </c>
      <c r="L193" s="255">
        <v>0</v>
      </c>
      <c r="M193" s="255">
        <v>0</v>
      </c>
      <c r="N193" s="255">
        <v>0</v>
      </c>
      <c r="O193" s="255">
        <v>0</v>
      </c>
      <c r="P193" s="255">
        <v>1</v>
      </c>
      <c r="Q193" s="255">
        <v>0</v>
      </c>
      <c r="R193" s="256">
        <v>1</v>
      </c>
    </row>
    <row r="194" spans="1:18" ht="14.25">
      <c r="A194" s="250" t="s">
        <v>12978</v>
      </c>
      <c r="B194" s="257" t="s">
        <v>12863</v>
      </c>
      <c r="C194" s="251" t="s">
        <v>12946</v>
      </c>
      <c r="D194" s="251" t="s">
        <v>470</v>
      </c>
      <c r="E194" s="251" t="s">
        <v>12654</v>
      </c>
      <c r="F194" s="251">
        <v>272</v>
      </c>
      <c r="G194" s="251">
        <v>7</v>
      </c>
      <c r="H194" s="251"/>
      <c r="I194" s="251" t="s">
        <v>12652</v>
      </c>
      <c r="J194" s="251" t="str">
        <f>IF(OR(Table_1[[#This Row],[Sorcerer]]=1,Table_1[[#This Row],[Wizard]]=1),"ARCANE","DIVINE")</f>
        <v>ARCANE</v>
      </c>
      <c r="K194" s="255">
        <v>0</v>
      </c>
      <c r="L194" s="255">
        <v>0</v>
      </c>
      <c r="M194" s="255">
        <v>0</v>
      </c>
      <c r="N194" s="255">
        <v>0</v>
      </c>
      <c r="O194" s="255">
        <v>0</v>
      </c>
      <c r="P194" s="255">
        <v>1</v>
      </c>
      <c r="Q194" s="255">
        <v>0</v>
      </c>
      <c r="R194" s="256">
        <v>1</v>
      </c>
    </row>
    <row r="195" spans="1:18" ht="28.5">
      <c r="A195" s="250" t="s">
        <v>12977</v>
      </c>
      <c r="B195" s="251" t="s">
        <v>4702</v>
      </c>
      <c r="C195" s="251" t="s">
        <v>12788</v>
      </c>
      <c r="D195" s="251" t="s">
        <v>470</v>
      </c>
      <c r="E195" s="251" t="s">
        <v>12654</v>
      </c>
      <c r="F195" s="251">
        <v>261</v>
      </c>
      <c r="G195" s="251">
        <v>7</v>
      </c>
      <c r="H195" s="251"/>
      <c r="I195" s="251" t="s">
        <v>12711</v>
      </c>
      <c r="J195" s="251" t="str">
        <f>IF(OR(Table_1[[#This Row],[Sorcerer]]=1,Table_1[[#This Row],[Wizard]]=1),"ARCANE","DIVINE")</f>
        <v>DIVINE</v>
      </c>
      <c r="K195" s="255">
        <v>1</v>
      </c>
      <c r="L195" s="255">
        <v>0</v>
      </c>
      <c r="M195" s="255">
        <v>1</v>
      </c>
      <c r="N195" s="255">
        <v>0</v>
      </c>
      <c r="O195" s="255">
        <v>1</v>
      </c>
      <c r="P195" s="255">
        <v>0</v>
      </c>
      <c r="Q195" s="255">
        <v>0</v>
      </c>
      <c r="R195" s="256">
        <v>0</v>
      </c>
    </row>
    <row r="196" spans="1:18" ht="14.25">
      <c r="A196" s="250" t="s">
        <v>469</v>
      </c>
      <c r="B196" s="251" t="s">
        <v>7364</v>
      </c>
      <c r="C196" s="251" t="s">
        <v>12802</v>
      </c>
      <c r="D196" s="251" t="s">
        <v>12660</v>
      </c>
      <c r="E196" s="251" t="s">
        <v>12654</v>
      </c>
      <c r="F196" s="251">
        <v>215</v>
      </c>
      <c r="G196" s="251">
        <v>9</v>
      </c>
      <c r="H196" s="251"/>
      <c r="I196" s="251" t="s">
        <v>12711</v>
      </c>
      <c r="J196" s="251" t="str">
        <f>IF(OR(Table_1[[#This Row],[Sorcerer]]=1,Table_1[[#This Row],[Wizard]]=1),"ARCANE","DIVINE")</f>
        <v>ARCANE</v>
      </c>
      <c r="K196" s="255">
        <v>1</v>
      </c>
      <c r="L196" s="255">
        <v>1</v>
      </c>
      <c r="M196" s="255">
        <v>1</v>
      </c>
      <c r="N196" s="255">
        <v>1</v>
      </c>
      <c r="O196" s="255">
        <v>1</v>
      </c>
      <c r="P196" s="255">
        <v>0</v>
      </c>
      <c r="Q196" s="255">
        <v>0</v>
      </c>
      <c r="R196" s="256">
        <v>1</v>
      </c>
    </row>
    <row r="197" spans="1:18" ht="28.5">
      <c r="A197" s="250" t="s">
        <v>12976</v>
      </c>
      <c r="B197" s="251" t="s">
        <v>12763</v>
      </c>
      <c r="C197" s="251" t="s">
        <v>12975</v>
      </c>
      <c r="D197" s="251" t="s">
        <v>470</v>
      </c>
      <c r="E197" s="251" t="s">
        <v>12654</v>
      </c>
      <c r="F197" s="251">
        <v>274</v>
      </c>
      <c r="G197" s="251">
        <v>9</v>
      </c>
      <c r="H197" s="251" t="s">
        <v>12974</v>
      </c>
      <c r="I197" s="251" t="s">
        <v>12711</v>
      </c>
      <c r="J197" s="251" t="str">
        <f>IF(OR(Table_1[[#This Row],[Sorcerer]]=1,Table_1[[#This Row],[Wizard]]=1),"ARCANE","DIVINE")</f>
        <v>ARCANE</v>
      </c>
      <c r="K197" s="255">
        <v>1</v>
      </c>
      <c r="L197" s="255">
        <v>1</v>
      </c>
      <c r="M197" s="255">
        <v>1</v>
      </c>
      <c r="N197" s="255">
        <v>1</v>
      </c>
      <c r="O197" s="255">
        <v>1</v>
      </c>
      <c r="P197" s="255">
        <v>0</v>
      </c>
      <c r="Q197" s="255">
        <v>0</v>
      </c>
      <c r="R197" s="256">
        <v>1</v>
      </c>
    </row>
    <row r="198" spans="1:18" ht="14.25">
      <c r="A198" s="250" t="s">
        <v>12972</v>
      </c>
      <c r="B198" s="251" t="s">
        <v>4667</v>
      </c>
      <c r="C198" s="251" t="s">
        <v>12973</v>
      </c>
      <c r="D198" s="251" t="s">
        <v>12660</v>
      </c>
      <c r="E198" s="251" t="s">
        <v>12654</v>
      </c>
      <c r="F198" s="251">
        <v>257</v>
      </c>
      <c r="G198" s="251">
        <v>2</v>
      </c>
      <c r="H198" s="251"/>
      <c r="I198" s="251" t="s">
        <v>12664</v>
      </c>
      <c r="J198" s="251" t="str">
        <f>IF(OR(Table_1[[#This Row],[Sorcerer]]=1,Table_1[[#This Row],[Wizard]]=1),"ARCANE","DIVINE")</f>
        <v>ARCANE</v>
      </c>
      <c r="K198" s="255">
        <v>1</v>
      </c>
      <c r="L198" s="255">
        <v>0</v>
      </c>
      <c r="M198" s="255">
        <v>1</v>
      </c>
      <c r="N198" s="255">
        <v>0</v>
      </c>
      <c r="O198" s="255">
        <v>1</v>
      </c>
      <c r="P198" s="255">
        <v>0</v>
      </c>
      <c r="Q198" s="255">
        <v>0</v>
      </c>
      <c r="R198" s="256">
        <v>1</v>
      </c>
    </row>
    <row r="199" spans="1:18" ht="28.5">
      <c r="A199" s="250" t="s">
        <v>12972</v>
      </c>
      <c r="B199" s="251" t="s">
        <v>4589</v>
      </c>
      <c r="C199" s="251" t="s">
        <v>12971</v>
      </c>
      <c r="D199" s="251" t="s">
        <v>12728</v>
      </c>
      <c r="E199" s="251" t="s">
        <v>12654</v>
      </c>
      <c r="F199" s="251">
        <v>269</v>
      </c>
      <c r="G199" s="251">
        <v>6</v>
      </c>
      <c r="H199" s="251"/>
      <c r="I199" s="251" t="s">
        <v>12652</v>
      </c>
      <c r="J199" s="251" t="str">
        <f>IF(OR(Table_1[[#This Row],[Sorcerer]]=1,Table_1[[#This Row],[Wizard]]=1),"ARCANE","DIVINE")</f>
        <v>ARCANE</v>
      </c>
      <c r="K199" s="255">
        <v>0</v>
      </c>
      <c r="L199" s="255">
        <v>0</v>
      </c>
      <c r="M199" s="255">
        <v>0</v>
      </c>
      <c r="N199" s="255">
        <v>0</v>
      </c>
      <c r="O199" s="255">
        <v>0</v>
      </c>
      <c r="P199" s="255">
        <v>0</v>
      </c>
      <c r="Q199" s="255">
        <v>1</v>
      </c>
      <c r="R199" s="256">
        <v>1</v>
      </c>
    </row>
    <row r="200" spans="1:18" ht="14.25">
      <c r="A200" s="250" t="s">
        <v>12970</v>
      </c>
      <c r="B200" s="251" t="s">
        <v>7364</v>
      </c>
      <c r="C200" s="251" t="s">
        <v>12969</v>
      </c>
      <c r="D200" s="251" t="s">
        <v>12660</v>
      </c>
      <c r="E200" s="251" t="s">
        <v>12654</v>
      </c>
      <c r="F200" s="251">
        <v>265</v>
      </c>
      <c r="G200" s="251">
        <v>5</v>
      </c>
      <c r="H200" s="251"/>
      <c r="I200" s="251" t="s">
        <v>12652</v>
      </c>
      <c r="J200" s="251" t="str">
        <f>IF(OR(Table_1[[#This Row],[Sorcerer]]=1,Table_1[[#This Row],[Wizard]]=1),"ARCANE","DIVINE")</f>
        <v>ARCANE</v>
      </c>
      <c r="K200" s="255">
        <v>0</v>
      </c>
      <c r="L200" s="255">
        <v>0</v>
      </c>
      <c r="M200" s="255">
        <v>0</v>
      </c>
      <c r="N200" s="255">
        <v>0</v>
      </c>
      <c r="O200" s="255">
        <v>0</v>
      </c>
      <c r="P200" s="255">
        <v>0</v>
      </c>
      <c r="Q200" s="255">
        <v>1</v>
      </c>
      <c r="R200" s="256">
        <v>1</v>
      </c>
    </row>
    <row r="201" spans="1:18" ht="42.75">
      <c r="A201" s="250" t="s">
        <v>12968</v>
      </c>
      <c r="B201" s="251" t="s">
        <v>7364</v>
      </c>
      <c r="C201" s="251" t="s">
        <v>12939</v>
      </c>
      <c r="D201" s="251" t="s">
        <v>470</v>
      </c>
      <c r="E201" s="251" t="s">
        <v>12692</v>
      </c>
      <c r="F201" s="251">
        <v>152</v>
      </c>
      <c r="G201" s="251">
        <v>6</v>
      </c>
      <c r="H201" s="251" t="s">
        <v>12967</v>
      </c>
      <c r="I201" s="251" t="s">
        <v>12652</v>
      </c>
      <c r="J201" s="251" t="str">
        <f>IF(OR(Table_1[[#This Row],[Sorcerer]]=1,Table_1[[#This Row],[Wizard]]=1),"ARCANE","DIVINE")</f>
        <v>DIVINE</v>
      </c>
      <c r="K201" s="255">
        <v>0</v>
      </c>
      <c r="L201" s="255">
        <v>0</v>
      </c>
      <c r="M201" s="255">
        <v>1</v>
      </c>
      <c r="N201" s="255">
        <v>0</v>
      </c>
      <c r="O201" s="255">
        <v>0</v>
      </c>
      <c r="P201" s="255">
        <v>0</v>
      </c>
      <c r="Q201" s="255">
        <v>0</v>
      </c>
      <c r="R201" s="256">
        <v>0</v>
      </c>
    </row>
    <row r="202" spans="1:18" ht="14.25">
      <c r="A202" s="250" t="s">
        <v>12966</v>
      </c>
      <c r="B202" s="251" t="s">
        <v>12740</v>
      </c>
      <c r="C202" s="251" t="s">
        <v>12965</v>
      </c>
      <c r="D202" s="251" t="s">
        <v>470</v>
      </c>
      <c r="E202" s="251" t="s">
        <v>12654</v>
      </c>
      <c r="F202" s="251">
        <v>222</v>
      </c>
      <c r="G202" s="251">
        <v>3</v>
      </c>
      <c r="H202" s="251"/>
      <c r="I202" s="251" t="s">
        <v>12681</v>
      </c>
      <c r="J202" s="251" t="str">
        <f>IF(OR(Table_1[[#This Row],[Sorcerer]]=1,Table_1[[#This Row],[Wizard]]=1),"ARCANE","DIVINE")</f>
        <v>ARCANE</v>
      </c>
      <c r="K202" s="255">
        <v>0</v>
      </c>
      <c r="L202" s="255">
        <v>0</v>
      </c>
      <c r="M202" s="255">
        <v>0</v>
      </c>
      <c r="N202" s="255">
        <v>0</v>
      </c>
      <c r="O202" s="255">
        <v>0</v>
      </c>
      <c r="P202" s="255">
        <v>1</v>
      </c>
      <c r="Q202" s="255">
        <v>0</v>
      </c>
      <c r="R202" s="256">
        <v>1</v>
      </c>
    </row>
    <row r="203" spans="1:18" ht="28.5">
      <c r="A203" s="250" t="s">
        <v>12964</v>
      </c>
      <c r="B203" s="257" t="s">
        <v>12963</v>
      </c>
      <c r="C203" s="251" t="s">
        <v>12750</v>
      </c>
      <c r="D203" s="251" t="s">
        <v>12728</v>
      </c>
      <c r="E203" s="251" t="s">
        <v>12654</v>
      </c>
      <c r="F203" s="251">
        <v>254</v>
      </c>
      <c r="G203" s="251">
        <v>5</v>
      </c>
      <c r="H203" s="251"/>
      <c r="I203" s="251" t="s">
        <v>12681</v>
      </c>
      <c r="J203" s="251" t="str">
        <f>IF(OR(Table_1[[#This Row],[Sorcerer]]=1,Table_1[[#This Row],[Wizard]]=1),"ARCANE","DIVINE")</f>
        <v>ARCANE</v>
      </c>
      <c r="K203" s="255">
        <v>0</v>
      </c>
      <c r="L203" s="255">
        <v>1</v>
      </c>
      <c r="M203" s="255">
        <v>0</v>
      </c>
      <c r="N203" s="255">
        <v>1</v>
      </c>
      <c r="O203" s="255">
        <v>0</v>
      </c>
      <c r="P203" s="255">
        <v>0</v>
      </c>
      <c r="Q203" s="255">
        <v>1</v>
      </c>
      <c r="R203" s="256">
        <v>1</v>
      </c>
    </row>
    <row r="204" spans="1:18" ht="14.25">
      <c r="A204" s="250" t="s">
        <v>12962</v>
      </c>
      <c r="B204" s="251" t="s">
        <v>12662</v>
      </c>
      <c r="C204" s="251" t="s">
        <v>12696</v>
      </c>
      <c r="D204" s="251" t="s">
        <v>470</v>
      </c>
      <c r="E204" s="251" t="s">
        <v>12654</v>
      </c>
      <c r="F204" s="251">
        <v>248</v>
      </c>
      <c r="G204" s="251">
        <v>6</v>
      </c>
      <c r="H204" s="251"/>
      <c r="I204" s="251" t="s">
        <v>12681</v>
      </c>
      <c r="J204" s="251" t="str">
        <f>IF(OR(Table_1[[#This Row],[Sorcerer]]=1,Table_1[[#This Row],[Wizard]]=1),"ARCANE","DIVINE")</f>
        <v>ARCANE</v>
      </c>
      <c r="K204" s="255">
        <v>0</v>
      </c>
      <c r="L204" s="255">
        <v>1</v>
      </c>
      <c r="M204" s="255">
        <v>0</v>
      </c>
      <c r="N204" s="255">
        <v>1</v>
      </c>
      <c r="O204" s="255">
        <v>0</v>
      </c>
      <c r="P204" s="255">
        <v>0</v>
      </c>
      <c r="Q204" s="255">
        <v>1</v>
      </c>
      <c r="R204" s="256">
        <v>1</v>
      </c>
    </row>
    <row r="205" spans="1:18" ht="28.5">
      <c r="A205" s="250" t="s">
        <v>12961</v>
      </c>
      <c r="B205" s="257" t="s">
        <v>12960</v>
      </c>
      <c r="C205" s="251" t="s">
        <v>12898</v>
      </c>
      <c r="D205" s="251" t="s">
        <v>470</v>
      </c>
      <c r="E205" s="251" t="s">
        <v>12654</v>
      </c>
      <c r="F205" s="251">
        <v>262</v>
      </c>
      <c r="G205" s="251">
        <v>4</v>
      </c>
      <c r="H205" s="251"/>
      <c r="I205" s="251" t="s">
        <v>12716</v>
      </c>
      <c r="J205" s="251" t="str">
        <f>IF(OR(Table_1[[#This Row],[Sorcerer]]=1,Table_1[[#This Row],[Wizard]]=1),"ARCANE","DIVINE")</f>
        <v>ARCANE</v>
      </c>
      <c r="K205" s="255">
        <v>0</v>
      </c>
      <c r="L205" s="255">
        <v>0</v>
      </c>
      <c r="M205" s="255">
        <v>0</v>
      </c>
      <c r="N205" s="255">
        <v>0</v>
      </c>
      <c r="O205" s="255">
        <v>0</v>
      </c>
      <c r="P205" s="255">
        <v>0</v>
      </c>
      <c r="Q205" s="255">
        <v>0</v>
      </c>
      <c r="R205" s="256">
        <v>1</v>
      </c>
    </row>
    <row r="206" spans="1:18" ht="28.5">
      <c r="A206" s="250" t="s">
        <v>12959</v>
      </c>
      <c r="B206" s="257" t="s">
        <v>12899</v>
      </c>
      <c r="C206" s="251" t="s">
        <v>12958</v>
      </c>
      <c r="D206" s="251" t="s">
        <v>470</v>
      </c>
      <c r="E206" s="251" t="s">
        <v>12654</v>
      </c>
      <c r="F206" s="251">
        <v>255</v>
      </c>
      <c r="G206" s="251">
        <v>2</v>
      </c>
      <c r="H206" s="258" t="s">
        <v>12957</v>
      </c>
      <c r="I206" s="251" t="s">
        <v>12816</v>
      </c>
      <c r="J206" s="251" t="str">
        <f>IF(OR(Table_1[[#This Row],[Sorcerer]]=1,Table_1[[#This Row],[Wizard]]=1),"ARCANE","DIVINE")</f>
        <v>ARCANE</v>
      </c>
      <c r="K206" s="255">
        <v>1</v>
      </c>
      <c r="L206" s="259">
        <v>0</v>
      </c>
      <c r="M206" s="259">
        <v>0</v>
      </c>
      <c r="N206" s="259">
        <v>0</v>
      </c>
      <c r="O206" s="259">
        <v>0</v>
      </c>
      <c r="P206" s="259">
        <v>0</v>
      </c>
      <c r="Q206" s="259">
        <v>0</v>
      </c>
      <c r="R206" s="256">
        <v>1</v>
      </c>
    </row>
    <row r="207" spans="1:18" ht="42.75">
      <c r="A207" s="250" t="s">
        <v>12956</v>
      </c>
      <c r="B207" s="257" t="s">
        <v>12899</v>
      </c>
      <c r="C207" s="251" t="s">
        <v>12955</v>
      </c>
      <c r="D207" s="251" t="s">
        <v>470</v>
      </c>
      <c r="E207" s="251" t="s">
        <v>12654</v>
      </c>
      <c r="F207" s="251">
        <v>244</v>
      </c>
      <c r="G207" s="251">
        <v>4</v>
      </c>
      <c r="H207" s="251"/>
      <c r="I207" s="251" t="s">
        <v>12816</v>
      </c>
      <c r="J207" s="251" t="str">
        <f>IF(OR(Table_1[[#This Row],[Sorcerer]]=1,Table_1[[#This Row],[Wizard]]=1),"ARCANE","DIVINE")</f>
        <v>ARCANE</v>
      </c>
      <c r="K207" s="255">
        <v>1</v>
      </c>
      <c r="L207" s="255">
        <v>0</v>
      </c>
      <c r="M207" s="255">
        <v>0</v>
      </c>
      <c r="N207" s="255">
        <v>0</v>
      </c>
      <c r="O207" s="255">
        <v>0</v>
      </c>
      <c r="P207" s="255">
        <v>0</v>
      </c>
      <c r="Q207" s="255">
        <v>0</v>
      </c>
      <c r="R207" s="256">
        <v>1</v>
      </c>
    </row>
    <row r="208" spans="1:18" ht="28.5">
      <c r="A208" s="250" t="s">
        <v>12954</v>
      </c>
      <c r="B208" s="257" t="s">
        <v>12830</v>
      </c>
      <c r="C208" s="251" t="s">
        <v>12953</v>
      </c>
      <c r="D208" s="251" t="s">
        <v>470</v>
      </c>
      <c r="E208" s="251" t="s">
        <v>12654</v>
      </c>
      <c r="F208" s="251">
        <v>248</v>
      </c>
      <c r="G208" s="251">
        <v>2</v>
      </c>
      <c r="H208" s="258" t="s">
        <v>12952</v>
      </c>
      <c r="I208" s="251" t="s">
        <v>12816</v>
      </c>
      <c r="J208" s="251" t="str">
        <f>IF(OR(Table_1[[#This Row],[Sorcerer]]=1,Table_1[[#This Row],[Wizard]]=1),"ARCANE","DIVINE")</f>
        <v>ARCANE</v>
      </c>
      <c r="K208" s="255">
        <v>1</v>
      </c>
      <c r="L208" s="259">
        <v>0</v>
      </c>
      <c r="M208" s="259">
        <v>0</v>
      </c>
      <c r="N208" s="259">
        <v>0</v>
      </c>
      <c r="O208" s="259">
        <v>0</v>
      </c>
      <c r="P208" s="255">
        <v>1</v>
      </c>
      <c r="Q208" s="255">
        <v>1</v>
      </c>
      <c r="R208" s="256">
        <v>1</v>
      </c>
    </row>
    <row r="209" spans="1:18" ht="14.25">
      <c r="A209" s="250" t="s">
        <v>12951</v>
      </c>
      <c r="B209" s="257" t="s">
        <v>12830</v>
      </c>
      <c r="C209" s="251" t="s">
        <v>12950</v>
      </c>
      <c r="D209" s="251" t="s">
        <v>470</v>
      </c>
      <c r="E209" s="251" t="s">
        <v>12654</v>
      </c>
      <c r="F209" s="251">
        <v>250</v>
      </c>
      <c r="G209" s="251">
        <v>3</v>
      </c>
      <c r="H209" s="251"/>
      <c r="I209" s="251" t="s">
        <v>12664</v>
      </c>
      <c r="J209" s="251" t="str">
        <f>IF(OR(Table_1[[#This Row],[Sorcerer]]=1,Table_1[[#This Row],[Wizard]]=1),"ARCANE","DIVINE")</f>
        <v>ARCANE</v>
      </c>
      <c r="K209" s="255">
        <v>1</v>
      </c>
      <c r="L209" s="255">
        <v>0</v>
      </c>
      <c r="M209" s="255">
        <v>0</v>
      </c>
      <c r="N209" s="255">
        <v>0</v>
      </c>
      <c r="O209" s="255">
        <v>0</v>
      </c>
      <c r="P209" s="255">
        <v>1</v>
      </c>
      <c r="Q209" s="255">
        <v>0</v>
      </c>
      <c r="R209" s="256">
        <v>1</v>
      </c>
    </row>
    <row r="210" spans="1:18" ht="28.5">
      <c r="A210" s="250" t="s">
        <v>7821</v>
      </c>
      <c r="B210" s="257" t="s">
        <v>12949</v>
      </c>
      <c r="C210" s="251" t="s">
        <v>12683</v>
      </c>
      <c r="D210" s="251" t="s">
        <v>470</v>
      </c>
      <c r="E210" s="251" t="s">
        <v>12654</v>
      </c>
      <c r="F210" s="251">
        <v>243</v>
      </c>
      <c r="G210" s="251">
        <v>6</v>
      </c>
      <c r="H210" s="272" t="s">
        <v>12682</v>
      </c>
      <c r="I210" s="251" t="s">
        <v>12749</v>
      </c>
      <c r="J210" s="251" t="str">
        <f>IF(OR(Table_1[[#This Row],[Sorcerer]]=1,Table_1[[#This Row],[Wizard]]=1),"ARCANE","DIVINE")</f>
        <v>ARCANE</v>
      </c>
      <c r="K210" s="255">
        <v>1</v>
      </c>
      <c r="L210" s="255">
        <v>0</v>
      </c>
      <c r="M210" s="255">
        <v>0</v>
      </c>
      <c r="N210" s="255">
        <v>0</v>
      </c>
      <c r="O210" s="255">
        <v>0</v>
      </c>
      <c r="P210" s="255">
        <v>1</v>
      </c>
      <c r="Q210" s="255">
        <v>1</v>
      </c>
      <c r="R210" s="256">
        <v>1</v>
      </c>
    </row>
    <row r="211" spans="1:18" ht="14.25">
      <c r="A211" s="250" t="s">
        <v>7778</v>
      </c>
      <c r="B211" s="257" t="s">
        <v>4667</v>
      </c>
      <c r="C211" s="251" t="s">
        <v>12948</v>
      </c>
      <c r="D211" s="251" t="s">
        <v>470</v>
      </c>
      <c r="E211" s="251" t="s">
        <v>12654</v>
      </c>
      <c r="F211" s="251">
        <v>233</v>
      </c>
      <c r="G211" s="251">
        <v>6</v>
      </c>
      <c r="H211" s="251"/>
      <c r="I211" s="251" t="s">
        <v>12749</v>
      </c>
      <c r="J211" s="251" t="str">
        <f>IF(OR(Table_1[[#This Row],[Sorcerer]]=1,Table_1[[#This Row],[Wizard]]=1),"ARCANE","DIVINE")</f>
        <v>ARCANE</v>
      </c>
      <c r="K211" s="255">
        <v>1</v>
      </c>
      <c r="L211" s="255">
        <v>0</v>
      </c>
      <c r="M211" s="255">
        <v>0</v>
      </c>
      <c r="N211" s="255">
        <v>0</v>
      </c>
      <c r="O211" s="255">
        <v>0</v>
      </c>
      <c r="P211" s="255">
        <v>1</v>
      </c>
      <c r="Q211" s="255">
        <v>1</v>
      </c>
      <c r="R211" s="256">
        <v>1</v>
      </c>
    </row>
    <row r="212" spans="1:18" ht="14.25">
      <c r="A212" s="250" t="s">
        <v>7778</v>
      </c>
      <c r="B212" s="257" t="s">
        <v>4667</v>
      </c>
      <c r="C212" s="251" t="s">
        <v>12947</v>
      </c>
      <c r="D212" s="251" t="s">
        <v>470</v>
      </c>
      <c r="E212" s="251" t="s">
        <v>12654</v>
      </c>
      <c r="F212" s="251">
        <v>259</v>
      </c>
      <c r="G212" s="251">
        <v>0</v>
      </c>
      <c r="H212" s="251"/>
      <c r="I212" s="251" t="s">
        <v>12749</v>
      </c>
      <c r="J212" s="251" t="str">
        <f>IF(OR(Table_1[[#This Row],[Sorcerer]]=1,Table_1[[#This Row],[Wizard]]=1),"ARCANE","DIVINE")</f>
        <v>ARCANE</v>
      </c>
      <c r="K212" s="255">
        <v>1</v>
      </c>
      <c r="L212" s="255">
        <v>0</v>
      </c>
      <c r="M212" s="255">
        <v>1</v>
      </c>
      <c r="N212" s="255">
        <v>0</v>
      </c>
      <c r="O212" s="255">
        <v>0</v>
      </c>
      <c r="P212" s="255">
        <v>1</v>
      </c>
      <c r="Q212" s="255">
        <v>1</v>
      </c>
      <c r="R212" s="256">
        <v>1</v>
      </c>
    </row>
    <row r="213" spans="1:18" ht="14.25">
      <c r="A213" s="250" t="s">
        <v>7778</v>
      </c>
      <c r="B213" s="257" t="s">
        <v>4667</v>
      </c>
      <c r="C213" s="251" t="s">
        <v>12946</v>
      </c>
      <c r="D213" s="251" t="s">
        <v>470</v>
      </c>
      <c r="E213" s="251" t="s">
        <v>12654</v>
      </c>
      <c r="F213" s="251">
        <v>272</v>
      </c>
      <c r="G213" s="251">
        <v>7</v>
      </c>
      <c r="H213" s="251"/>
      <c r="I213" s="251" t="s">
        <v>12664</v>
      </c>
      <c r="J213" s="251" t="str">
        <f>IF(OR(Table_1[[#This Row],[Sorcerer]]=1,Table_1[[#This Row],[Wizard]]=1),"ARCANE","DIVINE")</f>
        <v>ARCANE</v>
      </c>
      <c r="K213" s="255">
        <v>0</v>
      </c>
      <c r="L213" s="255">
        <v>0</v>
      </c>
      <c r="M213" s="255">
        <v>0</v>
      </c>
      <c r="N213" s="255">
        <v>0</v>
      </c>
      <c r="O213" s="255">
        <v>0</v>
      </c>
      <c r="P213" s="255">
        <v>1</v>
      </c>
      <c r="Q213" s="255">
        <v>0</v>
      </c>
      <c r="R213" s="256">
        <v>1</v>
      </c>
    </row>
    <row r="214" spans="1:18" ht="28.5">
      <c r="A214" s="250" t="s">
        <v>12945</v>
      </c>
      <c r="B214" s="257" t="s">
        <v>4702</v>
      </c>
      <c r="C214" s="251" t="s">
        <v>12944</v>
      </c>
      <c r="D214" s="251" t="s">
        <v>470</v>
      </c>
      <c r="E214" s="251" t="s">
        <v>12654</v>
      </c>
      <c r="F214" s="251">
        <v>279</v>
      </c>
      <c r="G214" s="251">
        <v>6</v>
      </c>
      <c r="H214" s="258" t="s">
        <v>12943</v>
      </c>
      <c r="I214" s="251" t="s">
        <v>12652</v>
      </c>
      <c r="J214" s="251" t="str">
        <f>IF(OR(Table_1[[#This Row],[Sorcerer]]=1,Table_1[[#This Row],[Wizard]]=1),"ARCANE","DIVINE")</f>
        <v>ARCANE</v>
      </c>
      <c r="K214" s="259">
        <v>0</v>
      </c>
      <c r="L214" s="259">
        <v>0</v>
      </c>
      <c r="M214" s="259">
        <v>0</v>
      </c>
      <c r="N214" s="259">
        <v>0</v>
      </c>
      <c r="O214" s="259">
        <v>0</v>
      </c>
      <c r="P214" s="259">
        <v>0</v>
      </c>
      <c r="Q214" s="259">
        <v>0</v>
      </c>
      <c r="R214" s="256">
        <v>1</v>
      </c>
    </row>
    <row r="215" spans="1:18" ht="14.25">
      <c r="A215" s="250" t="s">
        <v>7525</v>
      </c>
      <c r="B215" s="257" t="s">
        <v>5507</v>
      </c>
      <c r="C215" s="251" t="s">
        <v>12942</v>
      </c>
      <c r="D215" s="251" t="s">
        <v>12660</v>
      </c>
      <c r="E215" s="251" t="s">
        <v>12654</v>
      </c>
      <c r="F215" s="251">
        <v>244</v>
      </c>
      <c r="G215" s="251">
        <v>0</v>
      </c>
      <c r="H215" s="273" t="s">
        <v>12941</v>
      </c>
      <c r="I215" s="273" t="s">
        <v>12652</v>
      </c>
      <c r="J215" s="273" t="str">
        <f>IF(OR(Table_1[[#This Row],[Sorcerer]]=1,Table_1[[#This Row],[Wizard]]=1),"ARCANE","DIVINE")</f>
        <v>ARCANE</v>
      </c>
      <c r="K215" s="274">
        <v>0</v>
      </c>
      <c r="L215" s="274">
        <v>0</v>
      </c>
      <c r="M215" s="274">
        <v>0</v>
      </c>
      <c r="N215" s="274">
        <v>0</v>
      </c>
      <c r="O215" s="274">
        <v>0</v>
      </c>
      <c r="P215" s="274">
        <v>0</v>
      </c>
      <c r="Q215" s="274">
        <v>0</v>
      </c>
      <c r="R215" s="256">
        <v>1</v>
      </c>
    </row>
    <row r="216" spans="1:18" ht="28.5">
      <c r="A216" s="250" t="s">
        <v>12940</v>
      </c>
      <c r="B216" s="257" t="s">
        <v>5507</v>
      </c>
      <c r="C216" s="251" t="s">
        <v>12939</v>
      </c>
      <c r="D216" s="251" t="s">
        <v>12660</v>
      </c>
      <c r="E216" s="251" t="s">
        <v>12692</v>
      </c>
      <c r="F216" s="251">
        <v>152</v>
      </c>
      <c r="G216" s="251">
        <v>6</v>
      </c>
      <c r="H216" s="251" t="s">
        <v>12938</v>
      </c>
      <c r="I216" s="251" t="s">
        <v>12652</v>
      </c>
      <c r="J216" s="251" t="str">
        <f>IF(OR(Table_1[[#This Row],[Sorcerer]]=1,Table_1[[#This Row],[Wizard]]=1),"ARCANE","DIVINE")</f>
        <v>ARCANE</v>
      </c>
      <c r="K216" s="255">
        <v>0</v>
      </c>
      <c r="L216" s="255">
        <v>0</v>
      </c>
      <c r="M216" s="255">
        <v>0</v>
      </c>
      <c r="N216" s="255">
        <v>0</v>
      </c>
      <c r="O216" s="255">
        <v>0</v>
      </c>
      <c r="P216" s="255">
        <v>1</v>
      </c>
      <c r="Q216" s="255">
        <v>0</v>
      </c>
      <c r="R216" s="256">
        <v>1</v>
      </c>
    </row>
    <row r="217" spans="1:18" ht="28.5">
      <c r="A217" s="250" t="s">
        <v>12937</v>
      </c>
      <c r="B217" s="251" t="s">
        <v>4589</v>
      </c>
      <c r="C217" s="251" t="s">
        <v>12936</v>
      </c>
      <c r="D217" s="251" t="s">
        <v>470</v>
      </c>
      <c r="E217" s="251" t="s">
        <v>12654</v>
      </c>
      <c r="F217" s="251">
        <v>215</v>
      </c>
      <c r="G217" s="251">
        <v>2</v>
      </c>
      <c r="H217" s="251" t="s">
        <v>12935</v>
      </c>
      <c r="I217" s="251" t="s">
        <v>12664</v>
      </c>
      <c r="J217" s="251" t="str">
        <f>IF(OR(Table_1[[#This Row],[Sorcerer]]=1,Table_1[[#This Row],[Wizard]]=1),"ARCANE","DIVINE")</f>
        <v>ARCANE</v>
      </c>
      <c r="K217" s="255">
        <v>1</v>
      </c>
      <c r="L217" s="255">
        <v>1</v>
      </c>
      <c r="M217" s="255">
        <v>1</v>
      </c>
      <c r="N217" s="255">
        <v>0</v>
      </c>
      <c r="O217" s="255">
        <v>0</v>
      </c>
      <c r="P217" s="255">
        <v>1</v>
      </c>
      <c r="Q217" s="255">
        <v>0</v>
      </c>
      <c r="R217" s="256">
        <v>1</v>
      </c>
    </row>
    <row r="218" spans="1:18" ht="14.25">
      <c r="A218" s="250" t="s">
        <v>12934</v>
      </c>
      <c r="B218" s="251" t="s">
        <v>12745</v>
      </c>
      <c r="C218" s="251" t="s">
        <v>12933</v>
      </c>
      <c r="D218" s="251" t="s">
        <v>470</v>
      </c>
      <c r="E218" s="251" t="s">
        <v>12692</v>
      </c>
      <c r="F218" s="251">
        <v>166</v>
      </c>
      <c r="G218" s="251">
        <v>5</v>
      </c>
      <c r="H218" s="251"/>
      <c r="I218" s="251" t="s">
        <v>12664</v>
      </c>
      <c r="J218" s="251" t="str">
        <f>IF(OR(Table_1[[#This Row],[Sorcerer]]=1,Table_1[[#This Row],[Wizard]]=1),"ARCANE","DIVINE")</f>
        <v>ARCANE</v>
      </c>
      <c r="K218" s="255">
        <v>1</v>
      </c>
      <c r="L218" s="255">
        <v>0</v>
      </c>
      <c r="M218" s="255">
        <v>0</v>
      </c>
      <c r="N218" s="255">
        <v>0</v>
      </c>
      <c r="O218" s="255">
        <v>0</v>
      </c>
      <c r="P218" s="255">
        <v>1</v>
      </c>
      <c r="Q218" s="255">
        <v>0</v>
      </c>
      <c r="R218" s="256">
        <v>1</v>
      </c>
    </row>
    <row r="219" spans="1:18" ht="14.25">
      <c r="A219" s="250" t="s">
        <v>7738</v>
      </c>
      <c r="B219" s="257" t="s">
        <v>12930</v>
      </c>
      <c r="C219" s="251" t="s">
        <v>12875</v>
      </c>
      <c r="D219" s="251" t="s">
        <v>470</v>
      </c>
      <c r="E219" s="251" t="s">
        <v>12692</v>
      </c>
      <c r="F219" s="251">
        <v>160</v>
      </c>
      <c r="G219" s="251">
        <v>8</v>
      </c>
      <c r="H219" s="251" t="s">
        <v>12932</v>
      </c>
      <c r="I219" s="251" t="s">
        <v>12673</v>
      </c>
      <c r="J219" s="251" t="str">
        <f>IF(OR(Table_1[[#This Row],[Sorcerer]]=1,Table_1[[#This Row],[Wizard]]=1),"ARCANE","DIVINE")</f>
        <v>ARCANE</v>
      </c>
      <c r="K219" s="255">
        <v>0</v>
      </c>
      <c r="L219" s="255">
        <v>0</v>
      </c>
      <c r="M219" s="255">
        <v>0</v>
      </c>
      <c r="N219" s="255">
        <v>0</v>
      </c>
      <c r="O219" s="255">
        <v>0</v>
      </c>
      <c r="P219" s="255">
        <v>0</v>
      </c>
      <c r="Q219" s="255">
        <v>0</v>
      </c>
      <c r="R219" s="256">
        <v>1</v>
      </c>
    </row>
    <row r="220" spans="1:18" ht="14.25">
      <c r="A220" s="250" t="s">
        <v>7738</v>
      </c>
      <c r="B220" s="257" t="s">
        <v>12930</v>
      </c>
      <c r="C220" s="251" t="s">
        <v>12882</v>
      </c>
      <c r="D220" s="251" t="s">
        <v>470</v>
      </c>
      <c r="E220" s="251" t="s">
        <v>12654</v>
      </c>
      <c r="F220" s="251">
        <v>280</v>
      </c>
      <c r="G220" s="251">
        <v>7</v>
      </c>
      <c r="H220" s="251"/>
      <c r="I220" s="251" t="s">
        <v>12816</v>
      </c>
      <c r="J220" s="251" t="str">
        <f>IF(OR(Table_1[[#This Row],[Sorcerer]]=1,Table_1[[#This Row],[Wizard]]=1),"ARCANE","DIVINE")</f>
        <v>ARCANE</v>
      </c>
      <c r="K220" s="255">
        <v>1</v>
      </c>
      <c r="L220" s="255">
        <v>0</v>
      </c>
      <c r="M220" s="255">
        <v>0</v>
      </c>
      <c r="N220" s="255">
        <v>0</v>
      </c>
      <c r="O220" s="255">
        <v>0</v>
      </c>
      <c r="P220" s="255">
        <v>1</v>
      </c>
      <c r="Q220" s="255">
        <v>1</v>
      </c>
      <c r="R220" s="256">
        <v>1</v>
      </c>
    </row>
    <row r="221" spans="1:18" ht="14.25">
      <c r="A221" s="250" t="s">
        <v>7738</v>
      </c>
      <c r="B221" s="257" t="s">
        <v>12930</v>
      </c>
      <c r="C221" s="251" t="s">
        <v>12931</v>
      </c>
      <c r="D221" s="251" t="s">
        <v>470</v>
      </c>
      <c r="E221" s="251" t="s">
        <v>12654</v>
      </c>
      <c r="F221" s="251">
        <v>282</v>
      </c>
      <c r="G221" s="251">
        <v>1</v>
      </c>
      <c r="H221" s="251"/>
      <c r="I221" s="251" t="s">
        <v>12652</v>
      </c>
      <c r="J221" s="251" t="str">
        <f>IF(OR(Table_1[[#This Row],[Sorcerer]]=1,Table_1[[#This Row],[Wizard]]=1),"ARCANE","DIVINE")</f>
        <v>DIVINE</v>
      </c>
      <c r="K221" s="255">
        <v>0</v>
      </c>
      <c r="L221" s="255">
        <v>0</v>
      </c>
      <c r="M221" s="255">
        <v>1</v>
      </c>
      <c r="N221" s="255">
        <v>0</v>
      </c>
      <c r="O221" s="255">
        <v>0</v>
      </c>
      <c r="P221" s="255">
        <v>0</v>
      </c>
      <c r="Q221" s="255">
        <v>0</v>
      </c>
      <c r="R221" s="256">
        <v>0</v>
      </c>
    </row>
    <row r="222" spans="1:18" ht="14.25">
      <c r="A222" s="250" t="s">
        <v>7738</v>
      </c>
      <c r="B222" s="257" t="s">
        <v>12930</v>
      </c>
      <c r="C222" s="251" t="s">
        <v>12661</v>
      </c>
      <c r="D222" s="251" t="s">
        <v>470</v>
      </c>
      <c r="E222" s="251" t="s">
        <v>12654</v>
      </c>
      <c r="F222" s="251">
        <v>266</v>
      </c>
      <c r="G222" s="251">
        <v>9</v>
      </c>
      <c r="H222" s="251"/>
      <c r="I222" s="251" t="s">
        <v>12652</v>
      </c>
      <c r="J222" s="251" t="str">
        <f>IF(OR(Table_1[[#This Row],[Sorcerer]]=1,Table_1[[#This Row],[Wizard]]=1),"ARCANE","DIVINE")</f>
        <v>DIVINE</v>
      </c>
      <c r="K222" s="255">
        <v>0</v>
      </c>
      <c r="L222" s="255">
        <v>0</v>
      </c>
      <c r="M222" s="255">
        <v>1</v>
      </c>
      <c r="N222" s="255">
        <v>0</v>
      </c>
      <c r="O222" s="255">
        <v>0</v>
      </c>
      <c r="P222" s="255">
        <v>0</v>
      </c>
      <c r="Q222" s="255">
        <v>0</v>
      </c>
      <c r="R222" s="256">
        <v>0</v>
      </c>
    </row>
    <row r="223" spans="1:18" ht="14.25">
      <c r="A223" s="250" t="s">
        <v>12929</v>
      </c>
      <c r="B223" s="251" t="s">
        <v>12662</v>
      </c>
      <c r="C223" s="251" t="s">
        <v>12928</v>
      </c>
      <c r="D223" s="251" t="s">
        <v>470</v>
      </c>
      <c r="E223" s="251" t="s">
        <v>12654</v>
      </c>
      <c r="F223" s="251">
        <v>275</v>
      </c>
      <c r="G223" s="251">
        <v>2</v>
      </c>
      <c r="H223" s="251"/>
      <c r="I223" s="251" t="s">
        <v>12673</v>
      </c>
      <c r="J223" s="251" t="str">
        <f>IF(OR(Table_1[[#This Row],[Sorcerer]]=1,Table_1[[#This Row],[Wizard]]=1),"ARCANE","DIVINE")</f>
        <v>ARCANE</v>
      </c>
      <c r="K223" s="255">
        <v>0</v>
      </c>
      <c r="L223" s="255">
        <v>0</v>
      </c>
      <c r="M223" s="255">
        <v>0</v>
      </c>
      <c r="N223" s="255">
        <v>0</v>
      </c>
      <c r="O223" s="255">
        <v>0</v>
      </c>
      <c r="P223" s="255">
        <v>0</v>
      </c>
      <c r="Q223" s="255">
        <v>0</v>
      </c>
      <c r="R223" s="256">
        <v>1</v>
      </c>
    </row>
    <row r="224" spans="1:18" ht="28.5">
      <c r="A224" s="250" t="s">
        <v>12927</v>
      </c>
      <c r="B224" s="251" t="s">
        <v>12662</v>
      </c>
      <c r="C224" s="251" t="s">
        <v>12926</v>
      </c>
      <c r="D224" s="251" t="s">
        <v>470</v>
      </c>
      <c r="E224" s="251" t="s">
        <v>12670</v>
      </c>
      <c r="F224" s="251">
        <v>19</v>
      </c>
      <c r="G224" s="251">
        <v>2</v>
      </c>
      <c r="H224" s="251" t="s">
        <v>12914</v>
      </c>
      <c r="I224" s="251" t="s">
        <v>12673</v>
      </c>
      <c r="J224" s="251" t="str">
        <f>IF(OR(Table_1[[#This Row],[Sorcerer]]=1,Table_1[[#This Row],[Wizard]]=1),"ARCANE","DIVINE")</f>
        <v>ARCANE</v>
      </c>
      <c r="K224" s="255">
        <v>0</v>
      </c>
      <c r="L224" s="255">
        <v>0</v>
      </c>
      <c r="M224" s="255">
        <v>0</v>
      </c>
      <c r="N224" s="255">
        <v>0</v>
      </c>
      <c r="O224" s="255">
        <v>0</v>
      </c>
      <c r="P224" s="255">
        <v>0</v>
      </c>
      <c r="Q224" s="255">
        <v>0</v>
      </c>
      <c r="R224" s="256">
        <v>1</v>
      </c>
    </row>
    <row r="225" spans="1:18" ht="42.75">
      <c r="A225" s="250" t="s">
        <v>12925</v>
      </c>
      <c r="B225" s="257" t="s">
        <v>12745</v>
      </c>
      <c r="C225" s="251" t="s">
        <v>12924</v>
      </c>
      <c r="D225" s="251" t="s">
        <v>12660</v>
      </c>
      <c r="E225" s="251" t="s">
        <v>12692</v>
      </c>
      <c r="F225" s="251">
        <v>154</v>
      </c>
      <c r="G225" s="251">
        <v>6</v>
      </c>
      <c r="H225" s="251" t="s">
        <v>12923</v>
      </c>
      <c r="I225" s="251" t="s">
        <v>12673</v>
      </c>
      <c r="J225" s="251" t="str">
        <f>IF(OR(Table_1[[#This Row],[Sorcerer]]=1,Table_1[[#This Row],[Wizard]]=1),"ARCANE","DIVINE")</f>
        <v>ARCANE</v>
      </c>
      <c r="K225" s="255">
        <v>0</v>
      </c>
      <c r="L225" s="255">
        <v>0</v>
      </c>
      <c r="M225" s="255">
        <v>0</v>
      </c>
      <c r="N225" s="255">
        <v>0</v>
      </c>
      <c r="O225" s="255">
        <v>0</v>
      </c>
      <c r="P225" s="255">
        <v>0</v>
      </c>
      <c r="Q225" s="255">
        <v>0</v>
      </c>
      <c r="R225" s="256">
        <v>1</v>
      </c>
    </row>
    <row r="226" spans="1:18" ht="14.25">
      <c r="A226" s="250" t="s">
        <v>12921</v>
      </c>
      <c r="B226" s="257" t="s">
        <v>12745</v>
      </c>
      <c r="C226" s="251" t="s">
        <v>12922</v>
      </c>
      <c r="D226" s="251" t="s">
        <v>470</v>
      </c>
      <c r="E226" s="251" t="s">
        <v>12654</v>
      </c>
      <c r="F226" s="251">
        <v>246</v>
      </c>
      <c r="G226" s="251">
        <v>1</v>
      </c>
      <c r="H226" s="251"/>
      <c r="I226" s="251" t="s">
        <v>12673</v>
      </c>
      <c r="J226" s="251" t="str">
        <f>IF(OR(Table_1[[#This Row],[Sorcerer]]=1,Table_1[[#This Row],[Wizard]]=1),"ARCANE","DIVINE")</f>
        <v>ARCANE</v>
      </c>
      <c r="K226" s="255">
        <v>1</v>
      </c>
      <c r="L226" s="255">
        <v>0</v>
      </c>
      <c r="M226" s="255">
        <v>1</v>
      </c>
      <c r="N226" s="255">
        <v>0</v>
      </c>
      <c r="O226" s="255">
        <v>0</v>
      </c>
      <c r="P226" s="255">
        <v>0</v>
      </c>
      <c r="Q226" s="255">
        <v>0</v>
      </c>
      <c r="R226" s="256">
        <v>1</v>
      </c>
    </row>
    <row r="227" spans="1:18" ht="14.25">
      <c r="A227" s="250" t="s">
        <v>12921</v>
      </c>
      <c r="B227" s="257" t="s">
        <v>12745</v>
      </c>
      <c r="C227" s="251" t="s">
        <v>12811</v>
      </c>
      <c r="D227" s="251" t="s">
        <v>470</v>
      </c>
      <c r="E227" s="251" t="s">
        <v>12654</v>
      </c>
      <c r="F227" s="251">
        <v>275</v>
      </c>
      <c r="G227" s="251">
        <v>0</v>
      </c>
      <c r="H227" s="251"/>
      <c r="I227" s="251" t="s">
        <v>12673</v>
      </c>
      <c r="J227" s="251" t="str">
        <f>IF(OR(Table_1[[#This Row],[Sorcerer]]=1,Table_1[[#This Row],[Wizard]]=1),"ARCANE","DIVINE")</f>
        <v>ARCANE</v>
      </c>
      <c r="K227" s="255">
        <v>1</v>
      </c>
      <c r="L227" s="255">
        <v>0</v>
      </c>
      <c r="M227" s="255">
        <v>1</v>
      </c>
      <c r="N227" s="255">
        <v>0</v>
      </c>
      <c r="O227" s="255">
        <v>0</v>
      </c>
      <c r="P227" s="255">
        <v>0</v>
      </c>
      <c r="Q227" s="255">
        <v>0</v>
      </c>
      <c r="R227" s="256">
        <v>1</v>
      </c>
    </row>
    <row r="228" spans="1:18" ht="42.75">
      <c r="A228" s="250" t="s">
        <v>12920</v>
      </c>
      <c r="B228" s="257" t="s">
        <v>12830</v>
      </c>
      <c r="C228" s="251" t="s">
        <v>12919</v>
      </c>
      <c r="D228" s="251" t="s">
        <v>12728</v>
      </c>
      <c r="E228" s="251" t="s">
        <v>12654</v>
      </c>
      <c r="F228" s="251">
        <v>277</v>
      </c>
      <c r="G228" s="251">
        <v>3</v>
      </c>
      <c r="H228" s="275" t="str">
        <f>HYPERLINK("https://en.wikipedia.org/wiki/Great_Molasses_Flood","Not really relevant, but isn't the Great Molasses Flood a strange event from history???")</f>
        <v>Not really relevant, but isn't the Great Molasses Flood a strange event from history???</v>
      </c>
      <c r="I228" s="251" t="s">
        <v>12673</v>
      </c>
      <c r="J228" s="251" t="str">
        <f>IF(OR(Table_1[[#This Row],[Sorcerer]]=1,Table_1[[#This Row],[Wizard]]=1),"ARCANE","DIVINE")</f>
        <v>ARCANE</v>
      </c>
      <c r="K228" s="255">
        <v>1</v>
      </c>
      <c r="L228" s="259">
        <v>0</v>
      </c>
      <c r="M228" s="259">
        <v>1</v>
      </c>
      <c r="N228" s="259">
        <v>0</v>
      </c>
      <c r="O228" s="259">
        <v>0</v>
      </c>
      <c r="P228" s="259">
        <v>0</v>
      </c>
      <c r="Q228" s="259">
        <v>0</v>
      </c>
      <c r="R228" s="256">
        <v>1</v>
      </c>
    </row>
    <row r="229" spans="1:18" ht="14.25">
      <c r="A229" s="250" t="s">
        <v>12918</v>
      </c>
      <c r="B229" s="257" t="s">
        <v>4689</v>
      </c>
      <c r="C229" s="251" t="s">
        <v>12917</v>
      </c>
      <c r="D229" s="251" t="s">
        <v>470</v>
      </c>
      <c r="E229" s="251" t="s">
        <v>12654</v>
      </c>
      <c r="F229" s="251">
        <v>261</v>
      </c>
      <c r="G229" s="251">
        <v>2</v>
      </c>
      <c r="H229" s="251"/>
      <c r="I229" s="251" t="s">
        <v>12681</v>
      </c>
      <c r="J229" s="251" t="str">
        <f>IF(OR(Table_1[[#This Row],[Sorcerer]]=1,Table_1[[#This Row],[Wizard]]=1),"ARCANE","DIVINE")</f>
        <v>ARCANE</v>
      </c>
      <c r="K229" s="255">
        <v>0</v>
      </c>
      <c r="L229" s="255">
        <v>0</v>
      </c>
      <c r="M229" s="255">
        <v>0</v>
      </c>
      <c r="N229" s="255">
        <v>0</v>
      </c>
      <c r="O229" s="255">
        <v>0</v>
      </c>
      <c r="P229" s="255">
        <v>0</v>
      </c>
      <c r="Q229" s="255">
        <v>0</v>
      </c>
      <c r="R229" s="256">
        <v>1</v>
      </c>
    </row>
    <row r="230" spans="1:18" ht="28.5">
      <c r="A230" s="250" t="s">
        <v>12916</v>
      </c>
      <c r="B230" s="251" t="s">
        <v>12662</v>
      </c>
      <c r="C230" s="251" t="s">
        <v>12915</v>
      </c>
      <c r="D230" s="251" t="s">
        <v>470</v>
      </c>
      <c r="E230" s="251" t="s">
        <v>12670</v>
      </c>
      <c r="F230" s="251">
        <v>19</v>
      </c>
      <c r="G230" s="251">
        <v>3</v>
      </c>
      <c r="H230" s="251" t="s">
        <v>12914</v>
      </c>
      <c r="I230" s="251" t="s">
        <v>12681</v>
      </c>
      <c r="J230" s="251" t="str">
        <f>IF(OR(Table_1[[#This Row],[Sorcerer]]=1,Table_1[[#This Row],[Wizard]]=1),"ARCANE","DIVINE")</f>
        <v>ARCANE</v>
      </c>
      <c r="K230" s="255">
        <v>0</v>
      </c>
      <c r="L230" s="255">
        <v>0</v>
      </c>
      <c r="M230" s="255">
        <v>0</v>
      </c>
      <c r="N230" s="255">
        <v>0</v>
      </c>
      <c r="O230" s="255">
        <v>0</v>
      </c>
      <c r="P230" s="255">
        <v>0</v>
      </c>
      <c r="Q230" s="255">
        <v>0</v>
      </c>
      <c r="R230" s="256">
        <v>1</v>
      </c>
    </row>
    <row r="231" spans="1:18" ht="14.25">
      <c r="A231" s="250" t="s">
        <v>12913</v>
      </c>
      <c r="B231" s="251" t="s">
        <v>12662</v>
      </c>
      <c r="C231" s="251" t="s">
        <v>12912</v>
      </c>
      <c r="D231" s="251" t="s">
        <v>470</v>
      </c>
      <c r="E231" s="251" t="s">
        <v>12654</v>
      </c>
      <c r="F231" s="251">
        <v>224</v>
      </c>
      <c r="G231" s="251">
        <v>4</v>
      </c>
      <c r="H231" s="258" t="s">
        <v>12911</v>
      </c>
      <c r="I231" s="251" t="s">
        <v>12681</v>
      </c>
      <c r="J231" s="251" t="str">
        <f>IF(OR(Table_1[[#This Row],[Sorcerer]]=1,Table_1[[#This Row],[Wizard]]=1),"ARCANE","DIVINE")</f>
        <v>ARCANE</v>
      </c>
      <c r="K231" s="259">
        <v>0</v>
      </c>
      <c r="L231" s="259">
        <v>0</v>
      </c>
      <c r="M231" s="259">
        <v>0</v>
      </c>
      <c r="N231" s="259">
        <v>0</v>
      </c>
      <c r="O231" s="259">
        <v>0</v>
      </c>
      <c r="P231" s="259">
        <v>0</v>
      </c>
      <c r="Q231" s="259">
        <v>0</v>
      </c>
      <c r="R231" s="256">
        <v>1</v>
      </c>
    </row>
    <row r="232" spans="1:18" ht="14.25">
      <c r="A232" s="250" t="s">
        <v>7877</v>
      </c>
      <c r="B232" s="251" t="s">
        <v>12662</v>
      </c>
      <c r="C232" s="251" t="s">
        <v>12910</v>
      </c>
      <c r="D232" s="251" t="s">
        <v>470</v>
      </c>
      <c r="E232" s="251" t="s">
        <v>12654</v>
      </c>
      <c r="F232" s="251">
        <v>217</v>
      </c>
      <c r="G232" s="251">
        <v>2</v>
      </c>
      <c r="H232" s="251"/>
      <c r="I232" s="251" t="s">
        <v>12681</v>
      </c>
      <c r="J232" s="251" t="str">
        <f>IF(OR(Table_1[[#This Row],[Sorcerer]]=1,Table_1[[#This Row],[Wizard]]=1),"ARCANE","DIVINE")</f>
        <v>ARCANE</v>
      </c>
      <c r="K232" s="255">
        <v>0</v>
      </c>
      <c r="L232" s="255">
        <v>0</v>
      </c>
      <c r="M232" s="255">
        <v>0</v>
      </c>
      <c r="N232" s="255">
        <v>0</v>
      </c>
      <c r="O232" s="255">
        <v>0</v>
      </c>
      <c r="P232" s="255">
        <v>0</v>
      </c>
      <c r="Q232" s="255">
        <v>0</v>
      </c>
      <c r="R232" s="256">
        <v>1</v>
      </c>
    </row>
    <row r="233" spans="1:18" ht="14.25">
      <c r="A233" s="250" t="s">
        <v>12909</v>
      </c>
      <c r="B233" s="251" t="s">
        <v>12662</v>
      </c>
      <c r="C233" s="251" t="s">
        <v>12908</v>
      </c>
      <c r="D233" s="251" t="s">
        <v>470</v>
      </c>
      <c r="E233" s="251" t="s">
        <v>12670</v>
      </c>
      <c r="F233" s="251">
        <v>16</v>
      </c>
      <c r="G233" s="251">
        <v>3</v>
      </c>
      <c r="H233" s="251" t="s">
        <v>12907</v>
      </c>
      <c r="I233" s="251" t="s">
        <v>12652</v>
      </c>
      <c r="J233" s="251" t="str">
        <f>IF(OR(Table_1[[#This Row],[Sorcerer]]=1,Table_1[[#This Row],[Wizard]]=1),"ARCANE","DIVINE")</f>
        <v>ARCANE</v>
      </c>
      <c r="K233" s="255">
        <v>1</v>
      </c>
      <c r="L233" s="255">
        <v>0</v>
      </c>
      <c r="M233" s="255">
        <v>0</v>
      </c>
      <c r="N233" s="255">
        <v>0</v>
      </c>
      <c r="O233" s="255">
        <v>0</v>
      </c>
      <c r="P233" s="255">
        <v>0</v>
      </c>
      <c r="Q233" s="255">
        <v>0</v>
      </c>
      <c r="R233" s="256">
        <v>1</v>
      </c>
    </row>
    <row r="234" spans="1:18" ht="14.25">
      <c r="A234" s="250" t="s">
        <v>12906</v>
      </c>
      <c r="B234" s="257" t="s">
        <v>12830</v>
      </c>
      <c r="C234" s="251" t="s">
        <v>12696</v>
      </c>
      <c r="D234" s="251" t="s">
        <v>470</v>
      </c>
      <c r="E234" s="251" t="s">
        <v>12654</v>
      </c>
      <c r="F234" s="251">
        <v>248</v>
      </c>
      <c r="G234" s="251">
        <v>6</v>
      </c>
      <c r="H234" s="251"/>
      <c r="I234" s="251" t="s">
        <v>12664</v>
      </c>
      <c r="J234" s="251" t="str">
        <f>IF(OR(Table_1[[#This Row],[Sorcerer]]=1,Table_1[[#This Row],[Wizard]]=1),"ARCANE","DIVINE")</f>
        <v>ARCANE</v>
      </c>
      <c r="K234" s="255">
        <v>0</v>
      </c>
      <c r="L234" s="255">
        <v>0</v>
      </c>
      <c r="M234" s="255">
        <v>1</v>
      </c>
      <c r="N234" s="255">
        <v>0</v>
      </c>
      <c r="O234" s="255">
        <v>0</v>
      </c>
      <c r="P234" s="255">
        <v>1</v>
      </c>
      <c r="Q234" s="255">
        <v>0</v>
      </c>
      <c r="R234" s="256">
        <v>1</v>
      </c>
    </row>
    <row r="235" spans="1:18" ht="14.25">
      <c r="A235" s="250" t="s">
        <v>12905</v>
      </c>
      <c r="B235" s="251" t="s">
        <v>7364</v>
      </c>
      <c r="C235" s="251" t="s">
        <v>12904</v>
      </c>
      <c r="D235" s="251" t="s">
        <v>12660</v>
      </c>
      <c r="E235" s="251" t="s">
        <v>12654</v>
      </c>
      <c r="F235" s="251">
        <v>271</v>
      </c>
      <c r="G235" s="251">
        <v>5</v>
      </c>
      <c r="H235" s="251"/>
      <c r="I235" s="251" t="s">
        <v>12664</v>
      </c>
      <c r="J235" s="251" t="str">
        <f>IF(OR(Table_1[[#This Row],[Sorcerer]]=1,Table_1[[#This Row],[Wizard]]=1),"ARCANE","DIVINE")</f>
        <v>ARCANE</v>
      </c>
      <c r="K235" s="255">
        <v>0</v>
      </c>
      <c r="L235" s="255">
        <v>0</v>
      </c>
      <c r="M235" s="255">
        <v>1</v>
      </c>
      <c r="N235" s="255">
        <v>0</v>
      </c>
      <c r="O235" s="255">
        <v>0</v>
      </c>
      <c r="P235" s="255">
        <v>1</v>
      </c>
      <c r="Q235" s="255">
        <v>0</v>
      </c>
      <c r="R235" s="256">
        <v>1</v>
      </c>
    </row>
    <row r="236" spans="1:18" ht="28.5">
      <c r="A236" s="250" t="s">
        <v>12903</v>
      </c>
      <c r="B236" s="251" t="s">
        <v>4589</v>
      </c>
      <c r="C236" s="251" t="s">
        <v>12902</v>
      </c>
      <c r="D236" s="251" t="s">
        <v>12660</v>
      </c>
      <c r="E236" s="251" t="s">
        <v>12654</v>
      </c>
      <c r="F236" s="251">
        <v>284</v>
      </c>
      <c r="G236" s="251">
        <v>6</v>
      </c>
      <c r="H236" s="251" t="s">
        <v>12901</v>
      </c>
      <c r="I236" s="251" t="s">
        <v>12716</v>
      </c>
      <c r="J236" s="251" t="str">
        <f>IF(OR(Table_1[[#This Row],[Sorcerer]]=1,Table_1[[#This Row],[Wizard]]=1),"ARCANE","DIVINE")</f>
        <v>ARCANE</v>
      </c>
      <c r="K236" s="255">
        <v>0</v>
      </c>
      <c r="L236" s="255">
        <v>0</v>
      </c>
      <c r="M236" s="255">
        <v>0</v>
      </c>
      <c r="N236" s="255">
        <v>0</v>
      </c>
      <c r="O236" s="255">
        <v>0</v>
      </c>
      <c r="P236" s="255">
        <v>0</v>
      </c>
      <c r="Q236" s="255">
        <v>1</v>
      </c>
      <c r="R236" s="256">
        <v>1</v>
      </c>
    </row>
    <row r="237" spans="1:18" ht="28.5">
      <c r="A237" s="250" t="s">
        <v>12900</v>
      </c>
      <c r="B237" s="257" t="s">
        <v>12899</v>
      </c>
      <c r="C237" s="251" t="s">
        <v>12898</v>
      </c>
      <c r="D237" s="251" t="s">
        <v>470</v>
      </c>
      <c r="E237" s="251" t="s">
        <v>12654</v>
      </c>
      <c r="F237" s="251">
        <v>262</v>
      </c>
      <c r="G237" s="251">
        <v>4</v>
      </c>
      <c r="H237" s="251"/>
      <c r="I237" s="251" t="s">
        <v>12716</v>
      </c>
      <c r="J237" s="251" t="str">
        <f>IF(OR(Table_1[[#This Row],[Sorcerer]]=1,Table_1[[#This Row],[Wizard]]=1),"ARCANE","DIVINE")</f>
        <v>ARCANE</v>
      </c>
      <c r="K237" s="255">
        <v>0</v>
      </c>
      <c r="L237" s="255">
        <v>0</v>
      </c>
      <c r="M237" s="255">
        <v>0</v>
      </c>
      <c r="N237" s="255">
        <v>0</v>
      </c>
      <c r="O237" s="255">
        <v>0</v>
      </c>
      <c r="P237" s="255">
        <v>0</v>
      </c>
      <c r="Q237" s="255">
        <v>1</v>
      </c>
      <c r="R237" s="256">
        <v>1</v>
      </c>
    </row>
    <row r="238" spans="1:18" ht="14.25">
      <c r="A238" s="250" t="s">
        <v>12897</v>
      </c>
      <c r="B238" s="251" t="s">
        <v>12662</v>
      </c>
      <c r="C238" s="251" t="s">
        <v>12896</v>
      </c>
      <c r="D238" s="251" t="s">
        <v>470</v>
      </c>
      <c r="E238" s="251" t="s">
        <v>12670</v>
      </c>
      <c r="F238" s="251">
        <v>19</v>
      </c>
      <c r="G238" s="251">
        <v>5</v>
      </c>
      <c r="H238" s="251" t="s">
        <v>12895</v>
      </c>
      <c r="I238" s="251" t="s">
        <v>12681</v>
      </c>
      <c r="J238" s="251" t="str">
        <f>IF(OR(Table_1[[#This Row],[Sorcerer]]=1,Table_1[[#This Row],[Wizard]]=1),"ARCANE","DIVINE")</f>
        <v>ARCANE</v>
      </c>
      <c r="K238" s="255">
        <v>1</v>
      </c>
      <c r="L238" s="255">
        <v>0</v>
      </c>
      <c r="M238" s="255">
        <v>0</v>
      </c>
      <c r="N238" s="255">
        <v>0</v>
      </c>
      <c r="O238" s="255">
        <v>1</v>
      </c>
      <c r="P238" s="255">
        <v>0</v>
      </c>
      <c r="Q238" s="255">
        <v>0</v>
      </c>
      <c r="R238" s="256">
        <v>1</v>
      </c>
    </row>
    <row r="239" spans="1:18" ht="28.5">
      <c r="A239" s="250" t="s">
        <v>12894</v>
      </c>
      <c r="B239" s="251" t="s">
        <v>12662</v>
      </c>
      <c r="C239" s="251" t="s">
        <v>12893</v>
      </c>
      <c r="D239" s="251" t="s">
        <v>470</v>
      </c>
      <c r="E239" s="251" t="s">
        <v>12654</v>
      </c>
      <c r="F239" s="251">
        <v>272</v>
      </c>
      <c r="G239" s="251">
        <v>2</v>
      </c>
      <c r="H239" s="258" t="s">
        <v>12892</v>
      </c>
      <c r="I239" s="251" t="s">
        <v>12816</v>
      </c>
      <c r="J239" s="251" t="str">
        <f>IF(OR(Table_1[[#This Row],[Sorcerer]]=1,Table_1[[#This Row],[Wizard]]=1),"ARCANE","DIVINE")</f>
        <v>ARCANE</v>
      </c>
      <c r="K239" s="259">
        <v>0</v>
      </c>
      <c r="L239" s="259">
        <v>0</v>
      </c>
      <c r="M239" s="259">
        <v>0</v>
      </c>
      <c r="N239" s="259">
        <v>0</v>
      </c>
      <c r="O239" s="259">
        <v>0</v>
      </c>
      <c r="P239" s="259">
        <v>0</v>
      </c>
      <c r="Q239" s="259">
        <v>0</v>
      </c>
      <c r="R239" s="256">
        <v>1</v>
      </c>
    </row>
    <row r="240" spans="1:18" ht="28.5">
      <c r="A240" s="250" t="s">
        <v>12891</v>
      </c>
      <c r="B240" s="251" t="s">
        <v>12662</v>
      </c>
      <c r="C240" s="251" t="s">
        <v>12890</v>
      </c>
      <c r="D240" s="251" t="s">
        <v>470</v>
      </c>
      <c r="E240" s="251" t="s">
        <v>12654</v>
      </c>
      <c r="F240" s="251">
        <v>275</v>
      </c>
      <c r="G240" s="251">
        <v>1</v>
      </c>
      <c r="H240" s="251" t="s">
        <v>12889</v>
      </c>
      <c r="I240" s="251" t="s">
        <v>12652</v>
      </c>
      <c r="J240" s="251" t="str">
        <f>IF(OR(Table_1[[#This Row],[Sorcerer]]=1,Table_1[[#This Row],[Wizard]]=1),"ARCANE","DIVINE")</f>
        <v>ARCANE</v>
      </c>
      <c r="K240" s="255">
        <v>0</v>
      </c>
      <c r="L240" s="255">
        <v>0</v>
      </c>
      <c r="M240" s="255">
        <v>0</v>
      </c>
      <c r="N240" s="255">
        <v>0</v>
      </c>
      <c r="O240" s="255">
        <v>0</v>
      </c>
      <c r="P240" s="255">
        <v>0</v>
      </c>
      <c r="Q240" s="255">
        <v>0</v>
      </c>
      <c r="R240" s="256">
        <v>1</v>
      </c>
    </row>
    <row r="241" spans="1:18" ht="14.25">
      <c r="A241" s="250" t="s">
        <v>12888</v>
      </c>
      <c r="B241" s="251" t="s">
        <v>12740</v>
      </c>
      <c r="C241" s="251" t="s">
        <v>12887</v>
      </c>
      <c r="D241" s="251" t="s">
        <v>470</v>
      </c>
      <c r="E241" s="251" t="s">
        <v>12654</v>
      </c>
      <c r="F241" s="251">
        <v>252</v>
      </c>
      <c r="G241" s="251">
        <v>1</v>
      </c>
      <c r="H241" s="251"/>
      <c r="I241" s="251" t="s">
        <v>12652</v>
      </c>
      <c r="J241" s="251" t="str">
        <f>IF(OR(Table_1[[#This Row],[Sorcerer]]=1,Table_1[[#This Row],[Wizard]]=1),"ARCANE","DIVINE")</f>
        <v>ARCANE</v>
      </c>
      <c r="K241" s="255">
        <v>0</v>
      </c>
      <c r="L241" s="255">
        <v>0</v>
      </c>
      <c r="M241" s="255">
        <v>0</v>
      </c>
      <c r="N241" s="255">
        <v>0</v>
      </c>
      <c r="O241" s="255">
        <v>0</v>
      </c>
      <c r="P241" s="255">
        <v>0</v>
      </c>
      <c r="Q241" s="255">
        <v>0</v>
      </c>
      <c r="R241" s="256">
        <v>1</v>
      </c>
    </row>
    <row r="242" spans="1:18" ht="28.5">
      <c r="A242" s="250" t="s">
        <v>12886</v>
      </c>
      <c r="B242" s="257" t="s">
        <v>4622</v>
      </c>
      <c r="C242" s="251" t="s">
        <v>12885</v>
      </c>
      <c r="D242" s="251" t="s">
        <v>470</v>
      </c>
      <c r="E242" s="251" t="s">
        <v>12654</v>
      </c>
      <c r="F242" s="251">
        <v>251</v>
      </c>
      <c r="G242" s="251">
        <v>1</v>
      </c>
      <c r="H242" s="258" t="s">
        <v>12884</v>
      </c>
      <c r="I242" s="251" t="s">
        <v>12652</v>
      </c>
      <c r="J242" s="251" t="str">
        <f>IF(OR(Table_1[[#This Row],[Sorcerer]]=1,Table_1[[#This Row],[Wizard]]=1),"ARCANE","DIVINE")</f>
        <v>ARCANE</v>
      </c>
      <c r="K242" s="259">
        <v>0</v>
      </c>
      <c r="L242" s="259">
        <v>0</v>
      </c>
      <c r="M242" s="259">
        <v>0</v>
      </c>
      <c r="N242" s="259">
        <v>0</v>
      </c>
      <c r="O242" s="259">
        <v>0</v>
      </c>
      <c r="P242" s="259">
        <v>0</v>
      </c>
      <c r="Q242" s="259">
        <v>0</v>
      </c>
      <c r="R242" s="256">
        <v>1</v>
      </c>
    </row>
    <row r="243" spans="1:18" ht="28.5">
      <c r="A243" s="250" t="s">
        <v>7786</v>
      </c>
      <c r="B243" s="257" t="s">
        <v>5507</v>
      </c>
      <c r="C243" s="251" t="s">
        <v>12748</v>
      </c>
      <c r="D243" s="251" t="s">
        <v>470</v>
      </c>
      <c r="E243" s="251" t="s">
        <v>12654</v>
      </c>
      <c r="F243" s="251">
        <v>225</v>
      </c>
      <c r="G243" s="251">
        <v>5</v>
      </c>
      <c r="H243" s="251"/>
      <c r="I243" s="251" t="s">
        <v>12681</v>
      </c>
      <c r="J243" s="251" t="str">
        <f>IF(OR(Table_1[[#This Row],[Sorcerer]]=1,Table_1[[#This Row],[Wizard]]=1),"ARCANE","DIVINE")</f>
        <v>DIVINE</v>
      </c>
      <c r="K243" s="255">
        <v>0</v>
      </c>
      <c r="L243" s="255">
        <v>0</v>
      </c>
      <c r="M243" s="255">
        <v>1</v>
      </c>
      <c r="N243" s="255">
        <v>0</v>
      </c>
      <c r="O243" s="255">
        <v>1</v>
      </c>
      <c r="P243" s="255">
        <v>0</v>
      </c>
      <c r="Q243" s="255">
        <v>0</v>
      </c>
      <c r="R243" s="256">
        <v>0</v>
      </c>
    </row>
    <row r="244" spans="1:18" ht="14.25">
      <c r="A244" s="250" t="s">
        <v>7786</v>
      </c>
      <c r="B244" s="257" t="s">
        <v>5507</v>
      </c>
      <c r="C244" s="251" t="s">
        <v>12657</v>
      </c>
      <c r="D244" s="251" t="s">
        <v>470</v>
      </c>
      <c r="E244" s="251" t="s">
        <v>12654</v>
      </c>
      <c r="F244" s="251">
        <v>230</v>
      </c>
      <c r="G244" s="251">
        <v>0</v>
      </c>
      <c r="H244" s="251"/>
      <c r="I244" s="251" t="s">
        <v>12664</v>
      </c>
      <c r="J244" s="251" t="str">
        <f>IF(OR(Table_1[[#This Row],[Sorcerer]]=1,Table_1[[#This Row],[Wizard]]=1),"ARCANE","DIVINE")</f>
        <v>ARCANE</v>
      </c>
      <c r="K244" s="255">
        <v>0</v>
      </c>
      <c r="L244" s="255">
        <v>0</v>
      </c>
      <c r="M244" s="255">
        <v>0</v>
      </c>
      <c r="N244" s="255">
        <v>0</v>
      </c>
      <c r="O244" s="255">
        <v>0</v>
      </c>
      <c r="P244" s="255">
        <v>0</v>
      </c>
      <c r="Q244" s="255">
        <v>0</v>
      </c>
      <c r="R244" s="256">
        <v>1</v>
      </c>
    </row>
    <row r="245" spans="1:18" ht="14.25">
      <c r="A245" s="250" t="s">
        <v>7786</v>
      </c>
      <c r="B245" s="257" t="s">
        <v>5507</v>
      </c>
      <c r="C245" s="251" t="s">
        <v>12883</v>
      </c>
      <c r="D245" s="251" t="s">
        <v>470</v>
      </c>
      <c r="E245" s="251" t="s">
        <v>12654</v>
      </c>
      <c r="F245" s="251">
        <v>242</v>
      </c>
      <c r="G245" s="251">
        <v>4</v>
      </c>
      <c r="H245" s="251"/>
      <c r="I245" s="251" t="s">
        <v>12816</v>
      </c>
      <c r="J245" s="251" t="str">
        <f>IF(OR(Table_1[[#This Row],[Sorcerer]]=1,Table_1[[#This Row],[Wizard]]=1),"ARCANE","DIVINE")</f>
        <v>ARCANE</v>
      </c>
      <c r="K245" s="255">
        <v>1</v>
      </c>
      <c r="L245" s="255">
        <v>0</v>
      </c>
      <c r="M245" s="255">
        <v>0</v>
      </c>
      <c r="N245" s="255">
        <v>0</v>
      </c>
      <c r="O245" s="255">
        <v>0</v>
      </c>
      <c r="P245" s="255">
        <v>1</v>
      </c>
      <c r="Q245" s="255">
        <v>0</v>
      </c>
      <c r="R245" s="256">
        <v>1</v>
      </c>
    </row>
    <row r="246" spans="1:18" ht="14.25">
      <c r="A246" s="250" t="s">
        <v>7786</v>
      </c>
      <c r="B246" s="257" t="s">
        <v>5507</v>
      </c>
      <c r="C246" s="251" t="s">
        <v>12882</v>
      </c>
      <c r="D246" s="251" t="s">
        <v>470</v>
      </c>
      <c r="E246" s="251" t="s">
        <v>12654</v>
      </c>
      <c r="F246" s="251">
        <v>280</v>
      </c>
      <c r="G246" s="251">
        <v>7</v>
      </c>
      <c r="H246" s="251"/>
      <c r="I246" s="251" t="s">
        <v>12681</v>
      </c>
      <c r="J246" s="251" t="str">
        <f>IF(OR(Table_1[[#This Row],[Sorcerer]]=1,Table_1[[#This Row],[Wizard]]=1),"ARCANE","DIVINE")</f>
        <v>ARCANE</v>
      </c>
      <c r="K246" s="255">
        <v>1</v>
      </c>
      <c r="L246" s="255">
        <v>1</v>
      </c>
      <c r="M246" s="255">
        <v>1</v>
      </c>
      <c r="N246" s="255">
        <v>0</v>
      </c>
      <c r="O246" s="255">
        <v>0</v>
      </c>
      <c r="P246" s="255">
        <v>0</v>
      </c>
      <c r="Q246" s="255">
        <v>0</v>
      </c>
      <c r="R246" s="256">
        <v>1</v>
      </c>
    </row>
    <row r="247" spans="1:18" ht="14.25">
      <c r="A247" s="250" t="s">
        <v>7786</v>
      </c>
      <c r="B247" s="257" t="s">
        <v>5507</v>
      </c>
      <c r="C247" s="251" t="s">
        <v>12881</v>
      </c>
      <c r="D247" s="251" t="s">
        <v>470</v>
      </c>
      <c r="E247" s="251" t="s">
        <v>12654</v>
      </c>
      <c r="F247" s="251">
        <v>285</v>
      </c>
      <c r="G247" s="251">
        <v>4</v>
      </c>
      <c r="H247" s="251"/>
      <c r="I247" s="251" t="s">
        <v>12673</v>
      </c>
      <c r="J247" s="251" t="str">
        <f>IF(OR(Table_1[[#This Row],[Sorcerer]]=1,Table_1[[#This Row],[Wizard]]=1),"ARCANE","DIVINE")</f>
        <v>ARCANE</v>
      </c>
      <c r="K247" s="255">
        <v>0</v>
      </c>
      <c r="L247" s="255">
        <v>1</v>
      </c>
      <c r="M247" s="255">
        <v>1</v>
      </c>
      <c r="N247" s="255">
        <v>0</v>
      </c>
      <c r="O247" s="255">
        <v>0</v>
      </c>
      <c r="P247" s="255">
        <v>1</v>
      </c>
      <c r="Q247" s="255">
        <v>1</v>
      </c>
      <c r="R247" s="256">
        <v>1</v>
      </c>
    </row>
    <row r="248" spans="1:18" ht="14.25">
      <c r="A248" s="250" t="s">
        <v>12880</v>
      </c>
      <c r="B248" s="257" t="s">
        <v>12879</v>
      </c>
      <c r="C248" s="251" t="s">
        <v>12878</v>
      </c>
      <c r="D248" s="251" t="s">
        <v>470</v>
      </c>
      <c r="E248" s="251" t="s">
        <v>12654</v>
      </c>
      <c r="F248" s="251">
        <v>251</v>
      </c>
      <c r="G248" s="251">
        <v>3</v>
      </c>
      <c r="H248" s="251"/>
      <c r="I248" s="251" t="s">
        <v>12664</v>
      </c>
      <c r="J248" s="251" t="str">
        <f>IF(OR(Table_1[[#This Row],[Sorcerer]]=1,Table_1[[#This Row],[Wizard]]=1),"ARCANE","DIVINE")</f>
        <v>ARCANE</v>
      </c>
      <c r="K248" s="255">
        <v>1</v>
      </c>
      <c r="L248" s="255">
        <v>0</v>
      </c>
      <c r="M248" s="255">
        <v>1</v>
      </c>
      <c r="N248" s="255">
        <v>0</v>
      </c>
      <c r="O248" s="255">
        <v>0</v>
      </c>
      <c r="P248" s="255">
        <v>1</v>
      </c>
      <c r="Q248" s="255">
        <v>0</v>
      </c>
      <c r="R248" s="256">
        <v>1</v>
      </c>
    </row>
    <row r="249" spans="1:18" ht="28.5">
      <c r="A249" s="250" t="s">
        <v>12876</v>
      </c>
      <c r="B249" s="257" t="s">
        <v>12703</v>
      </c>
      <c r="C249" s="251" t="s">
        <v>12877</v>
      </c>
      <c r="D249" s="251" t="s">
        <v>12728</v>
      </c>
      <c r="E249" s="251" t="s">
        <v>12654</v>
      </c>
      <c r="F249" s="251">
        <v>230</v>
      </c>
      <c r="G249" s="251">
        <v>2</v>
      </c>
      <c r="H249" s="251"/>
      <c r="I249" s="251" t="s">
        <v>12816</v>
      </c>
      <c r="J249" s="251" t="str">
        <f>IF(OR(Table_1[[#This Row],[Sorcerer]]=1,Table_1[[#This Row],[Wizard]]=1),"ARCANE","DIVINE")</f>
        <v>ARCANE</v>
      </c>
      <c r="K249" s="255">
        <v>1</v>
      </c>
      <c r="L249" s="255">
        <v>0</v>
      </c>
      <c r="M249" s="255">
        <v>0</v>
      </c>
      <c r="N249" s="255">
        <v>0</v>
      </c>
      <c r="O249" s="255">
        <v>0</v>
      </c>
      <c r="P249" s="255">
        <v>0</v>
      </c>
      <c r="Q249" s="255">
        <v>0</v>
      </c>
      <c r="R249" s="256">
        <v>1</v>
      </c>
    </row>
    <row r="250" spans="1:18" ht="28.5">
      <c r="A250" s="250" t="s">
        <v>12876</v>
      </c>
      <c r="B250" s="257" t="s">
        <v>12703</v>
      </c>
      <c r="C250" s="251" t="s">
        <v>12875</v>
      </c>
      <c r="D250" s="251" t="s">
        <v>12728</v>
      </c>
      <c r="E250" s="251" t="s">
        <v>12692</v>
      </c>
      <c r="F250" s="251"/>
      <c r="G250" s="251"/>
      <c r="H250" s="251" t="s">
        <v>12874</v>
      </c>
      <c r="I250" s="251" t="s">
        <v>12816</v>
      </c>
      <c r="J250" s="251" t="str">
        <f>IF(OR(Table_1[[#This Row],[Sorcerer]]=1,Table_1[[#This Row],[Wizard]]=1),"ARCANE","DIVINE")</f>
        <v>ARCANE</v>
      </c>
      <c r="K250" s="255">
        <v>1</v>
      </c>
      <c r="L250" s="255">
        <v>0</v>
      </c>
      <c r="M250" s="255">
        <v>0</v>
      </c>
      <c r="N250" s="255">
        <v>0</v>
      </c>
      <c r="O250" s="255">
        <v>0</v>
      </c>
      <c r="P250" s="255">
        <v>0</v>
      </c>
      <c r="Q250" s="255">
        <v>0</v>
      </c>
      <c r="R250" s="256">
        <v>1</v>
      </c>
    </row>
    <row r="251" spans="1:18" ht="28.5">
      <c r="A251" s="250" t="s">
        <v>12873</v>
      </c>
      <c r="B251" s="251" t="s">
        <v>12872</v>
      </c>
      <c r="C251" s="251" t="s">
        <v>12871</v>
      </c>
      <c r="D251" s="251" t="s">
        <v>470</v>
      </c>
      <c r="E251" s="251" t="s">
        <v>12654</v>
      </c>
      <c r="F251" s="251">
        <v>287</v>
      </c>
      <c r="G251" s="251">
        <v>2</v>
      </c>
      <c r="H251" s="251" t="s">
        <v>12870</v>
      </c>
      <c r="I251" s="251" t="s">
        <v>12816</v>
      </c>
      <c r="J251" s="251" t="str">
        <f>IF(OR(Table_1[[#This Row],[Sorcerer]]=1,Table_1[[#This Row],[Wizard]]=1),"ARCANE","DIVINE")</f>
        <v>ARCANE</v>
      </c>
      <c r="K251" s="255">
        <v>1</v>
      </c>
      <c r="L251" s="255">
        <v>0</v>
      </c>
      <c r="M251" s="255">
        <v>0</v>
      </c>
      <c r="N251" s="255">
        <v>0</v>
      </c>
      <c r="O251" s="255">
        <v>0</v>
      </c>
      <c r="P251" s="255">
        <v>0</v>
      </c>
      <c r="Q251" s="255">
        <v>0</v>
      </c>
      <c r="R251" s="256">
        <v>1</v>
      </c>
    </row>
    <row r="252" spans="1:18" ht="42.75">
      <c r="A252" s="250" t="s">
        <v>12869</v>
      </c>
      <c r="B252" s="251" t="s">
        <v>12868</v>
      </c>
      <c r="C252" s="251" t="s">
        <v>12867</v>
      </c>
      <c r="D252" s="251" t="s">
        <v>470</v>
      </c>
      <c r="E252" s="251" t="s">
        <v>12654</v>
      </c>
      <c r="F252" s="251">
        <v>262</v>
      </c>
      <c r="G252" s="251">
        <v>7</v>
      </c>
      <c r="H252" s="251"/>
      <c r="I252" s="251" t="s">
        <v>12681</v>
      </c>
      <c r="J252" s="251" t="str">
        <f>IF(OR(Table_1[[#This Row],[Sorcerer]]=1,Table_1[[#This Row],[Wizard]]=1),"ARCANE","DIVINE")</f>
        <v>ARCANE</v>
      </c>
      <c r="K252" s="255">
        <v>0</v>
      </c>
      <c r="L252" s="255">
        <v>1</v>
      </c>
      <c r="M252" s="255">
        <v>0</v>
      </c>
      <c r="N252" s="255">
        <v>1</v>
      </c>
      <c r="O252" s="255">
        <v>0</v>
      </c>
      <c r="P252" s="255">
        <v>0</v>
      </c>
      <c r="Q252" s="255">
        <v>1</v>
      </c>
      <c r="R252" s="256">
        <v>1</v>
      </c>
    </row>
    <row r="253" spans="1:18" ht="28.5">
      <c r="A253" s="250" t="s">
        <v>12866</v>
      </c>
      <c r="B253" s="251" t="s">
        <v>4702</v>
      </c>
      <c r="C253" s="251" t="s">
        <v>12788</v>
      </c>
      <c r="D253" s="251" t="s">
        <v>470</v>
      </c>
      <c r="E253" s="251" t="s">
        <v>12654</v>
      </c>
      <c r="F253" s="251">
        <v>261</v>
      </c>
      <c r="G253" s="251">
        <v>7</v>
      </c>
      <c r="H253" s="251"/>
      <c r="I253" s="251" t="s">
        <v>12681</v>
      </c>
      <c r="J253" s="251" t="str">
        <f>IF(OR(Table_1[[#This Row],[Sorcerer]]=1,Table_1[[#This Row],[Wizard]]=1),"ARCANE","DIVINE")</f>
        <v>ARCANE</v>
      </c>
      <c r="K253" s="255">
        <v>0</v>
      </c>
      <c r="L253" s="255">
        <v>1</v>
      </c>
      <c r="M253" s="255">
        <v>0</v>
      </c>
      <c r="N253" s="255">
        <v>1</v>
      </c>
      <c r="O253" s="255">
        <v>0</v>
      </c>
      <c r="P253" s="255">
        <v>0</v>
      </c>
      <c r="Q253" s="255">
        <v>1</v>
      </c>
      <c r="R253" s="256">
        <v>1</v>
      </c>
    </row>
    <row r="254" spans="1:18" ht="28.5">
      <c r="A254" s="250" t="s">
        <v>12864</v>
      </c>
      <c r="B254" s="257" t="s">
        <v>12863</v>
      </c>
      <c r="C254" s="251" t="s">
        <v>12865</v>
      </c>
      <c r="D254" s="251" t="s">
        <v>12728</v>
      </c>
      <c r="E254" s="251" t="s">
        <v>12654</v>
      </c>
      <c r="F254" s="251">
        <v>246</v>
      </c>
      <c r="G254" s="251">
        <v>1</v>
      </c>
      <c r="H254" s="251"/>
      <c r="I254" s="251" t="s">
        <v>12716</v>
      </c>
      <c r="J254" s="251" t="str">
        <f>IF(OR(Table_1[[#This Row],[Sorcerer]]=1,Table_1[[#This Row],[Wizard]]=1),"ARCANE","DIVINE")</f>
        <v>DIVINE</v>
      </c>
      <c r="K254" s="255">
        <v>1</v>
      </c>
      <c r="L254" s="255">
        <v>1</v>
      </c>
      <c r="M254" s="255">
        <v>0</v>
      </c>
      <c r="N254" s="255">
        <v>1</v>
      </c>
      <c r="O254" s="255">
        <v>0</v>
      </c>
      <c r="P254" s="255">
        <v>0</v>
      </c>
      <c r="Q254" s="255">
        <v>0</v>
      </c>
      <c r="R254" s="256">
        <v>0</v>
      </c>
    </row>
    <row r="255" spans="1:18" ht="28.5">
      <c r="A255" s="250" t="s">
        <v>12864</v>
      </c>
      <c r="B255" s="257" t="s">
        <v>12863</v>
      </c>
      <c r="C255" s="251" t="s">
        <v>12750</v>
      </c>
      <c r="D255" s="251" t="s">
        <v>12728</v>
      </c>
      <c r="E255" s="251" t="s">
        <v>12654</v>
      </c>
      <c r="F255" s="251">
        <v>254</v>
      </c>
      <c r="G255" s="251">
        <v>5</v>
      </c>
      <c r="H255" s="251"/>
      <c r="I255" s="251" t="s">
        <v>12711</v>
      </c>
      <c r="J255" s="251" t="str">
        <f>IF(OR(Table_1[[#This Row],[Sorcerer]]=1,Table_1[[#This Row],[Wizard]]=1),"ARCANE","DIVINE")</f>
        <v>ARCANE</v>
      </c>
      <c r="K255" s="255">
        <v>0</v>
      </c>
      <c r="L255" s="255">
        <v>0</v>
      </c>
      <c r="M255" s="255">
        <v>0</v>
      </c>
      <c r="N255" s="255">
        <v>0</v>
      </c>
      <c r="O255" s="255">
        <v>0</v>
      </c>
      <c r="P255" s="255">
        <v>0</v>
      </c>
      <c r="Q255" s="255">
        <v>0</v>
      </c>
      <c r="R255" s="256">
        <v>1</v>
      </c>
    </row>
    <row r="256" spans="1:18" ht="14.25">
      <c r="A256" s="250" t="s">
        <v>12862</v>
      </c>
      <c r="B256" s="257" t="s">
        <v>4667</v>
      </c>
      <c r="C256" s="251" t="s">
        <v>12861</v>
      </c>
      <c r="D256" s="251" t="s">
        <v>470</v>
      </c>
      <c r="E256" s="251" t="s">
        <v>12654</v>
      </c>
      <c r="F256" s="251">
        <v>271</v>
      </c>
      <c r="G256" s="251">
        <v>7</v>
      </c>
      <c r="H256" s="251"/>
      <c r="I256" s="251" t="s">
        <v>12664</v>
      </c>
      <c r="J256" s="251" t="str">
        <f>IF(OR(Table_1[[#This Row],[Sorcerer]]=1,Table_1[[#This Row],[Wizard]]=1),"ARCANE","DIVINE")</f>
        <v>DIVINE</v>
      </c>
      <c r="K256" s="255">
        <v>1</v>
      </c>
      <c r="L256" s="255">
        <v>1</v>
      </c>
      <c r="M256" s="255">
        <v>1</v>
      </c>
      <c r="N256" s="255">
        <v>0</v>
      </c>
      <c r="O256" s="255">
        <v>0</v>
      </c>
      <c r="P256" s="255">
        <v>0</v>
      </c>
      <c r="Q256" s="255">
        <v>0</v>
      </c>
      <c r="R256" s="256">
        <v>0</v>
      </c>
    </row>
    <row r="257" spans="1:18" ht="14.25">
      <c r="A257" s="250" t="s">
        <v>12860</v>
      </c>
      <c r="B257" s="257" t="s">
        <v>12745</v>
      </c>
      <c r="C257" s="251" t="s">
        <v>12859</v>
      </c>
      <c r="D257" s="251" t="s">
        <v>470</v>
      </c>
      <c r="E257" s="251" t="s">
        <v>12654</v>
      </c>
      <c r="F257" s="251">
        <v>285</v>
      </c>
      <c r="G257" s="251">
        <v>6</v>
      </c>
      <c r="H257" s="251"/>
      <c r="I257" s="251" t="s">
        <v>12664</v>
      </c>
      <c r="J257" s="251" t="str">
        <f>IF(OR(Table_1[[#This Row],[Sorcerer]]=1,Table_1[[#This Row],[Wizard]]=1),"ARCANE","DIVINE")</f>
        <v>DIVINE</v>
      </c>
      <c r="K257" s="255">
        <v>1</v>
      </c>
      <c r="L257" s="255">
        <v>1</v>
      </c>
      <c r="M257" s="255">
        <v>1</v>
      </c>
      <c r="N257" s="255">
        <v>0</v>
      </c>
      <c r="O257" s="255">
        <v>0</v>
      </c>
      <c r="P257" s="255">
        <v>0</v>
      </c>
      <c r="Q257" s="255">
        <v>0</v>
      </c>
      <c r="R257" s="256">
        <v>0</v>
      </c>
    </row>
    <row r="258" spans="1:18" ht="28.5">
      <c r="A258" s="250" t="s">
        <v>12858</v>
      </c>
      <c r="B258" s="257" t="s">
        <v>12836</v>
      </c>
      <c r="C258" s="251" t="s">
        <v>12826</v>
      </c>
      <c r="D258" s="251" t="s">
        <v>470</v>
      </c>
      <c r="E258" s="251" t="s">
        <v>12654</v>
      </c>
      <c r="F258" s="251">
        <v>236</v>
      </c>
      <c r="G258" s="251">
        <v>5</v>
      </c>
      <c r="H258" s="251"/>
      <c r="I258" s="251" t="s">
        <v>12664</v>
      </c>
      <c r="J258" s="251" t="str">
        <f>IF(OR(Table_1[[#This Row],[Sorcerer]]=1,Table_1[[#This Row],[Wizard]]=1),"ARCANE","DIVINE")</f>
        <v>DIVINE</v>
      </c>
      <c r="K258" s="255">
        <v>0</v>
      </c>
      <c r="L258" s="255">
        <v>0</v>
      </c>
      <c r="M258" s="255">
        <v>1</v>
      </c>
      <c r="N258" s="255">
        <v>0</v>
      </c>
      <c r="O258" s="255">
        <v>0</v>
      </c>
      <c r="P258" s="255">
        <v>0</v>
      </c>
      <c r="Q258" s="255">
        <v>0</v>
      </c>
      <c r="R258" s="256">
        <v>0</v>
      </c>
    </row>
    <row r="259" spans="1:18" ht="28.5">
      <c r="A259" s="250" t="s">
        <v>12857</v>
      </c>
      <c r="B259" s="257" t="s">
        <v>5507</v>
      </c>
      <c r="C259" s="251" t="s">
        <v>12856</v>
      </c>
      <c r="D259" s="251" t="s">
        <v>470</v>
      </c>
      <c r="E259" s="251" t="s">
        <v>12654</v>
      </c>
      <c r="F259" s="251">
        <v>279</v>
      </c>
      <c r="G259" s="251">
        <v>5</v>
      </c>
      <c r="H259" s="251"/>
      <c r="I259" s="251" t="s">
        <v>12681</v>
      </c>
      <c r="J259" s="251" t="str">
        <f>IF(OR(Table_1[[#This Row],[Sorcerer]]=1,Table_1[[#This Row],[Wizard]]=1),"ARCANE","DIVINE")</f>
        <v>DIVINE</v>
      </c>
      <c r="K259" s="255">
        <v>0</v>
      </c>
      <c r="L259" s="255">
        <v>1</v>
      </c>
      <c r="M259" s="255">
        <v>1</v>
      </c>
      <c r="N259" s="255">
        <v>0</v>
      </c>
      <c r="O259" s="255">
        <v>0</v>
      </c>
      <c r="P259" s="255">
        <v>0</v>
      </c>
      <c r="Q259" s="255">
        <v>0</v>
      </c>
      <c r="R259" s="256">
        <v>0</v>
      </c>
    </row>
    <row r="260" spans="1:18" ht="14.25">
      <c r="A260" s="250" t="s">
        <v>12855</v>
      </c>
      <c r="B260" s="257" t="s">
        <v>12854</v>
      </c>
      <c r="C260" s="251" t="s">
        <v>12853</v>
      </c>
      <c r="D260" s="251" t="s">
        <v>470</v>
      </c>
      <c r="E260" s="251" t="s">
        <v>12670</v>
      </c>
      <c r="F260" s="251">
        <v>14</v>
      </c>
      <c r="G260" s="251">
        <v>2</v>
      </c>
      <c r="H260" s="251" t="s">
        <v>12852</v>
      </c>
      <c r="I260" s="251" t="s">
        <v>12716</v>
      </c>
      <c r="J260" s="251" t="str">
        <f>IF(OR(Table_1[[#This Row],[Sorcerer]]=1,Table_1[[#This Row],[Wizard]]=1),"ARCANE","DIVINE")</f>
        <v>DIVINE</v>
      </c>
      <c r="K260" s="255">
        <v>1</v>
      </c>
      <c r="L260" s="255">
        <v>1</v>
      </c>
      <c r="M260" s="255">
        <v>0</v>
      </c>
      <c r="N260" s="255">
        <v>0</v>
      </c>
      <c r="O260" s="255">
        <v>0</v>
      </c>
      <c r="P260" s="255">
        <v>0</v>
      </c>
      <c r="Q260" s="255">
        <v>0</v>
      </c>
      <c r="R260" s="256">
        <v>0</v>
      </c>
    </row>
    <row r="261" spans="1:18" ht="14.25">
      <c r="A261" s="250" t="s">
        <v>12851</v>
      </c>
      <c r="B261" s="251" t="s">
        <v>12662</v>
      </c>
      <c r="C261" s="251" t="s">
        <v>12758</v>
      </c>
      <c r="D261" s="251" t="s">
        <v>470</v>
      </c>
      <c r="E261" s="251" t="s">
        <v>12654</v>
      </c>
      <c r="F261" s="251">
        <v>287</v>
      </c>
      <c r="G261" s="251">
        <v>3</v>
      </c>
      <c r="H261" s="251" t="s">
        <v>12850</v>
      </c>
      <c r="I261" s="251" t="s">
        <v>12664</v>
      </c>
      <c r="J261" s="251" t="str">
        <f>IF(OR(Table_1[[#This Row],[Sorcerer]]=1,Table_1[[#This Row],[Wizard]]=1),"ARCANE","DIVINE")</f>
        <v>ARCANE</v>
      </c>
      <c r="K261" s="255">
        <v>0</v>
      </c>
      <c r="L261" s="255">
        <v>0</v>
      </c>
      <c r="M261" s="255">
        <v>1</v>
      </c>
      <c r="N261" s="255">
        <v>0</v>
      </c>
      <c r="O261" s="255">
        <v>0</v>
      </c>
      <c r="P261" s="255">
        <v>1</v>
      </c>
      <c r="Q261" s="255">
        <v>0</v>
      </c>
      <c r="R261" s="256">
        <v>1</v>
      </c>
    </row>
    <row r="262" spans="1:18" ht="28.5">
      <c r="A262" s="250" t="s">
        <v>12849</v>
      </c>
      <c r="B262" s="251" t="s">
        <v>7364</v>
      </c>
      <c r="C262" s="251" t="s">
        <v>12848</v>
      </c>
      <c r="D262" s="251" t="s">
        <v>470</v>
      </c>
      <c r="E262" s="251" t="s">
        <v>12654</v>
      </c>
      <c r="F262" s="251">
        <v>281</v>
      </c>
      <c r="G262" s="251">
        <v>8</v>
      </c>
      <c r="H262" s="251"/>
      <c r="I262" s="251" t="s">
        <v>12664</v>
      </c>
      <c r="J262" s="251" t="str">
        <f>IF(OR(Table_1[[#This Row],[Sorcerer]]=1,Table_1[[#This Row],[Wizard]]=1),"ARCANE","DIVINE")</f>
        <v>ARCANE</v>
      </c>
      <c r="K262" s="255">
        <v>0</v>
      </c>
      <c r="L262" s="255">
        <v>0</v>
      </c>
      <c r="M262" s="255">
        <v>1</v>
      </c>
      <c r="N262" s="255">
        <v>0</v>
      </c>
      <c r="O262" s="255">
        <v>0</v>
      </c>
      <c r="P262" s="255">
        <v>1</v>
      </c>
      <c r="Q262" s="255">
        <v>0</v>
      </c>
      <c r="R262" s="256">
        <v>1</v>
      </c>
    </row>
    <row r="263" spans="1:18" ht="14.25">
      <c r="A263" s="250" t="s">
        <v>12847</v>
      </c>
      <c r="B263" s="257" t="s">
        <v>5507</v>
      </c>
      <c r="C263" s="251" t="s">
        <v>12846</v>
      </c>
      <c r="D263" s="251" t="s">
        <v>470</v>
      </c>
      <c r="E263" s="251" t="s">
        <v>12654</v>
      </c>
      <c r="F263" s="251">
        <v>259</v>
      </c>
      <c r="G263" s="251">
        <v>2</v>
      </c>
      <c r="H263" s="251"/>
      <c r="I263" s="251" t="s">
        <v>12716</v>
      </c>
      <c r="J263" s="251" t="str">
        <f>IF(OR(Table_1[[#This Row],[Sorcerer]]=1,Table_1[[#This Row],[Wizard]]=1),"ARCANE","DIVINE")</f>
        <v>DIVINE</v>
      </c>
      <c r="K263" s="255">
        <v>0</v>
      </c>
      <c r="L263" s="255">
        <v>1</v>
      </c>
      <c r="M263" s="255">
        <v>1</v>
      </c>
      <c r="N263" s="255">
        <v>0</v>
      </c>
      <c r="O263" s="255">
        <v>0</v>
      </c>
      <c r="P263" s="255">
        <v>0</v>
      </c>
      <c r="Q263" s="255">
        <v>0</v>
      </c>
      <c r="R263" s="256">
        <v>0</v>
      </c>
    </row>
    <row r="264" spans="1:18" ht="28.5">
      <c r="A264" s="250" t="s">
        <v>12845</v>
      </c>
      <c r="B264" s="257" t="s">
        <v>12745</v>
      </c>
      <c r="C264" s="251" t="s">
        <v>12844</v>
      </c>
      <c r="D264" s="251" t="s">
        <v>470</v>
      </c>
      <c r="E264" s="251" t="s">
        <v>12670</v>
      </c>
      <c r="F264" s="251">
        <v>21</v>
      </c>
      <c r="G264" s="251">
        <v>2</v>
      </c>
      <c r="H264" s="251" t="s">
        <v>12843</v>
      </c>
      <c r="I264" s="251" t="s">
        <v>12664</v>
      </c>
      <c r="J264" s="251" t="str">
        <f>IF(OR(Table_1[[#This Row],[Sorcerer]]=1,Table_1[[#This Row],[Wizard]]=1),"ARCANE","DIVINE")</f>
        <v>ARCANE</v>
      </c>
      <c r="K264" s="255">
        <v>0</v>
      </c>
      <c r="L264" s="255">
        <v>0</v>
      </c>
      <c r="M264" s="255">
        <v>0</v>
      </c>
      <c r="N264" s="255">
        <v>0</v>
      </c>
      <c r="O264" s="255">
        <v>0</v>
      </c>
      <c r="P264" s="255">
        <v>0</v>
      </c>
      <c r="Q264" s="255">
        <v>0</v>
      </c>
      <c r="R264" s="256">
        <v>1</v>
      </c>
    </row>
    <row r="265" spans="1:18" ht="14.25">
      <c r="A265" s="250" t="s">
        <v>12842</v>
      </c>
      <c r="B265" s="251" t="s">
        <v>12662</v>
      </c>
      <c r="C265" s="251" t="s">
        <v>12841</v>
      </c>
      <c r="D265" s="251" t="s">
        <v>12660</v>
      </c>
      <c r="E265" s="251" t="s">
        <v>12692</v>
      </c>
      <c r="F265" s="251"/>
      <c r="G265" s="251"/>
      <c r="H265" s="258"/>
      <c r="I265" s="251" t="s">
        <v>12664</v>
      </c>
      <c r="J265" s="251" t="str">
        <f>IF(OR(Table_1[[#This Row],[Sorcerer]]=1,Table_1[[#This Row],[Wizard]]=1),"ARCANE","DIVINE")</f>
        <v>ARCANE</v>
      </c>
      <c r="K265" s="259">
        <v>0</v>
      </c>
      <c r="L265" s="259">
        <v>0</v>
      </c>
      <c r="M265" s="259">
        <v>0</v>
      </c>
      <c r="N265" s="259">
        <v>0</v>
      </c>
      <c r="O265" s="259">
        <v>0</v>
      </c>
      <c r="P265" s="259">
        <v>0</v>
      </c>
      <c r="Q265" s="259">
        <v>0</v>
      </c>
      <c r="R265" s="256">
        <v>1</v>
      </c>
    </row>
    <row r="266" spans="1:18" ht="14.25">
      <c r="A266" s="250" t="s">
        <v>8242</v>
      </c>
      <c r="B266" s="257" t="s">
        <v>12830</v>
      </c>
      <c r="C266" s="251" t="s">
        <v>12824</v>
      </c>
      <c r="D266" s="251" t="s">
        <v>470</v>
      </c>
      <c r="E266" s="251" t="s">
        <v>12654</v>
      </c>
      <c r="F266" s="251">
        <v>276</v>
      </c>
      <c r="G266" s="251">
        <v>1</v>
      </c>
      <c r="H266" s="251"/>
      <c r="I266" s="251" t="s">
        <v>12681</v>
      </c>
      <c r="J266" s="251" t="str">
        <f>IF(OR(Table_1[[#This Row],[Sorcerer]]=1,Table_1[[#This Row],[Wizard]]=1),"ARCANE","DIVINE")</f>
        <v>DIVINE</v>
      </c>
      <c r="K266" s="255">
        <v>0</v>
      </c>
      <c r="L266" s="255">
        <v>1</v>
      </c>
      <c r="M266" s="255">
        <v>0</v>
      </c>
      <c r="N266" s="255">
        <v>0</v>
      </c>
      <c r="O266" s="255">
        <v>0</v>
      </c>
      <c r="P266" s="255">
        <v>0</v>
      </c>
      <c r="Q266" s="255">
        <v>0</v>
      </c>
      <c r="R266" s="256">
        <v>0</v>
      </c>
    </row>
    <row r="267" spans="1:18" ht="28.5">
      <c r="A267" s="250" t="s">
        <v>12840</v>
      </c>
      <c r="B267" s="251" t="s">
        <v>12662</v>
      </c>
      <c r="C267" s="251" t="s">
        <v>12785</v>
      </c>
      <c r="D267" s="251" t="s">
        <v>12839</v>
      </c>
      <c r="E267" s="251" t="s">
        <v>12654</v>
      </c>
      <c r="F267" s="251">
        <v>278</v>
      </c>
      <c r="G267" s="251">
        <v>3</v>
      </c>
      <c r="H267" s="251"/>
      <c r="I267" s="251" t="s">
        <v>12711</v>
      </c>
      <c r="J267" s="251" t="str">
        <f>IF(OR(Table_1[[#This Row],[Sorcerer]]=1,Table_1[[#This Row],[Wizard]]=1),"ARCANE","DIVINE")</f>
        <v>ARCANE</v>
      </c>
      <c r="K267" s="255">
        <v>1</v>
      </c>
      <c r="L267" s="255">
        <v>1</v>
      </c>
      <c r="M267" s="255">
        <v>1</v>
      </c>
      <c r="N267" s="255">
        <v>0</v>
      </c>
      <c r="O267" s="255">
        <v>0</v>
      </c>
      <c r="P267" s="255">
        <v>0</v>
      </c>
      <c r="Q267" s="255">
        <v>1</v>
      </c>
      <c r="R267" s="256">
        <v>1</v>
      </c>
    </row>
    <row r="268" spans="1:18" ht="14.25">
      <c r="A268" s="250" t="s">
        <v>7791</v>
      </c>
      <c r="B268" s="251" t="s">
        <v>12838</v>
      </c>
      <c r="C268" s="251" t="s">
        <v>12837</v>
      </c>
      <c r="D268" s="251" t="s">
        <v>470</v>
      </c>
      <c r="E268" s="251" t="s">
        <v>12692</v>
      </c>
      <c r="F268" s="251">
        <v>158</v>
      </c>
      <c r="G268" s="251">
        <v>5</v>
      </c>
      <c r="H268" s="251"/>
      <c r="I268" s="251" t="s">
        <v>12711</v>
      </c>
      <c r="J268" s="251" t="str">
        <f>IF(OR(Table_1[[#This Row],[Sorcerer]]=1,Table_1[[#This Row],[Wizard]]=1),"ARCANE","DIVINE")</f>
        <v>ARCANE</v>
      </c>
      <c r="K268" s="255">
        <v>1</v>
      </c>
      <c r="L268" s="255">
        <v>0</v>
      </c>
      <c r="M268" s="255">
        <v>0</v>
      </c>
      <c r="N268" s="255">
        <v>0</v>
      </c>
      <c r="O268" s="255">
        <v>0</v>
      </c>
      <c r="P268" s="255">
        <v>1</v>
      </c>
      <c r="Q268" s="255">
        <v>0</v>
      </c>
      <c r="R268" s="256">
        <v>1</v>
      </c>
    </row>
    <row r="269" spans="1:18" ht="14.25">
      <c r="A269" s="250" t="s">
        <v>12832</v>
      </c>
      <c r="B269" s="251" t="s">
        <v>12836</v>
      </c>
      <c r="C269" s="251" t="s">
        <v>12835</v>
      </c>
      <c r="D269" s="251" t="s">
        <v>12660</v>
      </c>
      <c r="E269" s="251" t="s">
        <v>12654</v>
      </c>
      <c r="F269" s="251">
        <v>227</v>
      </c>
      <c r="G269" s="251">
        <v>2</v>
      </c>
      <c r="H269" s="251"/>
      <c r="I269" s="251" t="s">
        <v>12711</v>
      </c>
      <c r="J269" s="251" t="str">
        <f>IF(OR(Table_1[[#This Row],[Sorcerer]]=1,Table_1[[#This Row],[Wizard]]=1),"ARCANE","DIVINE")</f>
        <v>ARCANE</v>
      </c>
      <c r="K269" s="255">
        <v>1</v>
      </c>
      <c r="L269" s="255">
        <v>0</v>
      </c>
      <c r="M269" s="255">
        <v>0</v>
      </c>
      <c r="N269" s="255">
        <v>0</v>
      </c>
      <c r="O269" s="255">
        <v>0</v>
      </c>
      <c r="P269" s="255">
        <v>1</v>
      </c>
      <c r="Q269" s="255">
        <v>0</v>
      </c>
      <c r="R269" s="256">
        <v>1</v>
      </c>
    </row>
    <row r="270" spans="1:18" ht="28.5">
      <c r="A270" s="250" t="s">
        <v>12832</v>
      </c>
      <c r="B270" s="276" t="s">
        <v>7364</v>
      </c>
      <c r="C270" s="251" t="s">
        <v>12834</v>
      </c>
      <c r="D270" s="251" t="s">
        <v>12728</v>
      </c>
      <c r="E270" s="251" t="s">
        <v>12654</v>
      </c>
      <c r="F270" s="251">
        <v>243</v>
      </c>
      <c r="G270" s="251">
        <v>6</v>
      </c>
      <c r="H270" s="251"/>
      <c r="I270" s="251" t="s">
        <v>12652</v>
      </c>
      <c r="J270" s="251" t="str">
        <f>IF(OR(Table_1[[#This Row],[Sorcerer]]=1,Table_1[[#This Row],[Wizard]]=1),"ARCANE","DIVINE")</f>
        <v>ARCANE</v>
      </c>
      <c r="K270" s="255">
        <v>1</v>
      </c>
      <c r="L270" s="255">
        <v>1</v>
      </c>
      <c r="M270" s="255">
        <v>0</v>
      </c>
      <c r="N270" s="255">
        <v>0</v>
      </c>
      <c r="O270" s="255">
        <v>0</v>
      </c>
      <c r="P270" s="255">
        <v>0</v>
      </c>
      <c r="Q270" s="255">
        <v>0</v>
      </c>
      <c r="R270" s="256">
        <v>1</v>
      </c>
    </row>
    <row r="271" spans="1:18" ht="14.25">
      <c r="A271" s="250" t="s">
        <v>12832</v>
      </c>
      <c r="B271" s="251" t="s">
        <v>12763</v>
      </c>
      <c r="C271" s="251" t="s">
        <v>12833</v>
      </c>
      <c r="D271" s="251" t="s">
        <v>470</v>
      </c>
      <c r="E271" s="251" t="s">
        <v>12654</v>
      </c>
      <c r="F271" s="251">
        <v>243</v>
      </c>
      <c r="G271" s="251">
        <v>7</v>
      </c>
      <c r="H271" s="251"/>
      <c r="I271" s="251" t="s">
        <v>12664</v>
      </c>
      <c r="J271" s="251" t="str">
        <f>IF(OR(Table_1[[#This Row],[Sorcerer]]=1,Table_1[[#This Row],[Wizard]]=1),"ARCANE","DIVINE")</f>
        <v>ARCANE</v>
      </c>
      <c r="K271" s="255">
        <v>0</v>
      </c>
      <c r="L271" s="255">
        <v>0</v>
      </c>
      <c r="M271" s="255">
        <v>0</v>
      </c>
      <c r="N271" s="255">
        <v>0</v>
      </c>
      <c r="O271" s="255">
        <v>0</v>
      </c>
      <c r="P271" s="255">
        <v>0</v>
      </c>
      <c r="Q271" s="255">
        <v>0</v>
      </c>
      <c r="R271" s="256">
        <v>1</v>
      </c>
    </row>
    <row r="272" spans="1:18" ht="14.25">
      <c r="A272" s="250" t="s">
        <v>12832</v>
      </c>
      <c r="B272" s="251" t="s">
        <v>12763</v>
      </c>
      <c r="C272" s="251" t="s">
        <v>12780</v>
      </c>
      <c r="D272" s="251" t="s">
        <v>12660</v>
      </c>
      <c r="E272" s="251" t="s">
        <v>12654</v>
      </c>
      <c r="F272" s="251">
        <v>276</v>
      </c>
      <c r="G272" s="251">
        <v>7</v>
      </c>
      <c r="H272" s="251"/>
      <c r="I272" s="251" t="s">
        <v>12716</v>
      </c>
      <c r="J272" s="251" t="str">
        <f>IF(OR(Table_1[[#This Row],[Sorcerer]]=1,Table_1[[#This Row],[Wizard]]=1),"ARCANE","DIVINE")</f>
        <v>DIVINE</v>
      </c>
      <c r="K272" s="255">
        <v>0</v>
      </c>
      <c r="L272" s="255">
        <v>0</v>
      </c>
      <c r="M272" s="255">
        <v>0</v>
      </c>
      <c r="N272" s="255">
        <v>0</v>
      </c>
      <c r="O272" s="255">
        <v>0</v>
      </c>
      <c r="P272" s="255">
        <v>0</v>
      </c>
      <c r="Q272" s="255">
        <v>1</v>
      </c>
      <c r="R272" s="256">
        <v>0</v>
      </c>
    </row>
    <row r="273" spans="1:18" ht="28.5">
      <c r="A273" s="250" t="s">
        <v>12831</v>
      </c>
      <c r="B273" s="251" t="s">
        <v>4589</v>
      </c>
      <c r="C273" s="251" t="s">
        <v>12711</v>
      </c>
      <c r="D273" s="251" t="s">
        <v>12660</v>
      </c>
      <c r="E273" s="251" t="s">
        <v>12654</v>
      </c>
      <c r="F273" s="251">
        <v>234</v>
      </c>
      <c r="G273" s="251">
        <v>4</v>
      </c>
      <c r="H273" s="251"/>
      <c r="I273" s="251" t="s">
        <v>12664</v>
      </c>
      <c r="J273" s="251" t="str">
        <f>IF(OR(Table_1[[#This Row],[Sorcerer]]=1,Table_1[[#This Row],[Wizard]]=1),"ARCANE","DIVINE")</f>
        <v>ARCANE</v>
      </c>
      <c r="K273" s="255">
        <v>0</v>
      </c>
      <c r="L273" s="255">
        <v>0</v>
      </c>
      <c r="M273" s="255">
        <v>1</v>
      </c>
      <c r="N273" s="255">
        <v>0</v>
      </c>
      <c r="O273" s="255">
        <v>0</v>
      </c>
      <c r="P273" s="255">
        <v>0</v>
      </c>
      <c r="Q273" s="255">
        <v>0</v>
      </c>
      <c r="R273" s="256">
        <v>1</v>
      </c>
    </row>
    <row r="274" spans="1:18" ht="28.5">
      <c r="A274" s="250" t="s">
        <v>9487</v>
      </c>
      <c r="B274" s="257" t="s">
        <v>12830</v>
      </c>
      <c r="C274" s="251" t="s">
        <v>12775</v>
      </c>
      <c r="D274" s="251" t="s">
        <v>470</v>
      </c>
      <c r="E274" s="251" t="s">
        <v>12654</v>
      </c>
      <c r="F274" s="251">
        <v>224</v>
      </c>
      <c r="G274" s="251">
        <v>1</v>
      </c>
      <c r="H274" s="251"/>
      <c r="I274" s="251" t="s">
        <v>12652</v>
      </c>
      <c r="J274" s="251" t="str">
        <f>IF(OR(Table_1[[#This Row],[Sorcerer]]=1,Table_1[[#This Row],[Wizard]]=1),"ARCANE","DIVINE")</f>
        <v>ARCANE</v>
      </c>
      <c r="K274" s="255">
        <v>1</v>
      </c>
      <c r="L274" s="255">
        <v>0</v>
      </c>
      <c r="M274" s="255">
        <v>0</v>
      </c>
      <c r="N274" s="255">
        <v>0</v>
      </c>
      <c r="O274" s="255">
        <v>0</v>
      </c>
      <c r="P274" s="255">
        <v>1</v>
      </c>
      <c r="Q274" s="255">
        <v>1</v>
      </c>
      <c r="R274" s="256">
        <v>1</v>
      </c>
    </row>
    <row r="275" spans="1:18" ht="14.25">
      <c r="A275" s="250" t="s">
        <v>9487</v>
      </c>
      <c r="B275" s="257" t="s">
        <v>12830</v>
      </c>
      <c r="C275" s="251" t="s">
        <v>12829</v>
      </c>
      <c r="D275" s="251" t="s">
        <v>470</v>
      </c>
      <c r="E275" s="251" t="s">
        <v>12654</v>
      </c>
      <c r="F275" s="251">
        <v>245</v>
      </c>
      <c r="G275" s="251">
        <v>2</v>
      </c>
      <c r="H275" s="251"/>
      <c r="I275" s="251" t="s">
        <v>12681</v>
      </c>
      <c r="J275" s="251" t="str">
        <f>IF(OR(Table_1[[#This Row],[Sorcerer]]=1,Table_1[[#This Row],[Wizard]]=1),"ARCANE","DIVINE")</f>
        <v>DIVINE</v>
      </c>
      <c r="K275" s="255">
        <v>0</v>
      </c>
      <c r="L275" s="255">
        <v>1</v>
      </c>
      <c r="M275" s="255">
        <v>0</v>
      </c>
      <c r="N275" s="255">
        <v>1</v>
      </c>
      <c r="O275" s="255">
        <v>0</v>
      </c>
      <c r="P275" s="255">
        <v>0</v>
      </c>
      <c r="Q275" s="255">
        <v>0</v>
      </c>
      <c r="R275" s="256">
        <v>0</v>
      </c>
    </row>
    <row r="276" spans="1:18" ht="14.25">
      <c r="A276" s="250" t="s">
        <v>12822</v>
      </c>
      <c r="B276" s="257" t="s">
        <v>12821</v>
      </c>
      <c r="C276" s="251" t="s">
        <v>12828</v>
      </c>
      <c r="D276" s="251" t="s">
        <v>470</v>
      </c>
      <c r="E276" s="251" t="s">
        <v>12692</v>
      </c>
      <c r="F276" s="251">
        <v>151</v>
      </c>
      <c r="G276" s="251">
        <v>3</v>
      </c>
      <c r="H276" s="251"/>
      <c r="I276" s="251" t="s">
        <v>12664</v>
      </c>
      <c r="J276" s="251" t="str">
        <f>IF(OR(Table_1[[#This Row],[Sorcerer]]=1,Table_1[[#This Row],[Wizard]]=1),"ARCANE","DIVINE")</f>
        <v>DIVINE</v>
      </c>
      <c r="K276" s="255">
        <v>0</v>
      </c>
      <c r="L276" s="255">
        <v>0</v>
      </c>
      <c r="M276" s="255">
        <v>1</v>
      </c>
      <c r="N276" s="255">
        <v>0</v>
      </c>
      <c r="O276" s="255">
        <v>0</v>
      </c>
      <c r="P276" s="255">
        <v>0</v>
      </c>
      <c r="Q276" s="255">
        <v>0</v>
      </c>
      <c r="R276" s="256">
        <v>0</v>
      </c>
    </row>
    <row r="277" spans="1:18" ht="28.5">
      <c r="A277" s="250" t="s">
        <v>12822</v>
      </c>
      <c r="B277" s="257" t="s">
        <v>12821</v>
      </c>
      <c r="C277" s="251" t="s">
        <v>12686</v>
      </c>
      <c r="D277" s="251" t="s">
        <v>470</v>
      </c>
      <c r="E277" s="251" t="s">
        <v>12654</v>
      </c>
      <c r="F277" s="251">
        <v>225</v>
      </c>
      <c r="G277" s="251">
        <v>5</v>
      </c>
      <c r="H277" s="251"/>
      <c r="I277" s="251" t="s">
        <v>12664</v>
      </c>
      <c r="J277" s="251" t="str">
        <f>IF(OR(Table_1[[#This Row],[Sorcerer]]=1,Table_1[[#This Row],[Wizard]]=1),"ARCANE","DIVINE")</f>
        <v>DIVINE</v>
      </c>
      <c r="K277" s="255">
        <v>0</v>
      </c>
      <c r="L277" s="255">
        <v>0</v>
      </c>
      <c r="M277" s="255">
        <v>1</v>
      </c>
      <c r="N277" s="255">
        <v>0</v>
      </c>
      <c r="O277" s="255">
        <v>0</v>
      </c>
      <c r="P277" s="255">
        <v>0</v>
      </c>
      <c r="Q277" s="255">
        <v>0</v>
      </c>
      <c r="R277" s="256">
        <v>0</v>
      </c>
    </row>
    <row r="278" spans="1:18" ht="14.25">
      <c r="A278" s="250" t="s">
        <v>12822</v>
      </c>
      <c r="B278" s="257" t="s">
        <v>12821</v>
      </c>
      <c r="C278" s="251" t="s">
        <v>12827</v>
      </c>
      <c r="D278" s="251" t="s">
        <v>470</v>
      </c>
      <c r="E278" s="251" t="s">
        <v>12654</v>
      </c>
      <c r="F278" s="251">
        <v>229</v>
      </c>
      <c r="G278" s="251">
        <v>1</v>
      </c>
      <c r="H278" s="251"/>
      <c r="I278" s="251" t="s">
        <v>12664</v>
      </c>
      <c r="J278" s="251" t="str">
        <f>IF(OR(Table_1[[#This Row],[Sorcerer]]=1,Table_1[[#This Row],[Wizard]]=1),"ARCANE","DIVINE")</f>
        <v>DIVINE</v>
      </c>
      <c r="K278" s="255">
        <v>0</v>
      </c>
      <c r="L278" s="255">
        <v>0</v>
      </c>
      <c r="M278" s="255">
        <v>1</v>
      </c>
      <c r="N278" s="255">
        <v>0</v>
      </c>
      <c r="O278" s="255">
        <v>0</v>
      </c>
      <c r="P278" s="255">
        <v>0</v>
      </c>
      <c r="Q278" s="255">
        <v>0</v>
      </c>
      <c r="R278" s="256">
        <v>0</v>
      </c>
    </row>
    <row r="279" spans="1:18" ht="57">
      <c r="A279" s="250" t="s">
        <v>12822</v>
      </c>
      <c r="B279" s="257" t="s">
        <v>12821</v>
      </c>
      <c r="C279" s="251" t="s">
        <v>12826</v>
      </c>
      <c r="D279" s="251" t="s">
        <v>470</v>
      </c>
      <c r="E279" s="251" t="s">
        <v>12654</v>
      </c>
      <c r="F279" s="251">
        <v>236</v>
      </c>
      <c r="G279" s="251">
        <v>5</v>
      </c>
      <c r="H279" s="258" t="s">
        <v>12825</v>
      </c>
      <c r="I279" s="251" t="s">
        <v>12816</v>
      </c>
      <c r="J279" s="251" t="str">
        <f>IF(OR(Table_1[[#This Row],[Sorcerer]]=1,Table_1[[#This Row],[Wizard]]=1),"ARCANE","DIVINE")</f>
        <v>ARCANE</v>
      </c>
      <c r="K279" s="255">
        <v>1</v>
      </c>
      <c r="L279" s="259">
        <v>0</v>
      </c>
      <c r="M279" s="259">
        <v>0</v>
      </c>
      <c r="N279" s="259">
        <v>0</v>
      </c>
      <c r="O279" s="259">
        <v>0</v>
      </c>
      <c r="P279" s="255">
        <v>1</v>
      </c>
      <c r="Q279" s="259">
        <v>0</v>
      </c>
      <c r="R279" s="256">
        <v>1</v>
      </c>
    </row>
    <row r="280" spans="1:18" ht="28.5">
      <c r="A280" s="250" t="s">
        <v>12822</v>
      </c>
      <c r="B280" s="257" t="s">
        <v>12821</v>
      </c>
      <c r="C280" s="251" t="s">
        <v>12824</v>
      </c>
      <c r="D280" s="251" t="s">
        <v>470</v>
      </c>
      <c r="E280" s="251" t="s">
        <v>12654</v>
      </c>
      <c r="F280" s="251">
        <v>276</v>
      </c>
      <c r="G280" s="251">
        <v>1</v>
      </c>
      <c r="H280" s="258" t="s">
        <v>12823</v>
      </c>
      <c r="I280" s="251" t="s">
        <v>12816</v>
      </c>
      <c r="J280" s="251" t="str">
        <f>IF(OR(Table_1[[#This Row],[Sorcerer]]=1,Table_1[[#This Row],[Wizard]]=1),"ARCANE","DIVINE")</f>
        <v>ARCANE</v>
      </c>
      <c r="K280" s="259">
        <v>0</v>
      </c>
      <c r="L280" s="259">
        <v>0</v>
      </c>
      <c r="M280" s="259">
        <v>0</v>
      </c>
      <c r="N280" s="259">
        <v>0</v>
      </c>
      <c r="O280" s="259">
        <v>0</v>
      </c>
      <c r="P280" s="259">
        <v>0</v>
      </c>
      <c r="Q280" s="259">
        <v>0</v>
      </c>
      <c r="R280" s="256">
        <v>1</v>
      </c>
    </row>
    <row r="281" spans="1:18" ht="14.25">
      <c r="A281" s="250" t="s">
        <v>12822</v>
      </c>
      <c r="B281" s="257" t="s">
        <v>12821</v>
      </c>
      <c r="C281" s="251" t="s">
        <v>12820</v>
      </c>
      <c r="D281" s="251" t="s">
        <v>470</v>
      </c>
      <c r="E281" s="251" t="s">
        <v>12670</v>
      </c>
      <c r="F281" s="251">
        <v>22</v>
      </c>
      <c r="G281" s="251">
        <v>3</v>
      </c>
      <c r="H281" s="251" t="s">
        <v>12819</v>
      </c>
      <c r="I281" s="251" t="s">
        <v>12816</v>
      </c>
      <c r="J281" s="251" t="str">
        <f>IF(OR(Table_1[[#This Row],[Sorcerer]]=1,Table_1[[#This Row],[Wizard]]=1),"ARCANE","DIVINE")</f>
        <v>ARCANE</v>
      </c>
      <c r="K281" s="255">
        <v>0</v>
      </c>
      <c r="L281" s="255">
        <v>0</v>
      </c>
      <c r="M281" s="255">
        <v>0</v>
      </c>
      <c r="N281" s="255">
        <v>0</v>
      </c>
      <c r="O281" s="255">
        <v>0</v>
      </c>
      <c r="P281" s="255">
        <v>0</v>
      </c>
      <c r="Q281" s="255">
        <v>0</v>
      </c>
      <c r="R281" s="256">
        <v>1</v>
      </c>
    </row>
    <row r="282" spans="1:18" ht="28.5">
      <c r="A282" s="250" t="s">
        <v>7795</v>
      </c>
      <c r="B282" s="251" t="s">
        <v>7364</v>
      </c>
      <c r="C282" s="251" t="s">
        <v>12818</v>
      </c>
      <c r="D282" s="251" t="s">
        <v>12660</v>
      </c>
      <c r="E282" s="251" t="s">
        <v>12654</v>
      </c>
      <c r="F282" s="251">
        <v>235</v>
      </c>
      <c r="G282" s="251">
        <v>6</v>
      </c>
      <c r="H282" s="251" t="s">
        <v>12817</v>
      </c>
      <c r="I282" s="251" t="s">
        <v>12816</v>
      </c>
      <c r="J282" s="251" t="str">
        <f>IF(OR(Table_1[[#This Row],[Sorcerer]]=1,Table_1[[#This Row],[Wizard]]=1),"ARCANE","DIVINE")</f>
        <v>ARCANE</v>
      </c>
      <c r="K282" s="255">
        <v>0</v>
      </c>
      <c r="L282" s="255">
        <v>0</v>
      </c>
      <c r="M282" s="255">
        <v>0</v>
      </c>
      <c r="N282" s="255">
        <v>0</v>
      </c>
      <c r="O282" s="255">
        <v>0</v>
      </c>
      <c r="P282" s="255">
        <v>0</v>
      </c>
      <c r="Q282" s="255">
        <v>0</v>
      </c>
      <c r="R282" s="256">
        <v>1</v>
      </c>
    </row>
    <row r="283" spans="1:18" ht="14.25">
      <c r="A283" s="250" t="s">
        <v>12815</v>
      </c>
      <c r="B283" s="257" t="s">
        <v>12733</v>
      </c>
      <c r="C283" s="251" t="s">
        <v>12814</v>
      </c>
      <c r="D283" s="251" t="s">
        <v>470</v>
      </c>
      <c r="E283" s="251" t="s">
        <v>12654</v>
      </c>
      <c r="F283" s="251">
        <v>264</v>
      </c>
      <c r="G283" s="251">
        <v>5</v>
      </c>
      <c r="H283" s="258" t="s">
        <v>12813</v>
      </c>
      <c r="I283" s="251" t="s">
        <v>12749</v>
      </c>
      <c r="J283" s="251" t="str">
        <f>IF(OR(Table_1[[#This Row],[Sorcerer]]=1,Table_1[[#This Row],[Wizard]]=1),"ARCANE","DIVINE")</f>
        <v>ARCANE</v>
      </c>
      <c r="K283" s="255">
        <v>1</v>
      </c>
      <c r="L283" s="259">
        <v>0</v>
      </c>
      <c r="M283" s="259">
        <v>0</v>
      </c>
      <c r="N283" s="259">
        <v>0</v>
      </c>
      <c r="O283" s="259">
        <v>0</v>
      </c>
      <c r="P283" s="255">
        <v>1</v>
      </c>
      <c r="Q283" s="259">
        <v>0</v>
      </c>
      <c r="R283" s="256">
        <v>1</v>
      </c>
    </row>
    <row r="284" spans="1:18" ht="14.25">
      <c r="A284" s="250" t="s">
        <v>12812</v>
      </c>
      <c r="B284" s="251" t="s">
        <v>12662</v>
      </c>
      <c r="C284" s="251" t="s">
        <v>12811</v>
      </c>
      <c r="D284" s="251" t="s">
        <v>470</v>
      </c>
      <c r="E284" s="251" t="s">
        <v>12654</v>
      </c>
      <c r="F284" s="251">
        <v>275</v>
      </c>
      <c r="G284" s="251">
        <v>0</v>
      </c>
      <c r="H284" s="251"/>
      <c r="I284" s="251" t="s">
        <v>12749</v>
      </c>
      <c r="J284" s="251" t="str">
        <f>IF(OR(Table_1[[#This Row],[Sorcerer]]=1,Table_1[[#This Row],[Wizard]]=1),"ARCANE","DIVINE")</f>
        <v>ARCANE</v>
      </c>
      <c r="K284" s="255">
        <v>1</v>
      </c>
      <c r="L284" s="255">
        <v>0</v>
      </c>
      <c r="M284" s="255">
        <v>1</v>
      </c>
      <c r="N284" s="255">
        <v>0</v>
      </c>
      <c r="O284" s="255">
        <v>0</v>
      </c>
      <c r="P284" s="255">
        <v>1</v>
      </c>
      <c r="Q284" s="255">
        <v>0</v>
      </c>
      <c r="R284" s="256">
        <v>1</v>
      </c>
    </row>
    <row r="285" spans="1:18" ht="14.25">
      <c r="A285" s="250" t="s">
        <v>12810</v>
      </c>
      <c r="B285" s="257" t="s">
        <v>7427</v>
      </c>
      <c r="C285" s="251" t="s">
        <v>12809</v>
      </c>
      <c r="D285" s="251" t="s">
        <v>470</v>
      </c>
      <c r="E285" s="251" t="s">
        <v>12654</v>
      </c>
      <c r="F285" s="251">
        <v>263</v>
      </c>
      <c r="G285" s="251">
        <v>2</v>
      </c>
      <c r="H285" s="251"/>
      <c r="I285" s="251" t="s">
        <v>12749</v>
      </c>
      <c r="J285" s="251" t="str">
        <f>IF(OR(Table_1[[#This Row],[Sorcerer]]=1,Table_1[[#This Row],[Wizard]]=1),"ARCANE","DIVINE")</f>
        <v>ARCANE</v>
      </c>
      <c r="K285" s="255">
        <v>1</v>
      </c>
      <c r="L285" s="255">
        <v>0</v>
      </c>
      <c r="M285" s="255">
        <v>0</v>
      </c>
      <c r="N285" s="255">
        <v>0</v>
      </c>
      <c r="O285" s="255">
        <v>0</v>
      </c>
      <c r="P285" s="255">
        <v>1</v>
      </c>
      <c r="Q285" s="255">
        <v>0</v>
      </c>
      <c r="R285" s="256">
        <v>1</v>
      </c>
    </row>
    <row r="286" spans="1:18" ht="42.75">
      <c r="A286" s="250" t="s">
        <v>12806</v>
      </c>
      <c r="B286" s="257" t="s">
        <v>4702</v>
      </c>
      <c r="C286" s="251" t="s">
        <v>12808</v>
      </c>
      <c r="D286" s="251" t="s">
        <v>12804</v>
      </c>
      <c r="E286" s="251" t="s">
        <v>12654</v>
      </c>
      <c r="F286" s="251">
        <v>233</v>
      </c>
      <c r="G286" s="251">
        <v>5</v>
      </c>
      <c r="H286" s="251"/>
      <c r="I286" s="251" t="s">
        <v>12673</v>
      </c>
      <c r="J286" s="251" t="str">
        <f>IF(OR(Table_1[[#This Row],[Sorcerer]]=1,Table_1[[#This Row],[Wizard]]=1),"ARCANE","DIVINE")</f>
        <v>ARCANE</v>
      </c>
      <c r="K286" s="255">
        <v>0</v>
      </c>
      <c r="L286" s="255">
        <v>0</v>
      </c>
      <c r="M286" s="255">
        <v>1</v>
      </c>
      <c r="N286" s="255">
        <v>0</v>
      </c>
      <c r="O286" s="255">
        <v>0</v>
      </c>
      <c r="P286" s="255">
        <v>1</v>
      </c>
      <c r="Q286" s="255">
        <v>0</v>
      </c>
      <c r="R286" s="256">
        <v>1</v>
      </c>
    </row>
    <row r="287" spans="1:18" ht="28.5">
      <c r="A287" s="250" t="s">
        <v>12806</v>
      </c>
      <c r="B287" s="251" t="s">
        <v>12740</v>
      </c>
      <c r="C287" s="251" t="s">
        <v>12807</v>
      </c>
      <c r="D287" s="251" t="s">
        <v>12660</v>
      </c>
      <c r="E287" s="251" t="s">
        <v>12654</v>
      </c>
      <c r="F287" s="251">
        <v>256</v>
      </c>
      <c r="G287" s="251">
        <v>3</v>
      </c>
      <c r="H287" s="251"/>
      <c r="I287" s="251" t="s">
        <v>12673</v>
      </c>
      <c r="J287" s="251" t="str">
        <f>IF(OR(Table_1[[#This Row],[Sorcerer]]=1,Table_1[[#This Row],[Wizard]]=1),"ARCANE","DIVINE")</f>
        <v>ARCANE</v>
      </c>
      <c r="K287" s="255">
        <v>0</v>
      </c>
      <c r="L287" s="255">
        <v>0</v>
      </c>
      <c r="M287" s="255">
        <v>1</v>
      </c>
      <c r="N287" s="255">
        <v>0</v>
      </c>
      <c r="O287" s="255">
        <v>0</v>
      </c>
      <c r="P287" s="255">
        <v>1</v>
      </c>
      <c r="Q287" s="255">
        <v>0</v>
      </c>
      <c r="R287" s="256">
        <v>1</v>
      </c>
    </row>
    <row r="288" spans="1:18" ht="42.75">
      <c r="A288" s="250" t="s">
        <v>12806</v>
      </c>
      <c r="B288" s="257" t="s">
        <v>4702</v>
      </c>
      <c r="C288" s="251" t="s">
        <v>12805</v>
      </c>
      <c r="D288" s="251" t="s">
        <v>12804</v>
      </c>
      <c r="E288" s="251" t="s">
        <v>12654</v>
      </c>
      <c r="F288" s="251">
        <v>270</v>
      </c>
      <c r="G288" s="251">
        <v>1</v>
      </c>
      <c r="H288" s="251"/>
      <c r="I288" s="251" t="s">
        <v>12664</v>
      </c>
      <c r="J288" s="251" t="str">
        <f>IF(OR(Table_1[[#This Row],[Sorcerer]]=1,Table_1[[#This Row],[Wizard]]=1),"ARCANE","DIVINE")</f>
        <v>ARCANE</v>
      </c>
      <c r="K288" s="255">
        <v>0</v>
      </c>
      <c r="L288" s="255">
        <v>0</v>
      </c>
      <c r="M288" s="255">
        <v>0</v>
      </c>
      <c r="N288" s="255">
        <v>0</v>
      </c>
      <c r="O288" s="255">
        <v>0</v>
      </c>
      <c r="P288" s="255">
        <v>1</v>
      </c>
      <c r="Q288" s="255">
        <v>0</v>
      </c>
      <c r="R288" s="256">
        <v>1</v>
      </c>
    </row>
    <row r="289" spans="1:18" ht="14.25">
      <c r="A289" s="250" t="s">
        <v>12803</v>
      </c>
      <c r="B289" s="251" t="s">
        <v>12740</v>
      </c>
      <c r="C289" s="251" t="s">
        <v>12802</v>
      </c>
      <c r="D289" s="251" t="s">
        <v>12660</v>
      </c>
      <c r="E289" s="251" t="s">
        <v>12654</v>
      </c>
      <c r="F289" s="251">
        <v>215</v>
      </c>
      <c r="G289" s="251">
        <v>9</v>
      </c>
      <c r="H289" s="251"/>
      <c r="I289" s="251" t="s">
        <v>12681</v>
      </c>
      <c r="J289" s="251" t="str">
        <f>IF(OR(Table_1[[#This Row],[Sorcerer]]=1,Table_1[[#This Row],[Wizard]]=1),"ARCANE","DIVINE")</f>
        <v>ARCANE</v>
      </c>
      <c r="K289" s="255">
        <v>0</v>
      </c>
      <c r="L289" s="255">
        <v>0</v>
      </c>
      <c r="M289" s="255">
        <v>1</v>
      </c>
      <c r="N289" s="255">
        <v>0</v>
      </c>
      <c r="O289" s="255">
        <v>1</v>
      </c>
      <c r="P289" s="255">
        <v>0</v>
      </c>
      <c r="Q289" s="255">
        <v>0</v>
      </c>
      <c r="R289" s="256">
        <v>1</v>
      </c>
    </row>
    <row r="290" spans="1:18" ht="14.25">
      <c r="A290" s="250" t="s">
        <v>12801</v>
      </c>
      <c r="B290" s="251" t="s">
        <v>12740</v>
      </c>
      <c r="C290" s="251" t="s">
        <v>12800</v>
      </c>
      <c r="D290" s="251" t="s">
        <v>470</v>
      </c>
      <c r="E290" s="251" t="s">
        <v>12692</v>
      </c>
      <c r="F290" s="251">
        <v>165</v>
      </c>
      <c r="G290" s="251">
        <v>6</v>
      </c>
      <c r="H290" s="251" t="s">
        <v>12799</v>
      </c>
      <c r="I290" s="251" t="s">
        <v>12652</v>
      </c>
      <c r="J290" s="251" t="str">
        <f>IF(OR(Table_1[[#This Row],[Sorcerer]]=1,Table_1[[#This Row],[Wizard]]=1),"ARCANE","DIVINE")</f>
        <v>ARCANE</v>
      </c>
      <c r="K290" s="255">
        <v>0</v>
      </c>
      <c r="L290" s="255">
        <v>0</v>
      </c>
      <c r="M290" s="255">
        <v>0</v>
      </c>
      <c r="N290" s="255">
        <v>0</v>
      </c>
      <c r="O290" s="255">
        <v>0</v>
      </c>
      <c r="P290" s="255">
        <v>1</v>
      </c>
      <c r="Q290" s="255">
        <v>0</v>
      </c>
      <c r="R290" s="256">
        <v>1</v>
      </c>
    </row>
    <row r="291" spans="1:18" ht="14.25">
      <c r="A291" s="250" t="s">
        <v>12798</v>
      </c>
      <c r="B291" s="251" t="s">
        <v>12662</v>
      </c>
      <c r="C291" s="251" t="s">
        <v>12797</v>
      </c>
      <c r="D291" s="251" t="s">
        <v>470</v>
      </c>
      <c r="E291" s="251" t="s">
        <v>12654</v>
      </c>
      <c r="F291" s="251">
        <v>272</v>
      </c>
      <c r="G291" s="251">
        <v>1</v>
      </c>
      <c r="H291" s="251"/>
      <c r="I291" s="251" t="s">
        <v>12652</v>
      </c>
      <c r="J291" s="251" t="str">
        <f>IF(OR(Table_1[[#This Row],[Sorcerer]]=1,Table_1[[#This Row],[Wizard]]=1),"ARCANE","DIVINE")</f>
        <v>ARCANE</v>
      </c>
      <c r="K291" s="255">
        <v>0</v>
      </c>
      <c r="L291" s="255">
        <v>0</v>
      </c>
      <c r="M291" s="255">
        <v>0</v>
      </c>
      <c r="N291" s="255">
        <v>0</v>
      </c>
      <c r="O291" s="255">
        <v>0</v>
      </c>
      <c r="P291" s="255">
        <v>1</v>
      </c>
      <c r="Q291" s="255">
        <v>0</v>
      </c>
      <c r="R291" s="256">
        <v>1</v>
      </c>
    </row>
    <row r="292" spans="1:18" ht="14.25">
      <c r="A292" s="250" t="s">
        <v>12796</v>
      </c>
      <c r="B292" s="251" t="s">
        <v>12662</v>
      </c>
      <c r="C292" s="251" t="s">
        <v>12795</v>
      </c>
      <c r="D292" s="251" t="s">
        <v>470</v>
      </c>
      <c r="E292" s="251" t="s">
        <v>12654</v>
      </c>
      <c r="F292" s="251">
        <v>221</v>
      </c>
      <c r="G292" s="251">
        <v>6</v>
      </c>
      <c r="H292" s="251"/>
      <c r="I292" s="251" t="s">
        <v>12716</v>
      </c>
      <c r="J292" s="251" t="str">
        <f>IF(OR(Table_1[[#This Row],[Sorcerer]]=1,Table_1[[#This Row],[Wizard]]=1),"ARCANE","DIVINE")</f>
        <v>ARCANE</v>
      </c>
      <c r="K292" s="255">
        <v>0</v>
      </c>
      <c r="L292" s="255">
        <v>0</v>
      </c>
      <c r="M292" s="255">
        <v>0</v>
      </c>
      <c r="N292" s="255">
        <v>0</v>
      </c>
      <c r="O292" s="255">
        <v>0</v>
      </c>
      <c r="P292" s="255">
        <v>0</v>
      </c>
      <c r="Q292" s="255">
        <v>1</v>
      </c>
      <c r="R292" s="256">
        <v>1</v>
      </c>
    </row>
    <row r="293" spans="1:18" ht="14.25">
      <c r="A293" s="250" t="s">
        <v>12793</v>
      </c>
      <c r="B293" s="251" t="s">
        <v>4589</v>
      </c>
      <c r="C293" s="251" t="s">
        <v>12794</v>
      </c>
      <c r="D293" s="251" t="s">
        <v>12660</v>
      </c>
      <c r="E293" s="251" t="s">
        <v>12692</v>
      </c>
      <c r="F293" s="251">
        <v>151</v>
      </c>
      <c r="G293" s="251">
        <v>1</v>
      </c>
      <c r="H293" s="251"/>
      <c r="I293" s="251" t="s">
        <v>12716</v>
      </c>
      <c r="J293" s="251" t="str">
        <f>IF(OR(Table_1[[#This Row],[Sorcerer]]=1,Table_1[[#This Row],[Wizard]]=1),"ARCANE","DIVINE")</f>
        <v>DIVINE</v>
      </c>
      <c r="K293" s="255">
        <v>1</v>
      </c>
      <c r="L293" s="255">
        <v>1</v>
      </c>
      <c r="M293" s="255">
        <v>0</v>
      </c>
      <c r="N293" s="255">
        <v>0</v>
      </c>
      <c r="O293" s="255">
        <v>0</v>
      </c>
      <c r="P293" s="255">
        <v>0</v>
      </c>
      <c r="Q293" s="255">
        <v>0</v>
      </c>
      <c r="R293" s="256">
        <v>0</v>
      </c>
    </row>
    <row r="294" spans="1:18" ht="14.25">
      <c r="A294" s="250" t="s">
        <v>12793</v>
      </c>
      <c r="B294" s="251" t="s">
        <v>4589</v>
      </c>
      <c r="C294" s="251" t="s">
        <v>12729</v>
      </c>
      <c r="D294" s="251" t="s">
        <v>12660</v>
      </c>
      <c r="E294" s="251" t="s">
        <v>12654</v>
      </c>
      <c r="F294" s="251">
        <v>274</v>
      </c>
      <c r="G294" s="251">
        <v>2</v>
      </c>
      <c r="H294" s="251"/>
      <c r="I294" s="251" t="s">
        <v>12664</v>
      </c>
      <c r="J294" s="251" t="str">
        <f>IF(OR(Table_1[[#This Row],[Sorcerer]]=1,Table_1[[#This Row],[Wizard]]=1),"ARCANE","DIVINE")</f>
        <v>ARCANE</v>
      </c>
      <c r="K294" s="255">
        <v>0</v>
      </c>
      <c r="L294" s="255">
        <v>0</v>
      </c>
      <c r="M294" s="255">
        <v>0</v>
      </c>
      <c r="N294" s="255">
        <v>0</v>
      </c>
      <c r="O294" s="255">
        <v>0</v>
      </c>
      <c r="P294" s="255">
        <v>1</v>
      </c>
      <c r="Q294" s="255">
        <v>1</v>
      </c>
      <c r="R294" s="256">
        <v>1</v>
      </c>
    </row>
    <row r="295" spans="1:18" ht="28.5">
      <c r="A295" s="250" t="s">
        <v>12792</v>
      </c>
      <c r="B295" s="251" t="s">
        <v>12662</v>
      </c>
      <c r="C295" s="251" t="s">
        <v>12791</v>
      </c>
      <c r="D295" s="251" t="s">
        <v>470</v>
      </c>
      <c r="E295" s="251" t="s">
        <v>12654</v>
      </c>
      <c r="F295" s="251">
        <v>281</v>
      </c>
      <c r="G295" s="251">
        <v>8</v>
      </c>
      <c r="H295" s="251"/>
      <c r="I295" s="251" t="s">
        <v>12664</v>
      </c>
      <c r="J295" s="251" t="str">
        <f>IF(OR(Table_1[[#This Row],[Sorcerer]]=1,Table_1[[#This Row],[Wizard]]=1),"ARCANE","DIVINE")</f>
        <v>ARCANE</v>
      </c>
      <c r="K295" s="255">
        <v>0</v>
      </c>
      <c r="L295" s="255">
        <v>0</v>
      </c>
      <c r="M295" s="255">
        <v>0</v>
      </c>
      <c r="N295" s="255">
        <v>0</v>
      </c>
      <c r="O295" s="255">
        <v>0</v>
      </c>
      <c r="P295" s="255">
        <v>1</v>
      </c>
      <c r="Q295" s="255">
        <v>1</v>
      </c>
      <c r="R295" s="256">
        <v>1</v>
      </c>
    </row>
    <row r="296" spans="1:18" ht="14.25">
      <c r="A296" s="250" t="s">
        <v>12790</v>
      </c>
      <c r="B296" s="251" t="s">
        <v>4667</v>
      </c>
      <c r="C296" s="251" t="s">
        <v>12696</v>
      </c>
      <c r="D296" s="251" t="s">
        <v>470</v>
      </c>
      <c r="E296" s="251" t="s">
        <v>12654</v>
      </c>
      <c r="F296" s="251">
        <v>248</v>
      </c>
      <c r="G296" s="251">
        <v>6</v>
      </c>
      <c r="H296" s="251"/>
      <c r="I296" s="251" t="s">
        <v>12664</v>
      </c>
      <c r="J296" s="251" t="str">
        <f>IF(OR(Table_1[[#This Row],[Sorcerer]]=1,Table_1[[#This Row],[Wizard]]=1),"ARCANE","DIVINE")</f>
        <v>DIVINE</v>
      </c>
      <c r="K296" s="255">
        <v>0</v>
      </c>
      <c r="L296" s="255">
        <v>0</v>
      </c>
      <c r="M296" s="255">
        <v>1</v>
      </c>
      <c r="N296" s="255">
        <v>0</v>
      </c>
      <c r="O296" s="255">
        <v>1</v>
      </c>
      <c r="P296" s="255">
        <v>0</v>
      </c>
      <c r="Q296" s="255">
        <v>0</v>
      </c>
      <c r="R296" s="256">
        <v>0</v>
      </c>
    </row>
    <row r="297" spans="1:18" ht="28.5">
      <c r="A297" s="250" t="s">
        <v>12789</v>
      </c>
      <c r="B297" s="251" t="s">
        <v>4702</v>
      </c>
      <c r="C297" s="251" t="s">
        <v>12788</v>
      </c>
      <c r="D297" s="251" t="s">
        <v>470</v>
      </c>
      <c r="E297" s="251" t="s">
        <v>12654</v>
      </c>
      <c r="F297" s="251">
        <v>261</v>
      </c>
      <c r="G297" s="251">
        <v>7</v>
      </c>
      <c r="H297" s="251"/>
      <c r="I297" s="251" t="s">
        <v>12673</v>
      </c>
      <c r="J297" s="251" t="str">
        <f>IF(OR(Table_1[[#This Row],[Sorcerer]]=1,Table_1[[#This Row],[Wizard]]=1),"ARCANE","DIVINE")</f>
        <v>DIVINE</v>
      </c>
      <c r="K297" s="255">
        <v>0</v>
      </c>
      <c r="L297" s="255">
        <v>1</v>
      </c>
      <c r="M297" s="255">
        <v>0</v>
      </c>
      <c r="N297" s="255">
        <v>0</v>
      </c>
      <c r="O297" s="255">
        <v>0</v>
      </c>
      <c r="P297" s="255">
        <v>0</v>
      </c>
      <c r="Q297" s="255">
        <v>0</v>
      </c>
      <c r="R297" s="256">
        <v>0</v>
      </c>
    </row>
    <row r="298" spans="1:18" ht="28.5">
      <c r="A298" s="250" t="s">
        <v>12787</v>
      </c>
      <c r="B298" s="257" t="s">
        <v>4702</v>
      </c>
      <c r="C298" s="251" t="s">
        <v>12708</v>
      </c>
      <c r="D298" s="251" t="s">
        <v>470</v>
      </c>
      <c r="E298" s="251" t="s">
        <v>12654</v>
      </c>
      <c r="F298" s="251">
        <v>261</v>
      </c>
      <c r="G298" s="251">
        <v>4</v>
      </c>
      <c r="H298" s="251"/>
      <c r="I298" s="251" t="s">
        <v>12673</v>
      </c>
      <c r="J298" s="251" t="str">
        <f>IF(OR(Table_1[[#This Row],[Sorcerer]]=1,Table_1[[#This Row],[Wizard]]=1),"ARCANE","DIVINE")</f>
        <v>ARCANE</v>
      </c>
      <c r="K298" s="255">
        <v>0</v>
      </c>
      <c r="L298" s="255">
        <v>0</v>
      </c>
      <c r="M298" s="255">
        <v>0</v>
      </c>
      <c r="N298" s="255">
        <v>0</v>
      </c>
      <c r="O298" s="255">
        <v>1</v>
      </c>
      <c r="P298" s="255">
        <v>0</v>
      </c>
      <c r="Q298" s="255">
        <v>0</v>
      </c>
      <c r="R298" s="256">
        <v>1</v>
      </c>
    </row>
    <row r="299" spans="1:18" ht="14.25">
      <c r="A299" s="250" t="s">
        <v>12786</v>
      </c>
      <c r="B299" s="257" t="s">
        <v>12745</v>
      </c>
      <c r="C299" s="251" t="s">
        <v>12785</v>
      </c>
      <c r="D299" s="251" t="s">
        <v>470</v>
      </c>
      <c r="E299" s="251" t="s">
        <v>12654</v>
      </c>
      <c r="F299" s="251">
        <v>278</v>
      </c>
      <c r="G299" s="251">
        <v>3</v>
      </c>
      <c r="H299" s="251"/>
      <c r="I299" s="251" t="s">
        <v>12673</v>
      </c>
      <c r="J299" s="251" t="str">
        <f>IF(OR(Table_1[[#This Row],[Sorcerer]]=1,Table_1[[#This Row],[Wizard]]=1),"ARCANE","DIVINE")</f>
        <v>ARCANE</v>
      </c>
      <c r="K299" s="255">
        <v>1</v>
      </c>
      <c r="L299" s="255">
        <v>0</v>
      </c>
      <c r="M299" s="255">
        <v>0</v>
      </c>
      <c r="N299" s="255">
        <v>0</v>
      </c>
      <c r="O299" s="255">
        <v>0</v>
      </c>
      <c r="P299" s="255">
        <v>1</v>
      </c>
      <c r="Q299" s="255">
        <v>0</v>
      </c>
      <c r="R299" s="256">
        <v>1</v>
      </c>
    </row>
    <row r="300" spans="1:18" ht="14.25">
      <c r="A300" s="250" t="s">
        <v>12784</v>
      </c>
      <c r="B300" s="258" t="s">
        <v>4702</v>
      </c>
      <c r="C300" s="251" t="s">
        <v>12783</v>
      </c>
      <c r="D300" s="251" t="s">
        <v>470</v>
      </c>
      <c r="E300" s="251" t="s">
        <v>12654</v>
      </c>
      <c r="F300" s="251">
        <v>218</v>
      </c>
      <c r="G300" s="251">
        <v>5</v>
      </c>
      <c r="H300" s="251"/>
      <c r="I300" s="251" t="s">
        <v>12673</v>
      </c>
      <c r="J300" s="251" t="str">
        <f>IF(OR(Table_1[[#This Row],[Sorcerer]]=1,Table_1[[#This Row],[Wizard]]=1),"ARCANE","DIVINE")</f>
        <v>ARCANE</v>
      </c>
      <c r="K300" s="255">
        <v>1</v>
      </c>
      <c r="L300" s="255">
        <v>0</v>
      </c>
      <c r="M300" s="255">
        <v>0</v>
      </c>
      <c r="N300" s="255">
        <v>0</v>
      </c>
      <c r="O300" s="255">
        <v>0</v>
      </c>
      <c r="P300" s="255">
        <v>1</v>
      </c>
      <c r="Q300" s="255">
        <v>0</v>
      </c>
      <c r="R300" s="256">
        <v>1</v>
      </c>
    </row>
    <row r="301" spans="1:18" ht="14.25">
      <c r="A301" s="250" t="s">
        <v>12782</v>
      </c>
      <c r="B301" s="251" t="s">
        <v>12662</v>
      </c>
      <c r="C301" s="251" t="s">
        <v>12735</v>
      </c>
      <c r="D301" s="251" t="s">
        <v>470</v>
      </c>
      <c r="E301" s="251" t="s">
        <v>12654</v>
      </c>
      <c r="F301" s="251">
        <v>279</v>
      </c>
      <c r="G301" s="251">
        <v>6</v>
      </c>
      <c r="H301" s="251"/>
      <c r="I301" s="251" t="s">
        <v>12664</v>
      </c>
      <c r="J301" s="251" t="str">
        <f>IF(OR(Table_1[[#This Row],[Sorcerer]]=1,Table_1[[#This Row],[Wizard]]=1),"ARCANE","DIVINE")</f>
        <v>ARCANE</v>
      </c>
      <c r="K301" s="255">
        <v>0</v>
      </c>
      <c r="L301" s="255">
        <v>1</v>
      </c>
      <c r="M301" s="255">
        <v>1</v>
      </c>
      <c r="N301" s="255">
        <v>0</v>
      </c>
      <c r="O301" s="255">
        <v>0</v>
      </c>
      <c r="P301" s="255">
        <v>0</v>
      </c>
      <c r="Q301" s="255">
        <v>0</v>
      </c>
      <c r="R301" s="256">
        <v>1</v>
      </c>
    </row>
    <row r="302" spans="1:18" ht="14.25">
      <c r="A302" s="250" t="s">
        <v>12782</v>
      </c>
      <c r="B302" s="251" t="s">
        <v>12662</v>
      </c>
      <c r="C302" s="251" t="s">
        <v>12732</v>
      </c>
      <c r="D302" s="251" t="s">
        <v>470</v>
      </c>
      <c r="E302" s="251" t="s">
        <v>12654</v>
      </c>
      <c r="F302" s="251">
        <v>279</v>
      </c>
      <c r="G302" s="251">
        <v>2</v>
      </c>
      <c r="H302" s="251"/>
      <c r="I302" s="251" t="s">
        <v>12681</v>
      </c>
      <c r="J302" s="251" t="str">
        <f>IF(OR(Table_1[[#This Row],[Sorcerer]]=1,Table_1[[#This Row],[Wizard]]=1),"ARCANE","DIVINE")</f>
        <v>ARCANE</v>
      </c>
      <c r="K302" s="255">
        <v>0</v>
      </c>
      <c r="L302" s="255">
        <v>0</v>
      </c>
      <c r="M302" s="255">
        <v>1</v>
      </c>
      <c r="N302" s="255">
        <v>0</v>
      </c>
      <c r="O302" s="255">
        <v>1</v>
      </c>
      <c r="P302" s="255">
        <v>1</v>
      </c>
      <c r="Q302" s="255">
        <v>0</v>
      </c>
      <c r="R302" s="256">
        <v>1</v>
      </c>
    </row>
    <row r="303" spans="1:18" ht="42.75">
      <c r="A303" s="250" t="s">
        <v>12781</v>
      </c>
      <c r="B303" s="251" t="s">
        <v>12662</v>
      </c>
      <c r="C303" s="251" t="s">
        <v>12780</v>
      </c>
      <c r="D303" s="251" t="s">
        <v>12660</v>
      </c>
      <c r="E303" s="251" t="s">
        <v>12654</v>
      </c>
      <c r="F303" s="251">
        <v>276</v>
      </c>
      <c r="G303" s="251">
        <v>7</v>
      </c>
      <c r="H303" s="251" t="s">
        <v>12779</v>
      </c>
      <c r="I303" s="251" t="s">
        <v>12749</v>
      </c>
      <c r="J303" s="251" t="str">
        <f>IF(OR(Table_1[[#This Row],[Sorcerer]]=1,Table_1[[#This Row],[Wizard]]=1),"ARCANE","DIVINE")</f>
        <v>ARCANE</v>
      </c>
      <c r="K303" s="255">
        <v>1</v>
      </c>
      <c r="L303" s="255">
        <v>0</v>
      </c>
      <c r="M303" s="255">
        <v>0</v>
      </c>
      <c r="N303" s="255">
        <v>0</v>
      </c>
      <c r="O303" s="255">
        <v>0</v>
      </c>
      <c r="P303" s="255">
        <v>1</v>
      </c>
      <c r="Q303" s="255">
        <v>1</v>
      </c>
      <c r="R303" s="256">
        <v>1</v>
      </c>
    </row>
    <row r="304" spans="1:18" ht="14.25">
      <c r="A304" s="250" t="s">
        <v>12778</v>
      </c>
      <c r="B304" s="257" t="s">
        <v>12703</v>
      </c>
      <c r="C304" s="251" t="s">
        <v>12777</v>
      </c>
      <c r="D304" s="251" t="s">
        <v>470</v>
      </c>
      <c r="E304" s="251" t="s">
        <v>12654</v>
      </c>
      <c r="F304" s="251">
        <v>263</v>
      </c>
      <c r="G304" s="251">
        <v>6</v>
      </c>
      <c r="H304" s="251" t="s">
        <v>12776</v>
      </c>
      <c r="I304" s="251" t="s">
        <v>12749</v>
      </c>
      <c r="J304" s="251" t="str">
        <f>IF(OR(Table_1[[#This Row],[Sorcerer]]=1,Table_1[[#This Row],[Wizard]]=1),"ARCANE","DIVINE")</f>
        <v>ARCANE</v>
      </c>
      <c r="K304" s="255">
        <v>1</v>
      </c>
      <c r="L304" s="255">
        <v>0</v>
      </c>
      <c r="M304" s="255">
        <v>0</v>
      </c>
      <c r="N304" s="255">
        <v>0</v>
      </c>
      <c r="O304" s="255">
        <v>0</v>
      </c>
      <c r="P304" s="255">
        <v>1</v>
      </c>
      <c r="Q304" s="255">
        <v>1</v>
      </c>
      <c r="R304" s="256">
        <v>1</v>
      </c>
    </row>
    <row r="305" spans="1:18" ht="28.5">
      <c r="A305" s="250" t="s">
        <v>8137</v>
      </c>
      <c r="B305" s="251" t="s">
        <v>12662</v>
      </c>
      <c r="C305" s="251" t="s">
        <v>12775</v>
      </c>
      <c r="D305" s="251" t="s">
        <v>470</v>
      </c>
      <c r="E305" s="251" t="s">
        <v>12654</v>
      </c>
      <c r="F305" s="251">
        <v>224</v>
      </c>
      <c r="G305" s="251">
        <v>1</v>
      </c>
      <c r="H305" s="251"/>
      <c r="I305" s="251" t="s">
        <v>12749</v>
      </c>
      <c r="J305" s="251" t="str">
        <f>IF(OR(Table_1[[#This Row],[Sorcerer]]=1,Table_1[[#This Row],[Wizard]]=1),"ARCANE","DIVINE")</f>
        <v>ARCANE</v>
      </c>
      <c r="K305" s="255">
        <v>1</v>
      </c>
      <c r="L305" s="255">
        <v>0</v>
      </c>
      <c r="M305" s="255">
        <v>0</v>
      </c>
      <c r="N305" s="255">
        <v>0</v>
      </c>
      <c r="O305" s="255">
        <v>0</v>
      </c>
      <c r="P305" s="255">
        <v>1</v>
      </c>
      <c r="Q305" s="255">
        <v>1</v>
      </c>
      <c r="R305" s="256">
        <v>1</v>
      </c>
    </row>
    <row r="306" spans="1:18" ht="28.5">
      <c r="A306" s="250" t="s">
        <v>12774</v>
      </c>
      <c r="B306" s="257" t="s">
        <v>7427</v>
      </c>
      <c r="C306" s="251" t="s">
        <v>12773</v>
      </c>
      <c r="D306" s="251" t="s">
        <v>470</v>
      </c>
      <c r="E306" s="251" t="s">
        <v>12654</v>
      </c>
      <c r="F306" s="251">
        <v>239</v>
      </c>
      <c r="G306" s="251">
        <v>8</v>
      </c>
      <c r="H306" s="258" t="s">
        <v>12772</v>
      </c>
      <c r="I306" s="251" t="s">
        <v>12673</v>
      </c>
      <c r="J306" s="251" t="str">
        <f>IF(OR(Table_1[[#This Row],[Sorcerer]]=1,Table_1[[#This Row],[Wizard]]=1),"ARCANE","DIVINE")</f>
        <v>ARCANE</v>
      </c>
      <c r="K306" s="259">
        <v>0</v>
      </c>
      <c r="L306" s="259">
        <v>0</v>
      </c>
      <c r="M306" s="259">
        <v>0</v>
      </c>
      <c r="N306" s="259">
        <v>0</v>
      </c>
      <c r="O306" s="259">
        <v>0</v>
      </c>
      <c r="P306" s="259">
        <v>0</v>
      </c>
      <c r="Q306" s="255">
        <v>1</v>
      </c>
      <c r="R306" s="256">
        <v>1</v>
      </c>
    </row>
    <row r="307" spans="1:18" ht="14.25">
      <c r="A307" s="250" t="s">
        <v>12771</v>
      </c>
      <c r="B307" s="251" t="s">
        <v>12662</v>
      </c>
      <c r="C307" s="251" t="s">
        <v>12770</v>
      </c>
      <c r="D307" s="251" t="s">
        <v>470</v>
      </c>
      <c r="E307" s="251" t="s">
        <v>12654</v>
      </c>
      <c r="F307" s="251">
        <v>277</v>
      </c>
      <c r="G307" s="251">
        <v>2</v>
      </c>
      <c r="H307" s="258"/>
      <c r="I307" s="251" t="s">
        <v>12673</v>
      </c>
      <c r="J307" s="251" t="str">
        <f>IF(OR(Table_1[[#This Row],[Sorcerer]]=1,Table_1[[#This Row],[Wizard]]=1),"ARCANE","DIVINE")</f>
        <v>ARCANE</v>
      </c>
      <c r="K307" s="259">
        <v>0</v>
      </c>
      <c r="L307" s="259">
        <v>0</v>
      </c>
      <c r="M307" s="259">
        <v>0</v>
      </c>
      <c r="N307" s="259">
        <v>0</v>
      </c>
      <c r="O307" s="259">
        <v>0</v>
      </c>
      <c r="P307" s="259">
        <v>0</v>
      </c>
      <c r="Q307" s="255">
        <v>1</v>
      </c>
      <c r="R307" s="256">
        <v>1</v>
      </c>
    </row>
    <row r="308" spans="1:18" ht="28.5">
      <c r="A308" s="250" t="s">
        <v>12769</v>
      </c>
      <c r="B308" s="251" t="s">
        <v>12662</v>
      </c>
      <c r="C308" s="251" t="s">
        <v>12768</v>
      </c>
      <c r="D308" s="251" t="s">
        <v>12728</v>
      </c>
      <c r="E308" s="251" t="s">
        <v>12654</v>
      </c>
      <c r="F308" s="251">
        <v>287</v>
      </c>
      <c r="G308" s="251">
        <v>2</v>
      </c>
      <c r="H308" s="251"/>
      <c r="I308" s="251" t="s">
        <v>12652</v>
      </c>
      <c r="J308" s="251" t="str">
        <f>IF(OR(Table_1[[#This Row],[Sorcerer]]=1,Table_1[[#This Row],[Wizard]]=1),"ARCANE","DIVINE")</f>
        <v>ARCANE</v>
      </c>
      <c r="K308" s="255">
        <v>0</v>
      </c>
      <c r="L308" s="255">
        <v>0</v>
      </c>
      <c r="M308" s="255">
        <v>1</v>
      </c>
      <c r="N308" s="255">
        <v>0</v>
      </c>
      <c r="O308" s="255">
        <v>0</v>
      </c>
      <c r="P308" s="255">
        <v>1</v>
      </c>
      <c r="Q308" s="255">
        <v>0</v>
      </c>
      <c r="R308" s="256">
        <v>1</v>
      </c>
    </row>
    <row r="309" spans="1:18" ht="28.5">
      <c r="A309" s="250" t="s">
        <v>8178</v>
      </c>
      <c r="B309" s="257" t="s">
        <v>12767</v>
      </c>
      <c r="C309" s="251" t="s">
        <v>12766</v>
      </c>
      <c r="D309" s="251" t="s">
        <v>470</v>
      </c>
      <c r="E309" s="251" t="s">
        <v>12670</v>
      </c>
      <c r="F309" s="251">
        <v>14</v>
      </c>
      <c r="G309" s="251">
        <v>8</v>
      </c>
      <c r="H309" s="251" t="s">
        <v>12765</v>
      </c>
      <c r="I309" s="251" t="s">
        <v>12652</v>
      </c>
      <c r="J309" s="251" t="str">
        <f>IF(OR(Table_1[[#This Row],[Sorcerer]]=1,Table_1[[#This Row],[Wizard]]=1),"ARCANE","DIVINE")</f>
        <v>ARCANE</v>
      </c>
      <c r="K309" s="255">
        <v>0</v>
      </c>
      <c r="L309" s="255">
        <v>0</v>
      </c>
      <c r="M309" s="255">
        <v>1</v>
      </c>
      <c r="N309" s="255">
        <v>0</v>
      </c>
      <c r="O309" s="255">
        <v>0</v>
      </c>
      <c r="P309" s="255">
        <v>1</v>
      </c>
      <c r="Q309" s="255">
        <v>0</v>
      </c>
      <c r="R309" s="256">
        <v>1</v>
      </c>
    </row>
    <row r="310" spans="1:18" ht="42.75">
      <c r="A310" s="250" t="s">
        <v>12764</v>
      </c>
      <c r="B310" s="251" t="s">
        <v>12763</v>
      </c>
      <c r="C310" s="251" t="s">
        <v>12762</v>
      </c>
      <c r="D310" s="251" t="s">
        <v>470</v>
      </c>
      <c r="E310" s="251" t="s">
        <v>12654</v>
      </c>
      <c r="F310" s="251">
        <v>227</v>
      </c>
      <c r="G310" s="251">
        <v>6</v>
      </c>
      <c r="H310" s="251"/>
      <c r="I310" s="251" t="s">
        <v>12652</v>
      </c>
      <c r="J310" s="251" t="str">
        <f>IF(OR(Table_1[[#This Row],[Sorcerer]]=1,Table_1[[#This Row],[Wizard]]=1),"ARCANE","DIVINE")</f>
        <v>ARCANE</v>
      </c>
      <c r="K310" s="255">
        <v>0</v>
      </c>
      <c r="L310" s="255">
        <v>0</v>
      </c>
      <c r="M310" s="255">
        <v>1</v>
      </c>
      <c r="N310" s="255">
        <v>0</v>
      </c>
      <c r="O310" s="255">
        <v>0</v>
      </c>
      <c r="P310" s="255">
        <v>1</v>
      </c>
      <c r="Q310" s="255">
        <v>0</v>
      </c>
      <c r="R310" s="256">
        <v>1</v>
      </c>
    </row>
    <row r="311" spans="1:18" ht="14.25">
      <c r="A311" s="250" t="s">
        <v>12761</v>
      </c>
      <c r="B311" s="257" t="s">
        <v>12703</v>
      </c>
      <c r="C311" s="251" t="s">
        <v>12760</v>
      </c>
      <c r="D311" s="251" t="s">
        <v>470</v>
      </c>
      <c r="E311" s="251" t="s">
        <v>12654</v>
      </c>
      <c r="F311" s="251">
        <v>282</v>
      </c>
      <c r="G311" s="251">
        <v>0</v>
      </c>
      <c r="H311" s="251"/>
      <c r="I311" s="251" t="s">
        <v>12664</v>
      </c>
      <c r="J311" s="251" t="str">
        <f>IF(OR(Table_1[[#This Row],[Sorcerer]]=1,Table_1[[#This Row],[Wizard]]=1),"ARCANE","DIVINE")</f>
        <v>DIVINE</v>
      </c>
      <c r="K311" s="255">
        <v>0</v>
      </c>
      <c r="L311" s="255">
        <v>0</v>
      </c>
      <c r="M311" s="255">
        <v>0</v>
      </c>
      <c r="N311" s="255">
        <v>0</v>
      </c>
      <c r="O311" s="255">
        <v>1</v>
      </c>
      <c r="P311" s="255">
        <v>0</v>
      </c>
      <c r="Q311" s="255">
        <v>0</v>
      </c>
      <c r="R311" s="256">
        <v>0</v>
      </c>
    </row>
    <row r="312" spans="1:18" ht="14.25">
      <c r="A312" s="250" t="s">
        <v>4845</v>
      </c>
      <c r="B312" s="251" t="s">
        <v>12662</v>
      </c>
      <c r="C312" s="251" t="s">
        <v>12759</v>
      </c>
      <c r="D312" s="251" t="s">
        <v>470</v>
      </c>
      <c r="E312" s="251" t="s">
        <v>12654</v>
      </c>
      <c r="F312" s="251">
        <v>236</v>
      </c>
      <c r="G312" s="251">
        <v>8</v>
      </c>
      <c r="H312" s="251"/>
      <c r="I312" s="251" t="s">
        <v>12681</v>
      </c>
      <c r="J312" s="251" t="str">
        <f>IF(OR(Table_1[[#This Row],[Sorcerer]]=1,Table_1[[#This Row],[Wizard]]=1),"ARCANE","DIVINE")</f>
        <v>ARCANE</v>
      </c>
      <c r="K312" s="255">
        <v>1</v>
      </c>
      <c r="L312" s="255">
        <v>1</v>
      </c>
      <c r="M312" s="255">
        <v>0</v>
      </c>
      <c r="N312" s="255">
        <v>0</v>
      </c>
      <c r="O312" s="255">
        <v>0</v>
      </c>
      <c r="P312" s="255">
        <v>0</v>
      </c>
      <c r="Q312" s="255">
        <v>0</v>
      </c>
      <c r="R312" s="256">
        <v>1</v>
      </c>
    </row>
    <row r="313" spans="1:18" ht="14.25">
      <c r="A313" s="250" t="s">
        <v>4845</v>
      </c>
      <c r="B313" s="251" t="s">
        <v>12662</v>
      </c>
      <c r="C313" s="251" t="s">
        <v>12702</v>
      </c>
      <c r="D313" s="251" t="s">
        <v>470</v>
      </c>
      <c r="E313" s="251" t="s">
        <v>12654</v>
      </c>
      <c r="F313" s="251">
        <v>249</v>
      </c>
      <c r="G313" s="251">
        <v>4</v>
      </c>
      <c r="H313" s="251"/>
      <c r="I313" s="251" t="s">
        <v>12681</v>
      </c>
      <c r="J313" s="251" t="str">
        <f>IF(OR(Table_1[[#This Row],[Sorcerer]]=1,Table_1[[#This Row],[Wizard]]=1),"ARCANE","DIVINE")</f>
        <v>ARCANE</v>
      </c>
      <c r="K313" s="255">
        <v>1</v>
      </c>
      <c r="L313" s="255">
        <v>1</v>
      </c>
      <c r="M313" s="255">
        <v>0</v>
      </c>
      <c r="N313" s="255">
        <v>0</v>
      </c>
      <c r="O313" s="255">
        <v>0</v>
      </c>
      <c r="P313" s="255">
        <v>0</v>
      </c>
      <c r="Q313" s="255">
        <v>0</v>
      </c>
      <c r="R313" s="256">
        <v>1</v>
      </c>
    </row>
    <row r="314" spans="1:18" ht="42.75">
      <c r="A314" s="250" t="s">
        <v>8250</v>
      </c>
      <c r="B314" s="251" t="s">
        <v>12662</v>
      </c>
      <c r="C314" s="251" t="s">
        <v>12758</v>
      </c>
      <c r="D314" s="251" t="s">
        <v>470</v>
      </c>
      <c r="E314" s="251" t="s">
        <v>12654</v>
      </c>
      <c r="F314" s="251">
        <v>287</v>
      </c>
      <c r="G314" s="251">
        <v>3</v>
      </c>
      <c r="H314" s="277" t="s">
        <v>12757</v>
      </c>
      <c r="I314" s="277" t="s">
        <v>12681</v>
      </c>
      <c r="J314" s="277" t="str">
        <f>IF(OR(Table_1[[#This Row],[Sorcerer]]=1,Table_1[[#This Row],[Wizard]]=1),"ARCANE","DIVINE")</f>
        <v>ARCANE</v>
      </c>
      <c r="K314" s="255">
        <v>1</v>
      </c>
      <c r="L314" s="255">
        <v>1</v>
      </c>
      <c r="M314" s="278">
        <v>0</v>
      </c>
      <c r="N314" s="278">
        <v>0</v>
      </c>
      <c r="O314" s="278">
        <v>0</v>
      </c>
      <c r="P314" s="278">
        <v>0</v>
      </c>
      <c r="Q314" s="278">
        <v>0</v>
      </c>
      <c r="R314" s="256">
        <v>1</v>
      </c>
    </row>
    <row r="315" spans="1:18" ht="28.5">
      <c r="A315" s="250" t="s">
        <v>8250</v>
      </c>
      <c r="B315" s="251" t="s">
        <v>12662</v>
      </c>
      <c r="C315" s="251" t="s">
        <v>12756</v>
      </c>
      <c r="D315" s="251" t="s">
        <v>470</v>
      </c>
      <c r="E315" s="251" t="s">
        <v>12670</v>
      </c>
      <c r="F315" s="251">
        <v>23</v>
      </c>
      <c r="G315" s="251">
        <v>7</v>
      </c>
      <c r="H315" s="277" t="s">
        <v>12755</v>
      </c>
      <c r="I315" s="277" t="s">
        <v>12749</v>
      </c>
      <c r="J315" s="277" t="str">
        <f>IF(OR(Table_1[[#This Row],[Sorcerer]]=1,Table_1[[#This Row],[Wizard]]=1),"ARCANE","DIVINE")</f>
        <v>ARCANE</v>
      </c>
      <c r="K315" s="278">
        <v>0</v>
      </c>
      <c r="L315" s="278">
        <v>0</v>
      </c>
      <c r="M315" s="255">
        <v>1</v>
      </c>
      <c r="N315" s="278">
        <v>0</v>
      </c>
      <c r="O315" s="278">
        <v>0</v>
      </c>
      <c r="P315" s="278">
        <v>0</v>
      </c>
      <c r="Q315" s="278">
        <v>0</v>
      </c>
      <c r="R315" s="256">
        <v>1</v>
      </c>
    </row>
    <row r="316" spans="1:18" ht="14.25">
      <c r="A316" s="250" t="s">
        <v>12754</v>
      </c>
      <c r="B316" s="251" t="s">
        <v>12662</v>
      </c>
      <c r="C316" s="251" t="s">
        <v>12659</v>
      </c>
      <c r="D316" s="251" t="s">
        <v>470</v>
      </c>
      <c r="E316" s="251" t="s">
        <v>12654</v>
      </c>
      <c r="F316" s="251">
        <v>284</v>
      </c>
      <c r="G316" s="251">
        <v>1</v>
      </c>
      <c r="H316" s="258" t="s">
        <v>12753</v>
      </c>
      <c r="I316" s="251" t="s">
        <v>12749</v>
      </c>
      <c r="J316" s="251" t="str">
        <f>IF(OR(Table_1[[#This Row],[Sorcerer]]=1,Table_1[[#This Row],[Wizard]]=1),"ARCANE","DIVINE")</f>
        <v>ARCANE</v>
      </c>
      <c r="K316" s="255">
        <v>1</v>
      </c>
      <c r="L316" s="255">
        <v>0</v>
      </c>
      <c r="M316" s="255">
        <v>0</v>
      </c>
      <c r="N316" s="255">
        <v>0</v>
      </c>
      <c r="O316" s="255">
        <v>0</v>
      </c>
      <c r="P316" s="255">
        <v>0</v>
      </c>
      <c r="Q316" s="255">
        <v>0</v>
      </c>
      <c r="R316" s="256">
        <v>1</v>
      </c>
    </row>
    <row r="317" spans="1:18" ht="28.5">
      <c r="A317" s="250" t="s">
        <v>12752</v>
      </c>
      <c r="B317" s="257" t="s">
        <v>12751</v>
      </c>
      <c r="C317" s="251" t="s">
        <v>12750</v>
      </c>
      <c r="D317" s="251" t="s">
        <v>12728</v>
      </c>
      <c r="E317" s="251" t="s">
        <v>12654</v>
      </c>
      <c r="F317" s="251">
        <v>254</v>
      </c>
      <c r="G317" s="251">
        <v>5</v>
      </c>
      <c r="H317" s="251"/>
      <c r="I317" s="251" t="s">
        <v>12749</v>
      </c>
      <c r="J317" s="251" t="str">
        <f>IF(OR(Table_1[[#This Row],[Sorcerer]]=1,Table_1[[#This Row],[Wizard]]=1),"ARCANE","DIVINE")</f>
        <v>ARCANE</v>
      </c>
      <c r="K317" s="255">
        <v>1</v>
      </c>
      <c r="L317" s="255">
        <v>0</v>
      </c>
      <c r="M317" s="255">
        <v>0</v>
      </c>
      <c r="N317" s="255">
        <v>0</v>
      </c>
      <c r="O317" s="255">
        <v>0</v>
      </c>
      <c r="P317" s="255">
        <v>0</v>
      </c>
      <c r="Q317" s="255">
        <v>0</v>
      </c>
      <c r="R317" s="256">
        <v>1</v>
      </c>
    </row>
    <row r="318" spans="1:18" ht="28.5">
      <c r="A318" s="250" t="s">
        <v>7799</v>
      </c>
      <c r="B318" s="257" t="s">
        <v>12745</v>
      </c>
      <c r="C318" s="251" t="s">
        <v>12748</v>
      </c>
      <c r="D318" s="251" t="s">
        <v>470</v>
      </c>
      <c r="E318" s="251" t="s">
        <v>12654</v>
      </c>
      <c r="F318" s="251">
        <v>225</v>
      </c>
      <c r="G318" s="251">
        <v>5</v>
      </c>
      <c r="H318" s="251"/>
      <c r="I318" s="251" t="s">
        <v>12652</v>
      </c>
      <c r="J318" s="251" t="str">
        <f>IF(OR(Table_1[[#This Row],[Sorcerer]]=1,Table_1[[#This Row],[Wizard]]=1),"ARCANE","DIVINE")</f>
        <v>ARCANE</v>
      </c>
      <c r="K318" s="255">
        <v>0</v>
      </c>
      <c r="L318" s="255">
        <v>0</v>
      </c>
      <c r="M318" s="255">
        <v>0</v>
      </c>
      <c r="N318" s="255">
        <v>0</v>
      </c>
      <c r="O318" s="255">
        <v>0</v>
      </c>
      <c r="P318" s="255">
        <v>0</v>
      </c>
      <c r="Q318" s="255">
        <v>0</v>
      </c>
      <c r="R318" s="256">
        <v>1</v>
      </c>
    </row>
    <row r="319" spans="1:18" ht="28.5">
      <c r="A319" s="250" t="s">
        <v>7799</v>
      </c>
      <c r="B319" s="257" t="s">
        <v>12745</v>
      </c>
      <c r="C319" s="251" t="s">
        <v>12747</v>
      </c>
      <c r="D319" s="251" t="s">
        <v>470</v>
      </c>
      <c r="E319" s="251" t="s">
        <v>12654</v>
      </c>
      <c r="F319" s="251">
        <v>230</v>
      </c>
      <c r="G319" s="251">
        <v>7</v>
      </c>
      <c r="H319" s="272" t="s">
        <v>12682</v>
      </c>
      <c r="I319" s="251" t="s">
        <v>12673</v>
      </c>
      <c r="J319" s="251" t="str">
        <f>IF(OR(Table_1[[#This Row],[Sorcerer]]=1,Table_1[[#This Row],[Wizard]]=1),"ARCANE","DIVINE")</f>
        <v>ARCANE</v>
      </c>
      <c r="K319" s="255">
        <v>1</v>
      </c>
      <c r="L319" s="255">
        <v>0</v>
      </c>
      <c r="M319" s="255">
        <v>0</v>
      </c>
      <c r="N319" s="255">
        <v>0</v>
      </c>
      <c r="O319" s="255">
        <v>0</v>
      </c>
      <c r="P319" s="255">
        <v>1</v>
      </c>
      <c r="Q319" s="255">
        <v>0</v>
      </c>
      <c r="R319" s="256">
        <v>1</v>
      </c>
    </row>
    <row r="320" spans="1:18" ht="28.5">
      <c r="A320" s="250" t="s">
        <v>7799</v>
      </c>
      <c r="B320" s="257" t="s">
        <v>12745</v>
      </c>
      <c r="C320" s="251" t="s">
        <v>12746</v>
      </c>
      <c r="D320" s="251" t="s">
        <v>470</v>
      </c>
      <c r="E320" s="251" t="s">
        <v>12654</v>
      </c>
      <c r="F320" s="251">
        <v>241</v>
      </c>
      <c r="G320" s="251">
        <v>3</v>
      </c>
      <c r="H320" s="272" t="s">
        <v>12682</v>
      </c>
      <c r="I320" s="251" t="s">
        <v>12673</v>
      </c>
      <c r="J320" s="251" t="str">
        <f>IF(OR(Table_1[[#This Row],[Sorcerer]]=1,Table_1[[#This Row],[Wizard]]=1),"ARCANE","DIVINE")</f>
        <v>DIVINE</v>
      </c>
      <c r="K320" s="255">
        <v>0</v>
      </c>
      <c r="L320" s="255">
        <v>1</v>
      </c>
      <c r="M320" s="255">
        <v>0</v>
      </c>
      <c r="N320" s="255">
        <v>0</v>
      </c>
      <c r="O320" s="255">
        <v>0</v>
      </c>
      <c r="P320" s="255">
        <v>0</v>
      </c>
      <c r="Q320" s="255">
        <v>0</v>
      </c>
      <c r="R320" s="256">
        <v>0</v>
      </c>
    </row>
    <row r="321" spans="1:18" ht="14.25">
      <c r="A321" s="250" t="s">
        <v>7799</v>
      </c>
      <c r="B321" s="257" t="s">
        <v>12745</v>
      </c>
      <c r="C321" s="251" t="s">
        <v>12744</v>
      </c>
      <c r="D321" s="251" t="s">
        <v>470</v>
      </c>
      <c r="E321" s="251" t="s">
        <v>12654</v>
      </c>
      <c r="F321" s="251">
        <v>242</v>
      </c>
      <c r="G321" s="251">
        <v>5</v>
      </c>
      <c r="H321" s="251"/>
      <c r="I321" s="251" t="s">
        <v>12673</v>
      </c>
      <c r="J321" s="251" t="str">
        <f>IF(OR(Table_1[[#This Row],[Sorcerer]]=1,Table_1[[#This Row],[Wizard]]=1),"ARCANE","DIVINE")</f>
        <v>ARCANE</v>
      </c>
      <c r="K321" s="255">
        <v>0</v>
      </c>
      <c r="L321" s="255">
        <v>0</v>
      </c>
      <c r="M321" s="255">
        <v>0</v>
      </c>
      <c r="N321" s="255">
        <v>0</v>
      </c>
      <c r="O321" s="255">
        <v>0</v>
      </c>
      <c r="P321" s="255">
        <v>0</v>
      </c>
      <c r="Q321" s="255">
        <v>0</v>
      </c>
      <c r="R321" s="256">
        <v>1</v>
      </c>
    </row>
    <row r="322" spans="1:18" ht="14.25">
      <c r="A322" s="250" t="s">
        <v>12743</v>
      </c>
      <c r="B322" s="257" t="s">
        <v>5507</v>
      </c>
      <c r="C322" s="251" t="s">
        <v>12742</v>
      </c>
      <c r="D322" s="251" t="s">
        <v>470</v>
      </c>
      <c r="E322" s="251" t="s">
        <v>12654</v>
      </c>
      <c r="F322" s="251">
        <v>242</v>
      </c>
      <c r="G322" s="251">
        <v>2</v>
      </c>
      <c r="H322" s="251"/>
      <c r="I322" s="251" t="s">
        <v>12664</v>
      </c>
      <c r="J322" s="251" t="str">
        <f>IF(OR(Table_1[[#This Row],[Sorcerer]]=1,Table_1[[#This Row],[Wizard]]=1),"ARCANE","DIVINE")</f>
        <v>ARCANE</v>
      </c>
      <c r="K322" s="255">
        <v>0</v>
      </c>
      <c r="L322" s="255">
        <v>0</v>
      </c>
      <c r="M322" s="255">
        <v>0</v>
      </c>
      <c r="N322" s="255">
        <v>0</v>
      </c>
      <c r="O322" s="255">
        <v>0</v>
      </c>
      <c r="P322" s="255">
        <v>0</v>
      </c>
      <c r="Q322" s="255">
        <v>0</v>
      </c>
      <c r="R322" s="256">
        <v>1</v>
      </c>
    </row>
    <row r="323" spans="1:18" ht="14.25">
      <c r="A323" s="250" t="s">
        <v>12741</v>
      </c>
      <c r="B323" s="251" t="s">
        <v>12740</v>
      </c>
      <c r="C323" s="251" t="s">
        <v>12739</v>
      </c>
      <c r="D323" s="251" t="s">
        <v>470</v>
      </c>
      <c r="E323" s="251" t="s">
        <v>12692</v>
      </c>
      <c r="F323" s="251">
        <v>153</v>
      </c>
      <c r="G323" s="251">
        <v>5</v>
      </c>
      <c r="H323" s="251"/>
      <c r="I323" s="251" t="s">
        <v>12664</v>
      </c>
      <c r="J323" s="251" t="str">
        <f>IF(OR(Table_1[[#This Row],[Sorcerer]]=1,Table_1[[#This Row],[Wizard]]=1),"ARCANE","DIVINE")</f>
        <v>DIVINE</v>
      </c>
      <c r="K323" s="255">
        <v>0</v>
      </c>
      <c r="L323" s="255">
        <v>0</v>
      </c>
      <c r="M323" s="255">
        <v>1</v>
      </c>
      <c r="N323" s="255">
        <v>0</v>
      </c>
      <c r="O323" s="255">
        <v>0</v>
      </c>
      <c r="P323" s="255">
        <v>0</v>
      </c>
      <c r="Q323" s="255">
        <v>0</v>
      </c>
      <c r="R323" s="256">
        <v>0</v>
      </c>
    </row>
    <row r="324" spans="1:18" ht="57">
      <c r="A324" s="250" t="s">
        <v>12738</v>
      </c>
      <c r="B324" s="257" t="s">
        <v>4689</v>
      </c>
      <c r="C324" s="251" t="s">
        <v>12737</v>
      </c>
      <c r="D324" s="251" t="s">
        <v>470</v>
      </c>
      <c r="E324" s="251" t="s">
        <v>12654</v>
      </c>
      <c r="F324" s="251">
        <v>279</v>
      </c>
      <c r="G324" s="251">
        <v>8</v>
      </c>
      <c r="H324" s="251" t="s">
        <v>12736</v>
      </c>
      <c r="I324" s="251" t="s">
        <v>12673</v>
      </c>
      <c r="J324" s="251" t="str">
        <f>IF(OR(Table_1[[#This Row],[Sorcerer]]=1,Table_1[[#This Row],[Wizard]]=1),"ARCANE","DIVINE")</f>
        <v>ARCANE</v>
      </c>
      <c r="K324" s="255">
        <v>0</v>
      </c>
      <c r="L324" s="255">
        <v>0</v>
      </c>
      <c r="M324" s="255">
        <v>1</v>
      </c>
      <c r="N324" s="255">
        <v>0</v>
      </c>
      <c r="O324" s="255">
        <v>0</v>
      </c>
      <c r="P324" s="255">
        <v>1</v>
      </c>
      <c r="Q324" s="255">
        <v>0</v>
      </c>
      <c r="R324" s="256">
        <v>1</v>
      </c>
    </row>
    <row r="325" spans="1:18" ht="28.5">
      <c r="A325" s="250" t="s">
        <v>12734</v>
      </c>
      <c r="B325" s="257" t="s">
        <v>12733</v>
      </c>
      <c r="C325" s="251" t="s">
        <v>12735</v>
      </c>
      <c r="D325" s="251" t="s">
        <v>12728</v>
      </c>
      <c r="E325" s="251" t="s">
        <v>12654</v>
      </c>
      <c r="F325" s="251">
        <v>279</v>
      </c>
      <c r="G325" s="251">
        <v>6</v>
      </c>
      <c r="H325" s="251"/>
      <c r="I325" s="251" t="s">
        <v>12711</v>
      </c>
      <c r="J325" s="251" t="str">
        <f>IF(OR(Table_1[[#This Row],[Sorcerer]]=1,Table_1[[#This Row],[Wizard]]=1),"ARCANE","DIVINE")</f>
        <v>ARCANE</v>
      </c>
      <c r="K325" s="255">
        <v>1</v>
      </c>
      <c r="L325" s="255">
        <v>1</v>
      </c>
      <c r="M325" s="255">
        <v>0</v>
      </c>
      <c r="N325" s="255">
        <v>0</v>
      </c>
      <c r="O325" s="255">
        <v>0</v>
      </c>
      <c r="P325" s="255">
        <v>1</v>
      </c>
      <c r="Q325" s="255">
        <v>1</v>
      </c>
      <c r="R325" s="256">
        <v>1</v>
      </c>
    </row>
    <row r="326" spans="1:18" ht="28.5">
      <c r="A326" s="250" t="s">
        <v>12734</v>
      </c>
      <c r="B326" s="257" t="s">
        <v>12733</v>
      </c>
      <c r="C326" s="251" t="s">
        <v>12732</v>
      </c>
      <c r="D326" s="251" t="s">
        <v>12728</v>
      </c>
      <c r="E326" s="251" t="s">
        <v>12654</v>
      </c>
      <c r="F326" s="251">
        <v>279</v>
      </c>
      <c r="G326" s="251">
        <v>2</v>
      </c>
      <c r="H326" s="251"/>
      <c r="I326" s="251" t="s">
        <v>12664</v>
      </c>
      <c r="J326" s="251" t="str">
        <f>IF(OR(Table_1[[#This Row],[Sorcerer]]=1,Table_1[[#This Row],[Wizard]]=1),"ARCANE","DIVINE")</f>
        <v>ARCANE</v>
      </c>
      <c r="K326" s="255">
        <v>0</v>
      </c>
      <c r="L326" s="255">
        <v>0</v>
      </c>
      <c r="M326" s="255">
        <v>1</v>
      </c>
      <c r="N326" s="255">
        <v>0</v>
      </c>
      <c r="O326" s="255">
        <v>0</v>
      </c>
      <c r="P326" s="255">
        <v>0</v>
      </c>
      <c r="Q326" s="255">
        <v>0</v>
      </c>
      <c r="R326" s="256">
        <v>1</v>
      </c>
    </row>
    <row r="327" spans="1:18" ht="28.5">
      <c r="A327" s="250" t="s">
        <v>12731</v>
      </c>
      <c r="B327" s="257" t="s">
        <v>12730</v>
      </c>
      <c r="C327" s="251" t="s">
        <v>12729</v>
      </c>
      <c r="D327" s="251" t="s">
        <v>12728</v>
      </c>
      <c r="E327" s="251" t="s">
        <v>12654</v>
      </c>
      <c r="F327" s="251">
        <v>274</v>
      </c>
      <c r="G327" s="251">
        <v>2</v>
      </c>
      <c r="H327" s="251"/>
      <c r="I327" s="251" t="s">
        <v>12664</v>
      </c>
      <c r="J327" s="251" t="str">
        <f>IF(OR(Table_1[[#This Row],[Sorcerer]]=1,Table_1[[#This Row],[Wizard]]=1),"ARCANE","DIVINE")</f>
        <v>ARCANE</v>
      </c>
      <c r="K327" s="255">
        <v>1</v>
      </c>
      <c r="L327" s="255">
        <v>0</v>
      </c>
      <c r="M327" s="255">
        <v>0</v>
      </c>
      <c r="N327" s="255">
        <v>0</v>
      </c>
      <c r="O327" s="255">
        <v>0</v>
      </c>
      <c r="P327" s="255">
        <v>0</v>
      </c>
      <c r="Q327" s="255">
        <v>1</v>
      </c>
      <c r="R327" s="256">
        <v>1</v>
      </c>
    </row>
    <row r="328" spans="1:18" ht="57">
      <c r="A328" s="250" t="s">
        <v>8179</v>
      </c>
      <c r="B328" s="257" t="s">
        <v>12727</v>
      </c>
      <c r="C328" s="251" t="s">
        <v>12726</v>
      </c>
      <c r="D328" s="251" t="s">
        <v>470</v>
      </c>
      <c r="E328" s="251" t="s">
        <v>12654</v>
      </c>
      <c r="F328" s="251">
        <v>242</v>
      </c>
      <c r="G328" s="251">
        <v>2</v>
      </c>
      <c r="H328" s="258" t="s">
        <v>12725</v>
      </c>
      <c r="I328" s="251" t="s">
        <v>12664</v>
      </c>
      <c r="J328" s="251" t="str">
        <f>IF(OR(Table_1[[#This Row],[Sorcerer]]=1,Table_1[[#This Row],[Wizard]]=1),"ARCANE","DIVINE")</f>
        <v>ARCANE</v>
      </c>
      <c r="K328" s="255">
        <v>1</v>
      </c>
      <c r="L328" s="259">
        <v>0</v>
      </c>
      <c r="M328" s="259">
        <v>0</v>
      </c>
      <c r="N328" s="259">
        <v>0</v>
      </c>
      <c r="O328" s="259">
        <v>0</v>
      </c>
      <c r="P328" s="259">
        <v>0</v>
      </c>
      <c r="Q328" s="255">
        <v>1</v>
      </c>
      <c r="R328" s="256">
        <v>1</v>
      </c>
    </row>
    <row r="329" spans="1:18" ht="42.75">
      <c r="A329" s="250" t="s">
        <v>12724</v>
      </c>
      <c r="B329" s="257" t="s">
        <v>12723</v>
      </c>
      <c r="C329" s="251" t="s">
        <v>12722</v>
      </c>
      <c r="D329" s="251" t="s">
        <v>470</v>
      </c>
      <c r="E329" s="251" t="s">
        <v>12654</v>
      </c>
      <c r="F329" s="251">
        <v>280</v>
      </c>
      <c r="G329" s="251">
        <v>1</v>
      </c>
      <c r="H329" s="251" t="s">
        <v>12721</v>
      </c>
      <c r="I329" s="251" t="s">
        <v>12664</v>
      </c>
      <c r="J329" s="251" t="str">
        <f>IF(OR(Table_1[[#This Row],[Sorcerer]]=1,Table_1[[#This Row],[Wizard]]=1),"ARCANE","DIVINE")</f>
        <v>ARCANE</v>
      </c>
      <c r="K329" s="255">
        <v>1</v>
      </c>
      <c r="L329" s="255">
        <v>0</v>
      </c>
      <c r="M329" s="255">
        <v>0</v>
      </c>
      <c r="N329" s="255">
        <v>0</v>
      </c>
      <c r="O329" s="255">
        <v>0</v>
      </c>
      <c r="P329" s="255">
        <v>0</v>
      </c>
      <c r="Q329" s="255">
        <v>1</v>
      </c>
      <c r="R329" s="256">
        <v>1</v>
      </c>
    </row>
    <row r="330" spans="1:18" ht="71.25">
      <c r="A330" s="250" t="s">
        <v>12720</v>
      </c>
      <c r="B330" s="251" t="s">
        <v>12662</v>
      </c>
      <c r="C330" s="251" t="s">
        <v>12719</v>
      </c>
      <c r="D330" s="251" t="s">
        <v>470</v>
      </c>
      <c r="E330" s="251" t="s">
        <v>12654</v>
      </c>
      <c r="F330" s="251">
        <v>248</v>
      </c>
      <c r="G330" s="251">
        <v>4</v>
      </c>
      <c r="H330" s="251" t="s">
        <v>12718</v>
      </c>
      <c r="I330" s="251" t="s">
        <v>12716</v>
      </c>
      <c r="J330" s="251" t="str">
        <f>IF(OR(Table_1[[#This Row],[Sorcerer]]=1,Table_1[[#This Row],[Wizard]]=1),"ARCANE","DIVINE")</f>
        <v>DIVINE</v>
      </c>
      <c r="K330" s="255">
        <v>0</v>
      </c>
      <c r="L330" s="255">
        <v>1</v>
      </c>
      <c r="M330" s="255">
        <v>1</v>
      </c>
      <c r="N330" s="255">
        <v>0</v>
      </c>
      <c r="O330" s="255">
        <v>0</v>
      </c>
      <c r="P330" s="255">
        <v>0</v>
      </c>
      <c r="Q330" s="255">
        <v>0</v>
      </c>
      <c r="R330" s="256">
        <v>0</v>
      </c>
    </row>
    <row r="331" spans="1:18" ht="14.25">
      <c r="A331" s="250" t="s">
        <v>7892</v>
      </c>
      <c r="B331" s="257" t="s">
        <v>12714</v>
      </c>
      <c r="C331" s="251" t="s">
        <v>12717</v>
      </c>
      <c r="D331" s="251" t="s">
        <v>470</v>
      </c>
      <c r="E331" s="251" t="s">
        <v>12654</v>
      </c>
      <c r="F331" s="251">
        <v>287</v>
      </c>
      <c r="G331" s="251">
        <v>6</v>
      </c>
      <c r="H331" s="251"/>
      <c r="I331" s="251" t="s">
        <v>12716</v>
      </c>
      <c r="J331" s="251" t="str">
        <f>IF(OR(Table_1[[#This Row],[Sorcerer]]=1,Table_1[[#This Row],[Wizard]]=1),"ARCANE","DIVINE")</f>
        <v>DIVINE</v>
      </c>
      <c r="K331" s="255">
        <v>0</v>
      </c>
      <c r="L331" s="255">
        <v>1</v>
      </c>
      <c r="M331" s="255">
        <v>1</v>
      </c>
      <c r="N331" s="255">
        <v>0</v>
      </c>
      <c r="O331" s="255">
        <v>0</v>
      </c>
      <c r="P331" s="255">
        <v>0</v>
      </c>
      <c r="Q331" s="255">
        <v>0</v>
      </c>
      <c r="R331" s="256">
        <v>0</v>
      </c>
    </row>
    <row r="332" spans="1:18" ht="14.25">
      <c r="A332" s="250" t="s">
        <v>12715</v>
      </c>
      <c r="B332" s="257" t="s">
        <v>12714</v>
      </c>
      <c r="C332" s="251" t="s">
        <v>12713</v>
      </c>
      <c r="D332" s="251" t="s">
        <v>470</v>
      </c>
      <c r="E332" s="251" t="s">
        <v>12654</v>
      </c>
      <c r="F332" s="251">
        <v>277</v>
      </c>
      <c r="G332" s="251">
        <v>2</v>
      </c>
      <c r="H332" s="251" t="s">
        <v>12712</v>
      </c>
      <c r="I332" s="251" t="s">
        <v>12711</v>
      </c>
      <c r="J332" s="251" t="str">
        <f>IF(OR(Table_1[[#This Row],[Sorcerer]]=1,Table_1[[#This Row],[Wizard]]=1),"ARCANE","DIVINE")</f>
        <v>ARCANE</v>
      </c>
      <c r="K332" s="255">
        <v>1</v>
      </c>
      <c r="L332" s="255">
        <v>1</v>
      </c>
      <c r="M332" s="255">
        <v>0</v>
      </c>
      <c r="N332" s="255">
        <v>0</v>
      </c>
      <c r="O332" s="255">
        <v>0</v>
      </c>
      <c r="P332" s="255">
        <v>1</v>
      </c>
      <c r="Q332" s="255">
        <v>1</v>
      </c>
      <c r="R332" s="256">
        <v>1</v>
      </c>
    </row>
    <row r="333" spans="1:18" ht="28.5">
      <c r="A333" s="250" t="s">
        <v>12710</v>
      </c>
      <c r="B333" s="257" t="s">
        <v>12709</v>
      </c>
      <c r="C333" s="251" t="s">
        <v>12708</v>
      </c>
      <c r="D333" s="251" t="s">
        <v>470</v>
      </c>
      <c r="E333" s="251" t="s">
        <v>12654</v>
      </c>
      <c r="F333" s="251">
        <v>261</v>
      </c>
      <c r="G333" s="251">
        <v>4</v>
      </c>
      <c r="H333" s="251"/>
      <c r="I333" s="251" t="s">
        <v>12673</v>
      </c>
      <c r="J333" s="251" t="str">
        <f>IF(OR(Table_1[[#This Row],[Sorcerer]]=1,Table_1[[#This Row],[Wizard]]=1),"ARCANE","DIVINE")</f>
        <v>ARCANE</v>
      </c>
      <c r="K333" s="255">
        <v>1</v>
      </c>
      <c r="L333" s="255">
        <v>0</v>
      </c>
      <c r="M333" s="255">
        <v>0</v>
      </c>
      <c r="N333" s="255">
        <v>0</v>
      </c>
      <c r="O333" s="255">
        <v>0</v>
      </c>
      <c r="P333" s="255">
        <v>0</v>
      </c>
      <c r="Q333" s="255">
        <v>1</v>
      </c>
      <c r="R333" s="256">
        <v>1</v>
      </c>
    </row>
    <row r="334" spans="1:18" ht="14.25">
      <c r="A334" s="250" t="s">
        <v>12707</v>
      </c>
      <c r="B334" s="251" t="s">
        <v>12662</v>
      </c>
      <c r="C334" s="251" t="s">
        <v>12706</v>
      </c>
      <c r="D334" s="251" t="s">
        <v>470</v>
      </c>
      <c r="E334" s="251" t="s">
        <v>12654</v>
      </c>
      <c r="F334" s="251">
        <v>229</v>
      </c>
      <c r="G334" s="251">
        <v>5</v>
      </c>
      <c r="H334" s="251" t="s">
        <v>12705</v>
      </c>
      <c r="I334" s="251" t="s">
        <v>12673</v>
      </c>
      <c r="J334" s="251" t="str">
        <f>IF(OR(Table_1[[#This Row],[Sorcerer]]=1,Table_1[[#This Row],[Wizard]]=1),"ARCANE","DIVINE")</f>
        <v>ARCANE</v>
      </c>
      <c r="K334" s="255">
        <v>1</v>
      </c>
      <c r="L334" s="255">
        <v>0</v>
      </c>
      <c r="M334" s="255">
        <v>0</v>
      </c>
      <c r="N334" s="255">
        <v>0</v>
      </c>
      <c r="O334" s="255">
        <v>0</v>
      </c>
      <c r="P334" s="255">
        <v>0</v>
      </c>
      <c r="Q334" s="255">
        <v>1</v>
      </c>
      <c r="R334" s="256">
        <v>1</v>
      </c>
    </row>
    <row r="335" spans="1:18" ht="14.25">
      <c r="A335" s="250" t="s">
        <v>12704</v>
      </c>
      <c r="B335" s="257" t="s">
        <v>12703</v>
      </c>
      <c r="C335" s="251" t="s">
        <v>12702</v>
      </c>
      <c r="D335" s="251" t="s">
        <v>470</v>
      </c>
      <c r="E335" s="251" t="s">
        <v>12654</v>
      </c>
      <c r="F335" s="251">
        <v>249</v>
      </c>
      <c r="G335" s="251">
        <v>4</v>
      </c>
      <c r="H335" s="251"/>
      <c r="I335" s="251" t="s">
        <v>12652</v>
      </c>
      <c r="J335" s="251" t="str">
        <f>IF(OR(Table_1[[#This Row],[Sorcerer]]=1,Table_1[[#This Row],[Wizard]]=1),"ARCANE","DIVINE")</f>
        <v>ARCANE</v>
      </c>
      <c r="K335" s="255">
        <v>0</v>
      </c>
      <c r="L335" s="255">
        <v>0</v>
      </c>
      <c r="M335" s="255">
        <v>0</v>
      </c>
      <c r="N335" s="255">
        <v>0</v>
      </c>
      <c r="O335" s="255">
        <v>0</v>
      </c>
      <c r="P335" s="255">
        <v>1</v>
      </c>
      <c r="Q335" s="255">
        <v>0</v>
      </c>
      <c r="R335" s="256">
        <v>1</v>
      </c>
    </row>
    <row r="336" spans="1:18" ht="114">
      <c r="A336" s="250" t="s">
        <v>12701</v>
      </c>
      <c r="B336" s="257" t="s">
        <v>4589</v>
      </c>
      <c r="C336" s="251" t="s">
        <v>12700</v>
      </c>
      <c r="D336" s="251" t="s">
        <v>470</v>
      </c>
      <c r="E336" s="251" t="s">
        <v>12654</v>
      </c>
      <c r="F336" s="251">
        <v>289</v>
      </c>
      <c r="G336" s="251">
        <v>1</v>
      </c>
      <c r="H336" s="251" t="s">
        <v>12699</v>
      </c>
      <c r="I336" s="251" t="s">
        <v>12652</v>
      </c>
      <c r="J336" s="251" t="str">
        <f>IF(OR(Table_1[[#This Row],[Sorcerer]]=1,Table_1[[#This Row],[Wizard]]=1),"ARCANE","DIVINE")</f>
        <v>ARCANE</v>
      </c>
      <c r="K336" s="255">
        <v>0</v>
      </c>
      <c r="L336" s="255">
        <v>0</v>
      </c>
      <c r="M336" s="255">
        <v>1</v>
      </c>
      <c r="N336" s="255">
        <v>0</v>
      </c>
      <c r="O336" s="255">
        <v>0</v>
      </c>
      <c r="P336" s="255">
        <v>1</v>
      </c>
      <c r="Q336" s="255">
        <v>0</v>
      </c>
      <c r="R336" s="256">
        <v>1</v>
      </c>
    </row>
    <row r="337" spans="1:18" ht="14.25">
      <c r="A337" s="250" t="s">
        <v>12698</v>
      </c>
      <c r="B337" s="257" t="s">
        <v>12697</v>
      </c>
      <c r="C337" s="251" t="s">
        <v>12696</v>
      </c>
      <c r="D337" s="251" t="s">
        <v>470</v>
      </c>
      <c r="E337" s="251" t="s">
        <v>12654</v>
      </c>
      <c r="F337" s="251">
        <v>248</v>
      </c>
      <c r="G337" s="251">
        <v>6</v>
      </c>
      <c r="H337" s="251"/>
      <c r="I337" s="251" t="s">
        <v>12652</v>
      </c>
      <c r="J337" s="251" t="str">
        <f>IF(OR(Table_1[[#This Row],[Sorcerer]]=1,Table_1[[#This Row],[Wizard]]=1),"ARCANE","DIVINE")</f>
        <v>ARCANE</v>
      </c>
      <c r="K337" s="255">
        <v>0</v>
      </c>
      <c r="L337" s="255">
        <v>0</v>
      </c>
      <c r="M337" s="255">
        <v>0</v>
      </c>
      <c r="N337" s="255">
        <v>0</v>
      </c>
      <c r="O337" s="255">
        <v>0</v>
      </c>
      <c r="P337" s="255">
        <v>0</v>
      </c>
      <c r="Q337" s="255">
        <v>0</v>
      </c>
      <c r="R337" s="256">
        <v>1</v>
      </c>
    </row>
    <row r="338" spans="1:18" ht="28.5">
      <c r="A338" s="250" t="s">
        <v>12695</v>
      </c>
      <c r="B338" s="251" t="s">
        <v>12694</v>
      </c>
      <c r="C338" s="251" t="s">
        <v>12693</v>
      </c>
      <c r="D338" s="251" t="s">
        <v>470</v>
      </c>
      <c r="E338" s="251" t="s">
        <v>12692</v>
      </c>
      <c r="F338" s="251">
        <v>164</v>
      </c>
      <c r="G338" s="251">
        <v>4</v>
      </c>
      <c r="H338" s="258"/>
      <c r="I338" s="251" t="s">
        <v>12652</v>
      </c>
      <c r="J338" s="251" t="str">
        <f>IF(OR(Table_1[[#This Row],[Sorcerer]]=1,Table_1[[#This Row],[Wizard]]=1),"ARCANE","DIVINE")</f>
        <v>ARCANE</v>
      </c>
      <c r="K338" s="259">
        <v>0</v>
      </c>
      <c r="L338" s="259">
        <v>0</v>
      </c>
      <c r="M338" s="259">
        <v>0</v>
      </c>
      <c r="N338" s="259">
        <v>0</v>
      </c>
      <c r="O338" s="259">
        <v>0</v>
      </c>
      <c r="P338" s="259">
        <v>0</v>
      </c>
      <c r="Q338" s="259">
        <v>0</v>
      </c>
      <c r="R338" s="256">
        <v>1</v>
      </c>
    </row>
    <row r="339" spans="1:18" ht="28.5">
      <c r="A339" s="250" t="s">
        <v>12691</v>
      </c>
      <c r="B339" s="251" t="s">
        <v>12690</v>
      </c>
      <c r="C339" s="251" t="s">
        <v>12689</v>
      </c>
      <c r="D339" s="251" t="s">
        <v>470</v>
      </c>
      <c r="E339" s="251" t="s">
        <v>12654</v>
      </c>
      <c r="F339" s="251">
        <v>222</v>
      </c>
      <c r="G339" s="251">
        <v>8</v>
      </c>
      <c r="H339" s="279" t="s">
        <v>12688</v>
      </c>
      <c r="I339" s="279" t="s">
        <v>12652</v>
      </c>
      <c r="J339" s="279" t="str">
        <f>IF(OR(Table_1[[#This Row],[Sorcerer]]=1,Table_1[[#This Row],[Wizard]]=1),"ARCANE","DIVINE")</f>
        <v>ARCANE</v>
      </c>
      <c r="K339" s="280">
        <v>0</v>
      </c>
      <c r="L339" s="280">
        <v>0</v>
      </c>
      <c r="M339" s="280">
        <v>0</v>
      </c>
      <c r="N339" s="280">
        <v>0</v>
      </c>
      <c r="O339" s="280">
        <v>0</v>
      </c>
      <c r="P339" s="255">
        <v>1</v>
      </c>
      <c r="Q339" s="255">
        <v>1</v>
      </c>
      <c r="R339" s="256">
        <v>1</v>
      </c>
    </row>
    <row r="340" spans="1:18" ht="14.25">
      <c r="A340" s="250" t="s">
        <v>12672</v>
      </c>
      <c r="B340" s="251" t="s">
        <v>12662</v>
      </c>
      <c r="C340" s="251" t="s">
        <v>12687</v>
      </c>
      <c r="D340" s="251" t="s">
        <v>470</v>
      </c>
      <c r="E340" s="251" t="s">
        <v>12654</v>
      </c>
      <c r="F340" s="251">
        <v>215</v>
      </c>
      <c r="G340" s="251">
        <v>1</v>
      </c>
      <c r="H340" s="251"/>
      <c r="I340" s="251" t="s">
        <v>12652</v>
      </c>
      <c r="J340" s="251" t="str">
        <f>IF(OR(Table_1[[#This Row],[Sorcerer]]=1,Table_1[[#This Row],[Wizard]]=1),"ARCANE","DIVINE")</f>
        <v>ARCANE</v>
      </c>
      <c r="K340" s="255">
        <v>0</v>
      </c>
      <c r="L340" s="255">
        <v>0</v>
      </c>
      <c r="M340" s="255">
        <v>0</v>
      </c>
      <c r="N340" s="255">
        <v>0</v>
      </c>
      <c r="O340" s="255">
        <v>0</v>
      </c>
      <c r="P340" s="255">
        <v>0</v>
      </c>
      <c r="Q340" s="255">
        <v>0</v>
      </c>
      <c r="R340" s="256">
        <v>1</v>
      </c>
    </row>
    <row r="341" spans="1:18" ht="28.5">
      <c r="A341" s="250" t="s">
        <v>12672</v>
      </c>
      <c r="B341" s="251" t="s">
        <v>12662</v>
      </c>
      <c r="C341" s="251" t="s">
        <v>12686</v>
      </c>
      <c r="D341" s="251" t="s">
        <v>470</v>
      </c>
      <c r="E341" s="251" t="s">
        <v>12654</v>
      </c>
      <c r="F341" s="251">
        <v>225</v>
      </c>
      <c r="G341" s="251">
        <v>5</v>
      </c>
      <c r="H341" s="251"/>
      <c r="I341" s="251" t="s">
        <v>12652</v>
      </c>
      <c r="J341" s="251" t="str">
        <f>IF(OR(Table_1[[#This Row],[Sorcerer]]=1,Table_1[[#This Row],[Wizard]]=1),"ARCANE","DIVINE")</f>
        <v>ARCANE</v>
      </c>
      <c r="K341" s="255">
        <v>0</v>
      </c>
      <c r="L341" s="255">
        <v>0</v>
      </c>
      <c r="M341" s="255">
        <v>1</v>
      </c>
      <c r="N341" s="255">
        <v>0</v>
      </c>
      <c r="O341" s="255">
        <v>0</v>
      </c>
      <c r="P341" s="255">
        <v>1</v>
      </c>
      <c r="Q341" s="255">
        <v>0</v>
      </c>
      <c r="R341" s="256">
        <v>1</v>
      </c>
    </row>
    <row r="342" spans="1:18" ht="14.25">
      <c r="A342" s="250" t="s">
        <v>12672</v>
      </c>
      <c r="B342" s="251" t="s">
        <v>12662</v>
      </c>
      <c r="C342" s="251" t="s">
        <v>12685</v>
      </c>
      <c r="D342" s="251" t="s">
        <v>470</v>
      </c>
      <c r="E342" s="251" t="s">
        <v>12654</v>
      </c>
      <c r="F342" s="251">
        <v>227</v>
      </c>
      <c r="G342" s="251">
        <v>4</v>
      </c>
      <c r="H342" s="251"/>
      <c r="I342" s="251" t="s">
        <v>12673</v>
      </c>
      <c r="J342" s="251" t="str">
        <f>IF(OR(Table_1[[#This Row],[Sorcerer]]=1,Table_1[[#This Row],[Wizard]]=1),"ARCANE","DIVINE")</f>
        <v>DIVINE</v>
      </c>
      <c r="K342" s="255">
        <v>0</v>
      </c>
      <c r="L342" s="255">
        <v>0</v>
      </c>
      <c r="M342" s="255">
        <v>1</v>
      </c>
      <c r="N342" s="255">
        <v>0</v>
      </c>
      <c r="O342" s="255">
        <v>0</v>
      </c>
      <c r="P342" s="255">
        <v>0</v>
      </c>
      <c r="Q342" s="255">
        <v>0</v>
      </c>
      <c r="R342" s="256">
        <v>0</v>
      </c>
    </row>
    <row r="343" spans="1:18" ht="28.5">
      <c r="A343" s="250" t="s">
        <v>12672</v>
      </c>
      <c r="B343" s="251" t="s">
        <v>12662</v>
      </c>
      <c r="C343" s="251" t="s">
        <v>12684</v>
      </c>
      <c r="D343" s="251" t="s">
        <v>470</v>
      </c>
      <c r="E343" s="251" t="s">
        <v>12654</v>
      </c>
      <c r="F343" s="251">
        <v>229</v>
      </c>
      <c r="G343" s="251">
        <v>3</v>
      </c>
      <c r="H343" s="251"/>
      <c r="I343" s="251" t="s">
        <v>12652</v>
      </c>
      <c r="J343" s="251" t="str">
        <f>IF(OR(Table_1[[#This Row],[Sorcerer]]=1,Table_1[[#This Row],[Wizard]]=1),"ARCANE","DIVINE")</f>
        <v>ARCANE</v>
      </c>
      <c r="K343" s="255">
        <v>0</v>
      </c>
      <c r="L343" s="255">
        <v>0</v>
      </c>
      <c r="M343" s="255">
        <v>1</v>
      </c>
      <c r="N343" s="255">
        <v>0</v>
      </c>
      <c r="O343" s="255">
        <v>0</v>
      </c>
      <c r="P343" s="255">
        <v>1</v>
      </c>
      <c r="Q343" s="255">
        <v>0</v>
      </c>
      <c r="R343" s="256">
        <v>1</v>
      </c>
    </row>
    <row r="344" spans="1:18" ht="28.5">
      <c r="A344" s="250" t="s">
        <v>12672</v>
      </c>
      <c r="B344" s="251" t="s">
        <v>12662</v>
      </c>
      <c r="C344" s="251" t="s">
        <v>12683</v>
      </c>
      <c r="D344" s="251" t="s">
        <v>470</v>
      </c>
      <c r="E344" s="251" t="s">
        <v>12654</v>
      </c>
      <c r="F344" s="251">
        <v>243</v>
      </c>
      <c r="G344" s="251">
        <v>6</v>
      </c>
      <c r="H344" s="272" t="s">
        <v>12682</v>
      </c>
      <c r="I344" s="251" t="s">
        <v>12681</v>
      </c>
      <c r="J344" s="251" t="str">
        <f>IF(OR(Table_1[[#This Row],[Sorcerer]]=1,Table_1[[#This Row],[Wizard]]=1),"ARCANE","DIVINE")</f>
        <v>ARCANE</v>
      </c>
      <c r="K344" s="255">
        <v>1</v>
      </c>
      <c r="L344" s="255">
        <v>0</v>
      </c>
      <c r="M344" s="255">
        <v>1</v>
      </c>
      <c r="N344" s="255">
        <v>0</v>
      </c>
      <c r="O344" s="255">
        <v>0</v>
      </c>
      <c r="P344" s="255">
        <v>1</v>
      </c>
      <c r="Q344" s="255">
        <v>0</v>
      </c>
      <c r="R344" s="256">
        <v>1</v>
      </c>
    </row>
    <row r="345" spans="1:18" ht="14.25">
      <c r="A345" s="250" t="s">
        <v>12672</v>
      </c>
      <c r="B345" s="251" t="s">
        <v>12662</v>
      </c>
      <c r="C345" s="251" t="s">
        <v>12680</v>
      </c>
      <c r="D345" s="251" t="s">
        <v>470</v>
      </c>
      <c r="E345" s="251" t="s">
        <v>12670</v>
      </c>
      <c r="F345" s="251">
        <v>18</v>
      </c>
      <c r="G345" s="251">
        <v>1</v>
      </c>
      <c r="H345" s="251" t="s">
        <v>12679</v>
      </c>
      <c r="I345" s="251" t="s">
        <v>12664</v>
      </c>
      <c r="J345" s="251" t="str">
        <f>IF(OR(Table_1[[#This Row],[Sorcerer]]=1,Table_1[[#This Row],[Wizard]]=1),"ARCANE","DIVINE")</f>
        <v>ARCANE</v>
      </c>
      <c r="K345" s="255">
        <v>0</v>
      </c>
      <c r="L345" s="255">
        <v>0</v>
      </c>
      <c r="M345" s="255">
        <v>1</v>
      </c>
      <c r="N345" s="255">
        <v>0</v>
      </c>
      <c r="O345" s="255">
        <v>1</v>
      </c>
      <c r="P345" s="255">
        <v>1</v>
      </c>
      <c r="Q345" s="255">
        <v>0</v>
      </c>
      <c r="R345" s="256">
        <v>1</v>
      </c>
    </row>
    <row r="346" spans="1:18" ht="14.25">
      <c r="A346" s="250" t="s">
        <v>12672</v>
      </c>
      <c r="B346" s="251" t="s">
        <v>12662</v>
      </c>
      <c r="C346" s="251" t="s">
        <v>12678</v>
      </c>
      <c r="D346" s="251" t="s">
        <v>470</v>
      </c>
      <c r="E346" s="251" t="s">
        <v>12654</v>
      </c>
      <c r="F346" s="251">
        <v>252</v>
      </c>
      <c r="G346" s="251">
        <v>4</v>
      </c>
      <c r="H346" s="251"/>
      <c r="I346" s="251" t="s">
        <v>12664</v>
      </c>
      <c r="J346" s="251" t="str">
        <f>IF(OR(Table_1[[#This Row],[Sorcerer]]=1,Table_1[[#This Row],[Wizard]]=1),"ARCANE","DIVINE")</f>
        <v>ARCANE</v>
      </c>
      <c r="K346" s="255">
        <v>0</v>
      </c>
      <c r="L346" s="255">
        <v>0</v>
      </c>
      <c r="M346" s="255">
        <v>1</v>
      </c>
      <c r="N346" s="255">
        <v>0</v>
      </c>
      <c r="O346" s="255">
        <v>1</v>
      </c>
      <c r="P346" s="255">
        <v>1</v>
      </c>
      <c r="Q346" s="255">
        <v>0</v>
      </c>
      <c r="R346" s="256">
        <v>1</v>
      </c>
    </row>
    <row r="347" spans="1:18" ht="14.25">
      <c r="A347" s="250" t="s">
        <v>12672</v>
      </c>
      <c r="B347" s="251" t="s">
        <v>12662</v>
      </c>
      <c r="C347" s="251" t="s">
        <v>12677</v>
      </c>
      <c r="D347" s="251" t="s">
        <v>470</v>
      </c>
      <c r="E347" s="251" t="s">
        <v>12654</v>
      </c>
      <c r="F347" s="251">
        <v>276</v>
      </c>
      <c r="G347" s="251">
        <v>3</v>
      </c>
      <c r="H347" s="251"/>
      <c r="I347" s="251" t="s">
        <v>12664</v>
      </c>
      <c r="J347" s="251" t="str">
        <f>IF(OR(Table_1[[#This Row],[Sorcerer]]=1,Table_1[[#This Row],[Wizard]]=1),"ARCANE","DIVINE")</f>
        <v>ARCANE</v>
      </c>
      <c r="K347" s="255">
        <v>0</v>
      </c>
      <c r="L347" s="255">
        <v>1</v>
      </c>
      <c r="M347" s="255">
        <v>1</v>
      </c>
      <c r="N347" s="255">
        <v>0</v>
      </c>
      <c r="O347" s="255">
        <v>1</v>
      </c>
      <c r="P347" s="255">
        <v>1</v>
      </c>
      <c r="Q347" s="255">
        <v>0</v>
      </c>
      <c r="R347" s="256">
        <v>0</v>
      </c>
    </row>
    <row r="348" spans="1:18" ht="28.5">
      <c r="A348" s="250" t="s">
        <v>12672</v>
      </c>
      <c r="B348" s="251" t="s">
        <v>12662</v>
      </c>
      <c r="C348" s="251" t="s">
        <v>12676</v>
      </c>
      <c r="D348" s="251" t="s">
        <v>470</v>
      </c>
      <c r="E348" s="251" t="s">
        <v>12670</v>
      </c>
      <c r="F348" s="251">
        <v>21</v>
      </c>
      <c r="G348" s="251">
        <v>3</v>
      </c>
      <c r="H348" s="251" t="s">
        <v>12675</v>
      </c>
      <c r="I348" s="251" t="s">
        <v>12673</v>
      </c>
      <c r="J348" s="251" t="str">
        <f>IF(OR(Table_1[[#This Row],[Sorcerer]]=1,Table_1[[#This Row],[Wizard]]=1),"ARCANE","DIVINE")</f>
        <v>ARCANE</v>
      </c>
      <c r="K348" s="255">
        <v>0</v>
      </c>
      <c r="L348" s="255">
        <v>0</v>
      </c>
      <c r="M348" s="255">
        <v>1</v>
      </c>
      <c r="N348" s="255">
        <v>0</v>
      </c>
      <c r="O348" s="255">
        <v>0</v>
      </c>
      <c r="P348" s="255">
        <v>1</v>
      </c>
      <c r="Q348" s="255">
        <v>0</v>
      </c>
      <c r="R348" s="256">
        <v>1</v>
      </c>
    </row>
    <row r="349" spans="1:18" ht="28.5">
      <c r="A349" s="250" t="s">
        <v>12672</v>
      </c>
      <c r="B349" s="251" t="s">
        <v>12662</v>
      </c>
      <c r="C349" s="251" t="s">
        <v>12674</v>
      </c>
      <c r="D349" s="251" t="s">
        <v>470</v>
      </c>
      <c r="E349" s="251" t="s">
        <v>12670</v>
      </c>
      <c r="F349" s="251">
        <v>22</v>
      </c>
      <c r="G349" s="251">
        <v>3</v>
      </c>
      <c r="H349" s="251" t="s">
        <v>12669</v>
      </c>
      <c r="I349" s="251" t="s">
        <v>12673</v>
      </c>
      <c r="J349" s="251" t="str">
        <f>IF(OR(Table_1[[#This Row],[Sorcerer]]=1,Table_1[[#This Row],[Wizard]]=1),"ARCANE","DIVINE")</f>
        <v>ARCANE</v>
      </c>
      <c r="K349" s="255">
        <v>0</v>
      </c>
      <c r="L349" s="255">
        <v>0</v>
      </c>
      <c r="M349" s="255">
        <v>0</v>
      </c>
      <c r="N349" s="255">
        <v>0</v>
      </c>
      <c r="O349" s="255">
        <v>0</v>
      </c>
      <c r="P349" s="255">
        <v>1</v>
      </c>
      <c r="Q349" s="255">
        <v>0</v>
      </c>
      <c r="R349" s="256">
        <v>1</v>
      </c>
    </row>
    <row r="350" spans="1:18" ht="14.25">
      <c r="A350" s="250" t="s">
        <v>12672</v>
      </c>
      <c r="B350" s="251" t="s">
        <v>12662</v>
      </c>
      <c r="C350" s="251" t="s">
        <v>12671</v>
      </c>
      <c r="D350" s="251" t="s">
        <v>470</v>
      </c>
      <c r="E350" s="251" t="s">
        <v>12670</v>
      </c>
      <c r="F350" s="251">
        <v>22</v>
      </c>
      <c r="G350" s="251">
        <v>4</v>
      </c>
      <c r="H350" s="251" t="s">
        <v>12669</v>
      </c>
      <c r="I350" s="251" t="s">
        <v>12652</v>
      </c>
      <c r="J350" s="251" t="str">
        <f>IF(OR(Table_1[[#This Row],[Sorcerer]]=1,Table_1[[#This Row],[Wizard]]=1),"ARCANE","DIVINE")</f>
        <v>ARCANE</v>
      </c>
      <c r="K350" s="255">
        <v>0</v>
      </c>
      <c r="L350" s="255">
        <v>0</v>
      </c>
      <c r="M350" s="255">
        <v>1</v>
      </c>
      <c r="N350" s="255">
        <v>0</v>
      </c>
      <c r="O350" s="255">
        <v>0</v>
      </c>
      <c r="P350" s="255">
        <v>1</v>
      </c>
      <c r="Q350" s="255">
        <v>0</v>
      </c>
      <c r="R350" s="256">
        <v>1</v>
      </c>
    </row>
    <row r="351" spans="1:18" ht="14.25">
      <c r="A351" s="250" t="s">
        <v>12668</v>
      </c>
      <c r="B351" s="281" t="s">
        <v>12667</v>
      </c>
      <c r="C351" s="251" t="s">
        <v>12666</v>
      </c>
      <c r="D351" s="251" t="s">
        <v>470</v>
      </c>
      <c r="E351" s="251" t="s">
        <v>12654</v>
      </c>
      <c r="F351" s="251">
        <v>211</v>
      </c>
      <c r="G351" s="251">
        <v>1</v>
      </c>
      <c r="H351" s="251"/>
      <c r="I351" s="251" t="s">
        <v>12664</v>
      </c>
      <c r="J351" s="251" t="str">
        <f>IF(OR(Table_1[[#This Row],[Sorcerer]]=1,Table_1[[#This Row],[Wizard]]=1),"ARCANE","DIVINE")</f>
        <v>DIVINE</v>
      </c>
      <c r="K351" s="255">
        <v>0</v>
      </c>
      <c r="L351" s="255">
        <v>0</v>
      </c>
      <c r="M351" s="255">
        <v>1</v>
      </c>
      <c r="N351" s="255">
        <v>0</v>
      </c>
      <c r="O351" s="255">
        <v>0</v>
      </c>
      <c r="P351" s="255">
        <v>0</v>
      </c>
      <c r="Q351" s="255">
        <v>0</v>
      </c>
      <c r="R351" s="256">
        <v>0</v>
      </c>
    </row>
    <row r="352" spans="1:18" ht="14.25">
      <c r="A352" s="250" t="s">
        <v>12663</v>
      </c>
      <c r="B352" s="251" t="s">
        <v>12662</v>
      </c>
      <c r="C352" s="251" t="s">
        <v>12665</v>
      </c>
      <c r="D352" s="251" t="s">
        <v>12660</v>
      </c>
      <c r="E352" s="251" t="s">
        <v>12654</v>
      </c>
      <c r="F352" s="251">
        <v>244</v>
      </c>
      <c r="G352" s="251">
        <v>3</v>
      </c>
      <c r="H352" s="251"/>
      <c r="I352" s="251" t="s">
        <v>12664</v>
      </c>
      <c r="J352" s="251" t="str">
        <f>IF(OR(Table_1[[#This Row],[Sorcerer]]=1,Table_1[[#This Row],[Wizard]]=1),"ARCANE","DIVINE")</f>
        <v>DIVINE</v>
      </c>
      <c r="K352" s="255">
        <v>0</v>
      </c>
      <c r="L352" s="255">
        <v>0</v>
      </c>
      <c r="M352" s="255">
        <v>1</v>
      </c>
      <c r="N352" s="255">
        <v>0</v>
      </c>
      <c r="O352" s="255">
        <v>0</v>
      </c>
      <c r="P352" s="255">
        <v>0</v>
      </c>
      <c r="Q352" s="255">
        <v>0</v>
      </c>
      <c r="R352" s="256">
        <v>0</v>
      </c>
    </row>
    <row r="353" spans="1:18" ht="14.25">
      <c r="A353" s="250" t="s">
        <v>12663</v>
      </c>
      <c r="B353" s="251" t="s">
        <v>12662</v>
      </c>
      <c r="C353" s="251" t="s">
        <v>12661</v>
      </c>
      <c r="D353" s="251" t="s">
        <v>12660</v>
      </c>
      <c r="E353" s="251" t="s">
        <v>12654</v>
      </c>
      <c r="F353" s="251">
        <v>266</v>
      </c>
      <c r="G353" s="251">
        <v>9</v>
      </c>
      <c r="H353" s="251"/>
      <c r="I353" s="251" t="s">
        <v>12652</v>
      </c>
      <c r="J353" s="251" t="str">
        <f>IF(OR(Table_1[[#This Row],[Sorcerer]]=1,Table_1[[#This Row],[Wizard]]=1),"ARCANE","DIVINE")</f>
        <v>DIVINE</v>
      </c>
      <c r="K353" s="255">
        <v>0</v>
      </c>
      <c r="L353" s="255">
        <v>0</v>
      </c>
      <c r="M353" s="255">
        <v>1</v>
      </c>
      <c r="N353" s="255">
        <v>0</v>
      </c>
      <c r="O353" s="255">
        <v>1</v>
      </c>
      <c r="P353" s="255">
        <v>0</v>
      </c>
      <c r="Q353" s="255">
        <v>0</v>
      </c>
      <c r="R353" s="256">
        <v>0</v>
      </c>
    </row>
    <row r="354" spans="1:18" ht="14.25">
      <c r="A354" s="250" t="s">
        <v>4846</v>
      </c>
      <c r="B354" s="257" t="s">
        <v>5508</v>
      </c>
      <c r="C354" s="251" t="s">
        <v>12659</v>
      </c>
      <c r="D354" s="251" t="s">
        <v>470</v>
      </c>
      <c r="E354" s="251" t="s">
        <v>12654</v>
      </c>
      <c r="F354" s="251">
        <v>284</v>
      </c>
      <c r="G354" s="251">
        <v>1</v>
      </c>
      <c r="H354" s="251"/>
      <c r="I354" s="251" t="s">
        <v>12652</v>
      </c>
      <c r="J354" s="251" t="str">
        <f>IF(OR(Table_1[[#This Row],[Sorcerer]]=1,Table_1[[#This Row],[Wizard]]=1),"ARCANE","DIVINE")</f>
        <v>DIVINE</v>
      </c>
      <c r="K354" s="255">
        <v>0</v>
      </c>
      <c r="L354" s="255">
        <v>0</v>
      </c>
      <c r="M354" s="255">
        <v>1</v>
      </c>
      <c r="N354" s="255">
        <v>0</v>
      </c>
      <c r="O354" s="255">
        <v>1</v>
      </c>
      <c r="P354" s="255">
        <v>0</v>
      </c>
      <c r="Q354" s="255">
        <v>0</v>
      </c>
      <c r="R354" s="256">
        <v>0</v>
      </c>
    </row>
    <row r="355" spans="1:18" ht="14.25">
      <c r="A355" s="250" t="s">
        <v>12658</v>
      </c>
      <c r="B355" s="257" t="s">
        <v>4702</v>
      </c>
      <c r="C355" s="251" t="s">
        <v>12657</v>
      </c>
      <c r="D355" s="251" t="s">
        <v>470</v>
      </c>
      <c r="E355" s="251" t="s">
        <v>12654</v>
      </c>
      <c r="F355" s="251">
        <v>230</v>
      </c>
      <c r="G355" s="251">
        <v>0</v>
      </c>
      <c r="H355" s="251"/>
      <c r="I355" s="251" t="s">
        <v>12652</v>
      </c>
      <c r="J355" s="251" t="str">
        <f>IF(OR(Table_1[[#This Row],[Sorcerer]]=1,Table_1[[#This Row],[Wizard]]=1),"ARCANE","DIVINE")</f>
        <v>ARCANE</v>
      </c>
      <c r="K355" s="255">
        <v>0</v>
      </c>
      <c r="L355" s="255">
        <v>0</v>
      </c>
      <c r="M355" s="255">
        <v>0</v>
      </c>
      <c r="N355" s="255">
        <v>0</v>
      </c>
      <c r="O355" s="255">
        <v>0</v>
      </c>
      <c r="P355" s="255">
        <v>1</v>
      </c>
      <c r="Q355" s="255">
        <v>1</v>
      </c>
      <c r="R355" s="256">
        <v>1</v>
      </c>
    </row>
    <row r="356" spans="1:18" ht="42.75">
      <c r="A356" s="282" t="s">
        <v>12656</v>
      </c>
      <c r="B356" s="283" t="s">
        <v>5507</v>
      </c>
      <c r="C356" s="284" t="s">
        <v>12655</v>
      </c>
      <c r="D356" s="284" t="s">
        <v>470</v>
      </c>
      <c r="E356" s="284" t="s">
        <v>12654</v>
      </c>
      <c r="F356" s="284">
        <v>231</v>
      </c>
      <c r="G356" s="284">
        <v>1</v>
      </c>
      <c r="H356" s="285" t="s">
        <v>12653</v>
      </c>
      <c r="I356" s="284" t="s">
        <v>12652</v>
      </c>
      <c r="J356" s="284" t="str">
        <f>IF(OR(Table_1[[#This Row],[Sorcerer]]=1,Table_1[[#This Row],[Wizard]]=1),"ARCANE","DIVINE")</f>
        <v>DIVINE</v>
      </c>
      <c r="K356" s="286">
        <v>0</v>
      </c>
      <c r="L356" s="287">
        <v>1</v>
      </c>
      <c r="M356" s="286">
        <v>0</v>
      </c>
      <c r="N356" s="286">
        <v>0</v>
      </c>
      <c r="O356" s="286">
        <v>0</v>
      </c>
      <c r="P356" s="286">
        <v>0</v>
      </c>
      <c r="Q356" s="286">
        <v>0</v>
      </c>
      <c r="R356" s="288">
        <v>0</v>
      </c>
    </row>
  </sheetData>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1" id="{9ED9E8AF-3592-4239-A3D8-7C7059AB933A}">
            <x14:iconSet iconSet="3Symbols" showValue="0" custom="1">
              <x14:cfvo type="percent">
                <xm:f>0</xm:f>
              </x14:cfvo>
              <x14:cfvo type="num">
                <xm:f>0</xm:f>
              </x14:cfvo>
              <x14:cfvo type="num" gte="0">
                <xm:f>0</xm:f>
              </x14:cfvo>
              <x14:cfIcon iconSet="3Symbols" iconId="0"/>
              <x14:cfIcon iconSet="3Symbols" iconId="0"/>
              <x14:cfIcon iconSet="3Symbols" iconId="2"/>
            </x14:iconSet>
          </x14:cfRule>
          <xm:sqref>K3:R356</xm:sqref>
        </x14:conditionalFormatting>
      </x14:conditionalFormatting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8"/>
  <dimension ref="A1:E26"/>
  <sheetViews>
    <sheetView topLeftCell="A7" zoomScale="145" zoomScaleNormal="145" workbookViewId="0">
      <selection activeCell="D26" sqref="A1:D26"/>
    </sheetView>
  </sheetViews>
  <sheetFormatPr defaultRowHeight="15"/>
  <cols>
    <col min="1" max="1" width="35.5703125" style="62" customWidth="1"/>
    <col min="2" max="3" width="27.85546875" style="62" customWidth="1"/>
    <col min="4" max="4" width="11.7109375" customWidth="1"/>
  </cols>
  <sheetData>
    <row r="1" spans="1:5" ht="15.75">
      <c r="A1" s="394" t="s">
        <v>6781</v>
      </c>
      <c r="B1" s="394"/>
      <c r="C1" s="394"/>
      <c r="D1" s="394"/>
    </row>
    <row r="2" spans="1:5">
      <c r="A2" s="120" t="s">
        <v>6782</v>
      </c>
      <c r="B2" s="120" t="s">
        <v>4005</v>
      </c>
      <c r="C2" s="120" t="s">
        <v>10177</v>
      </c>
      <c r="D2" s="120" t="s">
        <v>6783</v>
      </c>
    </row>
    <row r="3" spans="1:5">
      <c r="A3" s="37" t="s">
        <v>5479</v>
      </c>
      <c r="B3" s="37" t="s">
        <v>5683</v>
      </c>
      <c r="C3" s="37"/>
      <c r="D3" s="37"/>
    </row>
    <row r="4" spans="1:5">
      <c r="A4" s="37" t="s">
        <v>5480</v>
      </c>
      <c r="B4" s="37"/>
      <c r="C4" s="37"/>
      <c r="D4" s="104" t="s">
        <v>7266</v>
      </c>
    </row>
    <row r="5" spans="1:5">
      <c r="A5" s="37" t="s">
        <v>5481</v>
      </c>
      <c r="B5" s="37" t="s">
        <v>5684</v>
      </c>
      <c r="C5" s="37"/>
      <c r="D5" s="37"/>
    </row>
    <row r="6" spans="1:5">
      <c r="A6" s="37" t="s">
        <v>5482</v>
      </c>
      <c r="B6" s="37"/>
      <c r="C6" s="37"/>
      <c r="D6" s="37" t="s">
        <v>5685</v>
      </c>
    </row>
    <row r="7" spans="1:5">
      <c r="A7" s="37" t="s">
        <v>5483</v>
      </c>
      <c r="B7" s="37"/>
      <c r="C7" s="37"/>
      <c r="D7" s="37" t="s">
        <v>5685</v>
      </c>
    </row>
    <row r="8" spans="1:5">
      <c r="A8" s="37" t="s">
        <v>5484</v>
      </c>
      <c r="B8" s="37" t="s">
        <v>5686</v>
      </c>
      <c r="C8" s="37"/>
      <c r="D8" s="37"/>
    </row>
    <row r="9" spans="1:5">
      <c r="A9" s="37" t="s">
        <v>5485</v>
      </c>
      <c r="B9" s="37"/>
      <c r="C9" s="37"/>
      <c r="D9" s="37" t="s">
        <v>5687</v>
      </c>
    </row>
    <row r="10" spans="1:5">
      <c r="A10" s="37" t="s">
        <v>5486</v>
      </c>
      <c r="B10" s="37"/>
      <c r="C10" s="37"/>
      <c r="D10" s="37"/>
    </row>
    <row r="11" spans="1:5">
      <c r="A11" s="37" t="s">
        <v>5487</v>
      </c>
      <c r="B11" s="61" t="s">
        <v>5836</v>
      </c>
      <c r="C11" s="61"/>
      <c r="D11" s="37"/>
    </row>
    <row r="12" spans="1:5">
      <c r="A12" s="104" t="s">
        <v>5804</v>
      </c>
      <c r="B12" s="37" t="s">
        <v>10152</v>
      </c>
      <c r="C12" s="37"/>
      <c r="D12" s="37" t="s">
        <v>5805</v>
      </c>
      <c r="E12" t="s">
        <v>10150</v>
      </c>
    </row>
    <row r="13" spans="1:5">
      <c r="A13" s="37" t="s">
        <v>10151</v>
      </c>
      <c r="B13" s="37"/>
      <c r="C13" s="37"/>
      <c r="D13" s="37"/>
      <c r="E13" t="s">
        <v>10153</v>
      </c>
    </row>
    <row r="14" spans="1:5">
      <c r="A14" s="37" t="s">
        <v>10154</v>
      </c>
      <c r="B14" s="37"/>
      <c r="C14" s="37"/>
      <c r="D14" s="37" t="s">
        <v>10173</v>
      </c>
    </row>
    <row r="15" spans="1:5">
      <c r="A15" s="37" t="s">
        <v>10155</v>
      </c>
      <c r="B15" s="37"/>
      <c r="C15" s="37"/>
      <c r="D15" s="37" t="s">
        <v>10173</v>
      </c>
    </row>
    <row r="16" spans="1:5">
      <c r="A16" s="37" t="s">
        <v>10156</v>
      </c>
      <c r="B16" s="37"/>
      <c r="C16" s="37"/>
      <c r="D16" s="37" t="s">
        <v>10173</v>
      </c>
    </row>
    <row r="17" spans="1:4">
      <c r="A17" s="37" t="s">
        <v>10157</v>
      </c>
      <c r="B17" s="37"/>
      <c r="C17" s="37"/>
      <c r="D17" s="37" t="s">
        <v>10173</v>
      </c>
    </row>
    <row r="18" spans="1:4">
      <c r="A18" s="37" t="s">
        <v>10158</v>
      </c>
      <c r="B18" s="37" t="s">
        <v>10159</v>
      </c>
      <c r="C18" s="37"/>
      <c r="D18" s="37" t="s">
        <v>10173</v>
      </c>
    </row>
    <row r="19" spans="1:4">
      <c r="A19" s="104" t="s">
        <v>10160</v>
      </c>
      <c r="B19" s="104" t="s">
        <v>10161</v>
      </c>
      <c r="C19" s="104"/>
      <c r="D19" s="37" t="s">
        <v>10173</v>
      </c>
    </row>
    <row r="20" spans="1:4">
      <c r="A20" s="104" t="s">
        <v>10162</v>
      </c>
      <c r="B20" s="104" t="s">
        <v>10163</v>
      </c>
      <c r="C20" s="104"/>
      <c r="D20" s="37" t="s">
        <v>10173</v>
      </c>
    </row>
    <row r="21" spans="1:4">
      <c r="A21" s="104" t="s">
        <v>10174</v>
      </c>
      <c r="B21" s="104" t="s">
        <v>10164</v>
      </c>
      <c r="C21" s="104"/>
      <c r="D21" s="37" t="s">
        <v>10173</v>
      </c>
    </row>
    <row r="22" spans="1:4">
      <c r="A22" s="104" t="s">
        <v>10165</v>
      </c>
      <c r="B22" s="104" t="s">
        <v>10166</v>
      </c>
      <c r="C22" s="104"/>
      <c r="D22" s="37" t="s">
        <v>10173</v>
      </c>
    </row>
    <row r="23" spans="1:4">
      <c r="A23" s="104" t="s">
        <v>10175</v>
      </c>
      <c r="B23" s="104" t="s">
        <v>10167</v>
      </c>
      <c r="C23" s="104"/>
      <c r="D23" s="37" t="s">
        <v>10173</v>
      </c>
    </row>
    <row r="24" spans="1:4">
      <c r="A24" s="104" t="s">
        <v>10176</v>
      </c>
      <c r="B24" s="104" t="s">
        <v>10168</v>
      </c>
      <c r="C24" s="104"/>
      <c r="D24" s="37" t="s">
        <v>10173</v>
      </c>
    </row>
    <row r="25" spans="1:4">
      <c r="A25" s="104" t="s">
        <v>10169</v>
      </c>
      <c r="B25" s="104" t="s">
        <v>10170</v>
      </c>
      <c r="C25" s="104"/>
      <c r="D25" s="37" t="s">
        <v>10173</v>
      </c>
    </row>
    <row r="26" spans="1:4">
      <c r="A26" s="104" t="s">
        <v>10171</v>
      </c>
      <c r="B26" s="104" t="s">
        <v>10172</v>
      </c>
      <c r="C26" s="104"/>
      <c r="D26" s="37" t="s">
        <v>10173</v>
      </c>
    </row>
  </sheetData>
  <mergeCells count="1">
    <mergeCell ref="A1:D1"/>
  </mergeCell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19"/>
  <dimension ref="A1:Q66"/>
  <sheetViews>
    <sheetView zoomScale="115" zoomScaleNormal="115" workbookViewId="0">
      <selection activeCell="B46" sqref="B46"/>
    </sheetView>
  </sheetViews>
  <sheetFormatPr defaultRowHeight="15"/>
  <cols>
    <col min="1" max="1" width="19.140625" customWidth="1"/>
    <col min="2" max="2" width="12.5703125" customWidth="1"/>
    <col min="3" max="3" width="16.7109375" customWidth="1"/>
    <col min="4" max="4" width="17" customWidth="1"/>
    <col min="6" max="6" width="15.7109375" customWidth="1"/>
    <col min="7" max="7" width="15.42578125" customWidth="1"/>
    <col min="8" max="8" width="18.7109375" customWidth="1"/>
    <col min="12" max="12" width="20.140625" customWidth="1"/>
  </cols>
  <sheetData>
    <row r="1" spans="1:17" ht="18.75">
      <c r="H1" s="396" t="s">
        <v>5949</v>
      </c>
      <c r="I1" s="396"/>
      <c r="J1" s="396"/>
      <c r="K1" s="397"/>
      <c r="L1" s="396" t="s">
        <v>6351</v>
      </c>
      <c r="M1" s="396"/>
      <c r="N1" s="396"/>
      <c r="O1" s="396"/>
      <c r="Q1" s="60" t="s">
        <v>5970</v>
      </c>
    </row>
    <row r="2" spans="1:17">
      <c r="A2" s="79" t="s">
        <v>6370</v>
      </c>
      <c r="B2" s="79" t="s">
        <v>6368</v>
      </c>
      <c r="C2" s="81" t="s">
        <v>6367</v>
      </c>
      <c r="D2" s="79" t="s">
        <v>6365</v>
      </c>
      <c r="E2" s="79" t="s">
        <v>6364</v>
      </c>
      <c r="F2" s="79" t="s">
        <v>6369</v>
      </c>
      <c r="G2" s="79" t="s">
        <v>6371</v>
      </c>
      <c r="H2" s="72"/>
      <c r="I2" s="28" t="s">
        <v>5953</v>
      </c>
      <c r="J2" s="28" t="s">
        <v>5954</v>
      </c>
      <c r="K2" s="73" t="s">
        <v>5955</v>
      </c>
      <c r="L2" s="28"/>
      <c r="M2" s="28" t="s">
        <v>5953</v>
      </c>
      <c r="N2" s="28" t="s">
        <v>5954</v>
      </c>
      <c r="O2" s="28" t="s">
        <v>5955</v>
      </c>
      <c r="Q2" t="s">
        <v>5971</v>
      </c>
    </row>
    <row r="3" spans="1:17">
      <c r="A3" s="1" t="s">
        <v>5936</v>
      </c>
      <c r="B3" s="69" t="s">
        <v>6148</v>
      </c>
      <c r="C3" s="1" t="s">
        <v>5935</v>
      </c>
      <c r="D3" s="80" t="s">
        <v>5940</v>
      </c>
      <c r="E3" s="1" t="s">
        <v>6134</v>
      </c>
      <c r="F3" s="48" t="s">
        <v>6151</v>
      </c>
      <c r="G3" s="1" t="s">
        <v>6144</v>
      </c>
      <c r="H3" s="1" t="s">
        <v>5936</v>
      </c>
      <c r="I3" s="44">
        <v>0.7</v>
      </c>
      <c r="J3" s="44">
        <v>0.5</v>
      </c>
      <c r="K3" s="44">
        <v>0.2</v>
      </c>
      <c r="L3" s="48" t="s">
        <v>382</v>
      </c>
      <c r="M3" s="1"/>
      <c r="N3" s="1"/>
      <c r="O3" s="1"/>
    </row>
    <row r="4" spans="1:17">
      <c r="A4" s="1" t="s">
        <v>5938</v>
      </c>
      <c r="B4" s="69" t="s">
        <v>5933</v>
      </c>
      <c r="C4" s="1" t="s">
        <v>5939</v>
      </c>
      <c r="D4" s="80" t="s">
        <v>5941</v>
      </c>
      <c r="E4" s="1" t="s">
        <v>6135</v>
      </c>
      <c r="F4" s="48" t="s">
        <v>6152</v>
      </c>
      <c r="G4" s="1" t="s">
        <v>6145</v>
      </c>
      <c r="H4" s="1" t="s">
        <v>5938</v>
      </c>
      <c r="I4" s="44">
        <v>0.3</v>
      </c>
      <c r="J4" s="44">
        <v>0.25</v>
      </c>
      <c r="K4" s="44">
        <v>0.2</v>
      </c>
      <c r="L4" s="48" t="s">
        <v>6352</v>
      </c>
      <c r="M4" s="1"/>
      <c r="N4" s="1"/>
      <c r="O4" s="1"/>
    </row>
    <row r="5" spans="1:17">
      <c r="A5" s="1" t="s">
        <v>5937</v>
      </c>
      <c r="B5" s="69" t="s">
        <v>5934</v>
      </c>
      <c r="C5" s="1" t="s">
        <v>5945</v>
      </c>
      <c r="D5" s="80" t="s">
        <v>5942</v>
      </c>
      <c r="E5" s="1" t="s">
        <v>6147</v>
      </c>
      <c r="F5" s="48" t="s">
        <v>6153</v>
      </c>
      <c r="G5" s="1" t="s">
        <v>6146</v>
      </c>
      <c r="H5" s="1" t="s">
        <v>5937</v>
      </c>
      <c r="I5" s="44">
        <v>0</v>
      </c>
      <c r="J5" s="44">
        <v>0.1</v>
      </c>
      <c r="K5" s="44">
        <v>0.2</v>
      </c>
      <c r="L5" s="48" t="s">
        <v>6353</v>
      </c>
      <c r="M5" s="1"/>
      <c r="N5" s="1"/>
      <c r="O5" s="1"/>
    </row>
    <row r="6" spans="1:17">
      <c r="A6" s="1" t="s">
        <v>5948</v>
      </c>
      <c r="B6" s="69" t="s">
        <v>5935</v>
      </c>
      <c r="C6" s="1" t="s">
        <v>5947</v>
      </c>
      <c r="D6" s="80" t="s">
        <v>5943</v>
      </c>
      <c r="F6" s="48" t="s">
        <v>6130</v>
      </c>
      <c r="H6" s="1" t="s">
        <v>5948</v>
      </c>
      <c r="I6" s="44">
        <v>0</v>
      </c>
      <c r="J6" s="44">
        <v>0.15</v>
      </c>
      <c r="K6" s="44">
        <v>0.25</v>
      </c>
      <c r="L6" s="48" t="s">
        <v>6354</v>
      </c>
      <c r="M6" s="1"/>
      <c r="N6" s="1"/>
      <c r="O6" s="1"/>
    </row>
    <row r="7" spans="1:17">
      <c r="A7" s="1" t="s">
        <v>6366</v>
      </c>
      <c r="B7" s="69" t="s">
        <v>5938</v>
      </c>
      <c r="C7" s="1" t="s">
        <v>6149</v>
      </c>
      <c r="D7" s="80" t="s">
        <v>5963</v>
      </c>
      <c r="H7" s="1" t="s">
        <v>6366</v>
      </c>
      <c r="I7" s="44">
        <v>0</v>
      </c>
      <c r="J7" s="1"/>
      <c r="K7" s="44">
        <v>0.15</v>
      </c>
      <c r="L7" s="48" t="s">
        <v>6355</v>
      </c>
      <c r="M7" s="1"/>
      <c r="N7" s="1"/>
      <c r="O7" s="1"/>
    </row>
    <row r="8" spans="1:17">
      <c r="A8" s="1" t="s">
        <v>5942</v>
      </c>
      <c r="C8" s="1" t="s">
        <v>5946</v>
      </c>
      <c r="D8" s="80" t="s">
        <v>6154</v>
      </c>
      <c r="H8" s="1" t="s">
        <v>5942</v>
      </c>
      <c r="I8" s="44"/>
      <c r="J8" s="1"/>
      <c r="K8" s="44"/>
      <c r="L8" s="48"/>
      <c r="M8" s="1"/>
      <c r="N8" s="1"/>
      <c r="O8" s="1"/>
    </row>
    <row r="9" spans="1:17">
      <c r="A9" s="1" t="s">
        <v>5943</v>
      </c>
      <c r="C9" s="48" t="s">
        <v>5944</v>
      </c>
      <c r="D9" s="80" t="s">
        <v>6150</v>
      </c>
      <c r="H9" s="1" t="s">
        <v>5943</v>
      </c>
      <c r="I9" s="44"/>
      <c r="J9" s="1"/>
      <c r="K9" s="44"/>
      <c r="L9" s="48"/>
      <c r="M9" s="1"/>
      <c r="N9" s="1"/>
      <c r="O9" s="1"/>
    </row>
    <row r="10" spans="1:17">
      <c r="A10" s="1" t="s">
        <v>5963</v>
      </c>
      <c r="D10" s="1"/>
      <c r="H10" s="1" t="s">
        <v>5963</v>
      </c>
      <c r="I10" s="44"/>
      <c r="J10" s="1"/>
      <c r="K10" s="44"/>
      <c r="L10" s="48"/>
      <c r="M10" s="1"/>
      <c r="N10" s="1"/>
      <c r="O10" s="1"/>
    </row>
    <row r="11" spans="1:17" ht="18.75">
      <c r="F11" t="s">
        <v>6362</v>
      </c>
      <c r="H11" s="395" t="s">
        <v>5968</v>
      </c>
      <c r="I11" s="395"/>
      <c r="J11" s="395"/>
      <c r="K11" s="395"/>
      <c r="L11" s="48" t="s">
        <v>6356</v>
      </c>
      <c r="M11" s="1"/>
      <c r="N11" s="1"/>
      <c r="O11" s="1"/>
    </row>
    <row r="12" spans="1:17">
      <c r="F12" t="s">
        <v>6363</v>
      </c>
      <c r="H12" s="28"/>
      <c r="I12" s="28" t="s">
        <v>5953</v>
      </c>
      <c r="J12" s="28" t="s">
        <v>5954</v>
      </c>
      <c r="K12" s="28" t="s">
        <v>5955</v>
      </c>
    </row>
    <row r="13" spans="1:17">
      <c r="B13" s="1" t="s">
        <v>5944</v>
      </c>
      <c r="D13" s="1"/>
      <c r="H13" s="1" t="s">
        <v>5950</v>
      </c>
      <c r="I13" s="1" t="s">
        <v>5957</v>
      </c>
      <c r="J13" s="1" t="s">
        <v>5958</v>
      </c>
      <c r="K13" s="1" t="s">
        <v>6357</v>
      </c>
    </row>
    <row r="14" spans="1:17">
      <c r="B14" s="1" t="s">
        <v>5937</v>
      </c>
      <c r="D14" s="1"/>
      <c r="H14" s="1" t="s">
        <v>5951</v>
      </c>
      <c r="I14" s="1" t="s">
        <v>5956</v>
      </c>
      <c r="J14" s="1" t="s">
        <v>5959</v>
      </c>
      <c r="K14" s="1" t="s">
        <v>6358</v>
      </c>
    </row>
    <row r="15" spans="1:17">
      <c r="D15" s="1"/>
      <c r="H15" s="1" t="s">
        <v>5952</v>
      </c>
      <c r="I15" s="1">
        <v>0</v>
      </c>
      <c r="J15" s="1" t="s">
        <v>5960</v>
      </c>
      <c r="K15" s="1" t="s">
        <v>6359</v>
      </c>
    </row>
    <row r="16" spans="1:17">
      <c r="C16" s="1"/>
      <c r="D16" s="1"/>
      <c r="H16" s="1" t="s">
        <v>5961</v>
      </c>
      <c r="I16" s="1">
        <v>0</v>
      </c>
      <c r="J16" s="1" t="s">
        <v>5960</v>
      </c>
      <c r="K16" s="1" t="s">
        <v>5962</v>
      </c>
    </row>
    <row r="17" spans="3:15" ht="18.75">
      <c r="C17" s="1"/>
      <c r="D17" s="1"/>
      <c r="H17" s="395" t="s">
        <v>5969</v>
      </c>
      <c r="I17" s="395"/>
      <c r="J17" s="395"/>
      <c r="K17" s="395"/>
      <c r="L17" s="395" t="s">
        <v>5967</v>
      </c>
      <c r="M17" s="395"/>
      <c r="N17" s="395"/>
      <c r="O17" s="395"/>
    </row>
    <row r="18" spans="3:15">
      <c r="C18" s="1"/>
      <c r="D18" s="1"/>
      <c r="H18" s="28"/>
      <c r="I18" s="28" t="s">
        <v>5953</v>
      </c>
      <c r="J18" s="28" t="s">
        <v>5954</v>
      </c>
      <c r="K18" s="28" t="s">
        <v>5955</v>
      </c>
      <c r="L18" s="28"/>
      <c r="M18" s="28" t="s">
        <v>5953</v>
      </c>
      <c r="N18" s="28" t="s">
        <v>5954</v>
      </c>
      <c r="O18" s="28" t="s">
        <v>5955</v>
      </c>
    </row>
    <row r="19" spans="3:15">
      <c r="C19" s="1"/>
      <c r="D19" s="1"/>
      <c r="H19" s="1" t="s">
        <v>5966</v>
      </c>
      <c r="I19" s="1"/>
      <c r="J19" s="1"/>
      <c r="K19" s="1"/>
      <c r="L19" s="69" t="s">
        <v>5940</v>
      </c>
      <c r="M19" s="1"/>
      <c r="N19" s="1"/>
      <c r="O19" s="1"/>
    </row>
    <row r="20" spans="3:15">
      <c r="H20" s="1" t="s">
        <v>5945</v>
      </c>
      <c r="I20" s="1"/>
      <c r="J20" s="1"/>
      <c r="K20" s="1"/>
      <c r="L20" s="69" t="s">
        <v>5941</v>
      </c>
      <c r="M20" s="1"/>
      <c r="N20" s="1"/>
      <c r="O20" s="1"/>
    </row>
    <row r="21" spans="3:15">
      <c r="H21" s="1" t="s">
        <v>5947</v>
      </c>
      <c r="I21" s="1"/>
      <c r="J21" s="1"/>
      <c r="K21" s="1"/>
      <c r="L21" t="s">
        <v>6154</v>
      </c>
      <c r="M21" s="1"/>
      <c r="N21" s="1"/>
      <c r="O21" s="1"/>
    </row>
    <row r="22" spans="3:15">
      <c r="H22" s="1" t="s">
        <v>5946</v>
      </c>
      <c r="I22" s="1"/>
      <c r="J22" s="1"/>
      <c r="K22" s="1"/>
      <c r="L22" s="69" t="s">
        <v>5964</v>
      </c>
      <c r="M22" s="1"/>
      <c r="N22" s="1"/>
      <c r="O22" s="1"/>
    </row>
    <row r="23" spans="3:15">
      <c r="H23" s="1" t="s">
        <v>5938</v>
      </c>
      <c r="I23" s="1"/>
      <c r="J23" s="1"/>
      <c r="K23" s="1"/>
      <c r="L23" s="69" t="s">
        <v>5965</v>
      </c>
      <c r="M23" s="1"/>
      <c r="N23" s="1"/>
      <c r="O23" s="1"/>
    </row>
    <row r="24" spans="3:15">
      <c r="H24" s="1" t="s">
        <v>5937</v>
      </c>
      <c r="I24" s="1"/>
      <c r="J24" s="1"/>
      <c r="K24" s="1"/>
      <c r="L24" s="69" t="s">
        <v>5963</v>
      </c>
      <c r="M24" s="1"/>
      <c r="N24" s="1"/>
      <c r="O24" s="1"/>
    </row>
    <row r="25" spans="3:15" ht="18.75">
      <c r="H25" s="396" t="s">
        <v>6133</v>
      </c>
      <c r="I25" s="396"/>
      <c r="J25" s="396"/>
      <c r="K25" s="396"/>
    </row>
    <row r="26" spans="3:15" ht="18.75">
      <c r="H26" s="70"/>
      <c r="I26" s="70" t="s">
        <v>6360</v>
      </c>
      <c r="J26" s="71" t="s">
        <v>6361</v>
      </c>
      <c r="K26" s="70"/>
    </row>
    <row r="27" spans="3:15">
      <c r="H27" s="44">
        <v>0.65</v>
      </c>
      <c r="I27" s="1" t="s">
        <v>382</v>
      </c>
      <c r="J27" s="1" t="s">
        <v>382</v>
      </c>
      <c r="K27" s="1"/>
    </row>
    <row r="28" spans="3:15">
      <c r="H28" s="44">
        <v>0.1</v>
      </c>
      <c r="I28" s="1" t="s">
        <v>6134</v>
      </c>
      <c r="J28" s="1" t="s">
        <v>6139</v>
      </c>
      <c r="K28" s="1"/>
    </row>
    <row r="29" spans="3:15">
      <c r="H29" s="44">
        <v>0.05</v>
      </c>
      <c r="I29" s="1" t="s">
        <v>6135</v>
      </c>
      <c r="J29" s="1" t="s">
        <v>6140</v>
      </c>
      <c r="K29" s="1"/>
    </row>
    <row r="30" spans="3:15">
      <c r="H30" s="44">
        <v>0.05</v>
      </c>
      <c r="I30" s="1" t="s">
        <v>6136</v>
      </c>
      <c r="J30" s="1" t="s">
        <v>6141</v>
      </c>
      <c r="K30" s="1"/>
    </row>
    <row r="31" spans="3:15">
      <c r="H31" s="44">
        <v>0.05</v>
      </c>
      <c r="I31" s="1" t="s">
        <v>6137</v>
      </c>
      <c r="J31" s="1" t="s">
        <v>6141</v>
      </c>
      <c r="K31" s="1"/>
    </row>
    <row r="32" spans="3:15">
      <c r="H32" s="44">
        <v>0.05</v>
      </c>
      <c r="I32" s="1" t="s">
        <v>6138</v>
      </c>
      <c r="J32" s="1" t="s">
        <v>6142</v>
      </c>
      <c r="K32" s="1"/>
    </row>
    <row r="33" spans="1:11" ht="18.75">
      <c r="H33" s="395" t="s">
        <v>6129</v>
      </c>
      <c r="I33" s="395"/>
      <c r="J33" s="395"/>
      <c r="K33" s="395"/>
    </row>
    <row r="34" spans="1:11" ht="15.75">
      <c r="H34" s="74"/>
      <c r="I34" s="74" t="s">
        <v>5953</v>
      </c>
      <c r="J34" s="74" t="s">
        <v>5954</v>
      </c>
      <c r="K34" s="74" t="s">
        <v>5955</v>
      </c>
    </row>
    <row r="35" spans="1:11">
      <c r="H35" s="1" t="s">
        <v>6130</v>
      </c>
      <c r="I35" s="1"/>
      <c r="J35" s="1"/>
      <c r="K35" s="1"/>
    </row>
    <row r="36" spans="1:11">
      <c r="H36" s="1" t="s">
        <v>6131</v>
      </c>
      <c r="I36" s="1"/>
      <c r="J36" s="1"/>
      <c r="K36" s="1"/>
    </row>
    <row r="37" spans="1:11">
      <c r="H37" s="1" t="s">
        <v>6132</v>
      </c>
      <c r="I37" s="1"/>
      <c r="J37" s="1"/>
      <c r="K37" s="1"/>
    </row>
    <row r="38" spans="1:11" ht="18.75">
      <c r="H38" s="396" t="s">
        <v>6143</v>
      </c>
      <c r="I38" s="396"/>
      <c r="J38" s="396"/>
      <c r="K38" s="396"/>
    </row>
    <row r="39" spans="1:11" ht="15.75">
      <c r="H39" s="74"/>
      <c r="I39" s="74" t="s">
        <v>5953</v>
      </c>
      <c r="J39" s="74" t="s">
        <v>5954</v>
      </c>
      <c r="K39" s="74" t="s">
        <v>5955</v>
      </c>
    </row>
    <row r="40" spans="1:11">
      <c r="H40" s="1" t="s">
        <v>382</v>
      </c>
      <c r="I40" s="1"/>
      <c r="J40" s="1"/>
      <c r="K40" s="1"/>
    </row>
    <row r="41" spans="1:11">
      <c r="H41" s="1" t="s">
        <v>6144</v>
      </c>
      <c r="I41" s="1"/>
      <c r="J41" s="1"/>
      <c r="K41" s="1"/>
    </row>
    <row r="42" spans="1:11">
      <c r="H42" s="1" t="s">
        <v>6145</v>
      </c>
      <c r="I42" s="1"/>
      <c r="J42" s="1"/>
      <c r="K42" s="1"/>
    </row>
    <row r="43" spans="1:11">
      <c r="H43" s="1" t="s">
        <v>6146</v>
      </c>
      <c r="I43" s="1"/>
      <c r="J43" s="1"/>
      <c r="K43" s="1"/>
    </row>
    <row r="46" spans="1:11">
      <c r="A46" s="75" t="s">
        <v>6248</v>
      </c>
      <c r="B46" s="82" t="s">
        <v>6155</v>
      </c>
      <c r="C46" s="75" t="s">
        <v>6176</v>
      </c>
      <c r="D46" s="75" t="s">
        <v>6187</v>
      </c>
      <c r="E46" s="75" t="s">
        <v>6198</v>
      </c>
      <c r="F46" s="75" t="s">
        <v>6209</v>
      </c>
      <c r="G46" s="75" t="s">
        <v>6222</v>
      </c>
      <c r="H46" s="75" t="s">
        <v>6235</v>
      </c>
      <c r="I46" s="28"/>
      <c r="J46" s="75" t="s">
        <v>6257</v>
      </c>
      <c r="K46" s="28"/>
    </row>
    <row r="47" spans="1:11">
      <c r="A47" s="76" t="s">
        <v>6249</v>
      </c>
      <c r="B47" s="76" t="s">
        <v>6156</v>
      </c>
      <c r="C47" s="76" t="s">
        <v>6177</v>
      </c>
      <c r="D47" s="76" t="s">
        <v>6188</v>
      </c>
      <c r="E47" s="76" t="s">
        <v>6199</v>
      </c>
      <c r="F47" s="76" t="s">
        <v>6210</v>
      </c>
      <c r="G47" s="76" t="s">
        <v>6223</v>
      </c>
      <c r="H47" s="76" t="s">
        <v>6236</v>
      </c>
      <c r="I47" s="1"/>
      <c r="J47" s="76" t="s">
        <v>6258</v>
      </c>
      <c r="K47" s="1"/>
    </row>
    <row r="48" spans="1:11">
      <c r="A48" s="76" t="s">
        <v>6250</v>
      </c>
      <c r="B48" s="76" t="s">
        <v>6157</v>
      </c>
      <c r="C48" s="76" t="s">
        <v>6178</v>
      </c>
      <c r="D48" s="76" t="s">
        <v>6189</v>
      </c>
      <c r="E48" s="76" t="s">
        <v>6200</v>
      </c>
      <c r="F48" s="76" t="s">
        <v>6211</v>
      </c>
      <c r="G48" s="76" t="s">
        <v>6224</v>
      </c>
      <c r="H48" s="76" t="s">
        <v>6237</v>
      </c>
      <c r="I48" s="1"/>
      <c r="J48" s="76" t="s">
        <v>6259</v>
      </c>
      <c r="K48" s="1"/>
    </row>
    <row r="49" spans="1:11">
      <c r="A49" s="77" t="s">
        <v>6251</v>
      </c>
      <c r="B49" s="76" t="s">
        <v>6158</v>
      </c>
      <c r="C49" s="78" t="s">
        <v>6179</v>
      </c>
      <c r="D49" s="76" t="s">
        <v>6190</v>
      </c>
      <c r="E49" s="76" t="s">
        <v>6201</v>
      </c>
      <c r="F49" s="76" t="s">
        <v>6212</v>
      </c>
      <c r="G49" s="76" t="s">
        <v>6225</v>
      </c>
      <c r="H49" s="76" t="s">
        <v>6238</v>
      </c>
      <c r="I49" s="1"/>
      <c r="J49" s="76" t="s">
        <v>6260</v>
      </c>
      <c r="K49" s="1"/>
    </row>
    <row r="50" spans="1:11">
      <c r="A50" s="77" t="s">
        <v>6252</v>
      </c>
      <c r="B50" s="76" t="s">
        <v>6159</v>
      </c>
      <c r="C50" s="78" t="s">
        <v>6180</v>
      </c>
      <c r="D50" s="76" t="s">
        <v>6191</v>
      </c>
      <c r="E50" s="76" t="s">
        <v>6202</v>
      </c>
      <c r="F50" s="76" t="s">
        <v>6213</v>
      </c>
      <c r="G50" s="76" t="s">
        <v>6226</v>
      </c>
      <c r="H50" s="76" t="s">
        <v>6239</v>
      </c>
      <c r="I50" s="1"/>
      <c r="J50" s="76" t="s">
        <v>6261</v>
      </c>
      <c r="K50" s="1"/>
    </row>
    <row r="51" spans="1:11">
      <c r="A51" s="77" t="s">
        <v>6253</v>
      </c>
      <c r="B51" s="76" t="s">
        <v>6160</v>
      </c>
      <c r="C51" s="78" t="s">
        <v>6181</v>
      </c>
      <c r="D51" s="76" t="s">
        <v>6192</v>
      </c>
      <c r="E51" s="76" t="s">
        <v>6203</v>
      </c>
      <c r="F51" s="76" t="s">
        <v>6214</v>
      </c>
      <c r="G51" s="76" t="s">
        <v>6227</v>
      </c>
      <c r="H51" s="76" t="s">
        <v>6240</v>
      </c>
      <c r="I51" s="1"/>
      <c r="J51" s="76" t="s">
        <v>6262</v>
      </c>
      <c r="K51" s="1"/>
    </row>
    <row r="52" spans="1:11">
      <c r="A52" s="77" t="s">
        <v>6254</v>
      </c>
      <c r="B52" s="76" t="s">
        <v>6161</v>
      </c>
      <c r="C52" s="78" t="s">
        <v>6182</v>
      </c>
      <c r="D52" s="76" t="s">
        <v>6193</v>
      </c>
      <c r="E52" s="76" t="s">
        <v>6204</v>
      </c>
      <c r="F52" s="76" t="s">
        <v>6215</v>
      </c>
      <c r="G52" s="76" t="s">
        <v>6228</v>
      </c>
      <c r="H52" s="76" t="s">
        <v>6241</v>
      </c>
      <c r="I52" s="1"/>
      <c r="J52" s="76" t="s">
        <v>6263</v>
      </c>
      <c r="K52" s="1"/>
    </row>
    <row r="53" spans="1:11">
      <c r="A53" s="77" t="s">
        <v>6255</v>
      </c>
      <c r="B53" s="76" t="s">
        <v>6162</v>
      </c>
      <c r="C53" s="78" t="s">
        <v>6183</v>
      </c>
      <c r="D53" s="76" t="s">
        <v>6194</v>
      </c>
      <c r="E53" s="76" t="s">
        <v>6205</v>
      </c>
      <c r="F53" s="76" t="s">
        <v>6216</v>
      </c>
      <c r="G53" s="76" t="s">
        <v>6229</v>
      </c>
      <c r="H53" s="76" t="s">
        <v>6242</v>
      </c>
      <c r="I53" s="1"/>
      <c r="J53" s="76" t="s">
        <v>6264</v>
      </c>
      <c r="K53" s="1"/>
    </row>
    <row r="54" spans="1:11">
      <c r="A54" s="77" t="s">
        <v>6256</v>
      </c>
      <c r="B54" s="76" t="s">
        <v>6163</v>
      </c>
      <c r="C54" s="78" t="s">
        <v>6184</v>
      </c>
      <c r="D54" s="76" t="s">
        <v>6195</v>
      </c>
      <c r="E54" s="76" t="s">
        <v>6206</v>
      </c>
      <c r="F54" s="76" t="s">
        <v>6217</v>
      </c>
      <c r="G54" s="76" t="s">
        <v>6230</v>
      </c>
      <c r="H54" s="76" t="s">
        <v>6243</v>
      </c>
      <c r="I54" s="1"/>
      <c r="J54" s="76" t="s">
        <v>6265</v>
      </c>
      <c r="K54" s="1"/>
    </row>
    <row r="55" spans="1:11">
      <c r="B55" s="76" t="s">
        <v>6164</v>
      </c>
      <c r="C55" s="78" t="s">
        <v>6185</v>
      </c>
      <c r="D55" s="76" t="s">
        <v>6196</v>
      </c>
      <c r="E55" s="76" t="s">
        <v>6207</v>
      </c>
      <c r="F55" s="76" t="s">
        <v>6218</v>
      </c>
      <c r="G55" s="76" t="s">
        <v>6231</v>
      </c>
      <c r="H55" s="76" t="s">
        <v>6244</v>
      </c>
      <c r="J55" s="76" t="s">
        <v>6266</v>
      </c>
    </row>
    <row r="56" spans="1:11">
      <c r="B56" s="76" t="s">
        <v>6165</v>
      </c>
      <c r="C56" s="78" t="s">
        <v>6186</v>
      </c>
      <c r="D56" s="76" t="s">
        <v>6197</v>
      </c>
      <c r="E56" s="76" t="s">
        <v>6208</v>
      </c>
      <c r="F56" s="76" t="s">
        <v>6219</v>
      </c>
      <c r="G56" s="76" t="s">
        <v>6232</v>
      </c>
      <c r="H56" s="76" t="s">
        <v>6245</v>
      </c>
      <c r="J56" s="76" t="s">
        <v>6267</v>
      </c>
    </row>
    <row r="57" spans="1:11">
      <c r="B57" s="76" t="s">
        <v>6166</v>
      </c>
      <c r="F57" s="76" t="s">
        <v>6220</v>
      </c>
      <c r="G57" s="76" t="s">
        <v>6233</v>
      </c>
      <c r="H57" s="76" t="s">
        <v>6246</v>
      </c>
      <c r="J57" s="76" t="s">
        <v>6268</v>
      </c>
    </row>
    <row r="58" spans="1:11">
      <c r="B58" s="76" t="s">
        <v>6167</v>
      </c>
      <c r="F58" s="76" t="s">
        <v>6221</v>
      </c>
      <c r="G58" s="76" t="s">
        <v>6234</v>
      </c>
      <c r="H58" s="76" t="s">
        <v>6247</v>
      </c>
      <c r="J58" s="76" t="s">
        <v>6269</v>
      </c>
    </row>
    <row r="59" spans="1:11">
      <c r="B59" s="76" t="s">
        <v>6168</v>
      </c>
      <c r="J59" s="76" t="s">
        <v>6270</v>
      </c>
    </row>
    <row r="60" spans="1:11">
      <c r="B60" s="76" t="s">
        <v>6169</v>
      </c>
      <c r="J60" s="76" t="s">
        <v>6271</v>
      </c>
    </row>
    <row r="61" spans="1:11">
      <c r="B61" s="76" t="s">
        <v>6170</v>
      </c>
      <c r="J61" s="76" t="s">
        <v>6272</v>
      </c>
    </row>
    <row r="62" spans="1:11">
      <c r="B62" s="76" t="s">
        <v>6171</v>
      </c>
      <c r="J62" s="76" t="s">
        <v>6273</v>
      </c>
    </row>
    <row r="63" spans="1:11">
      <c r="B63" s="76" t="s">
        <v>6172</v>
      </c>
      <c r="J63" s="76" t="s">
        <v>6274</v>
      </c>
    </row>
    <row r="64" spans="1:11">
      <c r="B64" s="76" t="s">
        <v>6173</v>
      </c>
      <c r="J64" s="76" t="s">
        <v>6275</v>
      </c>
    </row>
    <row r="65" spans="2:10">
      <c r="B65" s="76" t="s">
        <v>6174</v>
      </c>
      <c r="J65" s="76" t="s">
        <v>6276</v>
      </c>
    </row>
    <row r="66" spans="2:10">
      <c r="B66" s="76" t="s">
        <v>6175</v>
      </c>
      <c r="J66" s="76" t="s">
        <v>6277</v>
      </c>
    </row>
  </sheetData>
  <mergeCells count="8">
    <mergeCell ref="H33:K33"/>
    <mergeCell ref="H25:K25"/>
    <mergeCell ref="H38:K38"/>
    <mergeCell ref="H1:K1"/>
    <mergeCell ref="L1:O1"/>
    <mergeCell ref="L17:O17"/>
    <mergeCell ref="H11:K11"/>
    <mergeCell ref="H17:K17"/>
  </mergeCells>
  <hyperlinks>
    <hyperlink ref="Q1" r:id="rId1"/>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20"/>
  <dimension ref="A1:C143"/>
  <sheetViews>
    <sheetView topLeftCell="A10" zoomScale="115" zoomScaleNormal="115" workbookViewId="0">
      <selection activeCell="B1" sqref="B1"/>
    </sheetView>
  </sheetViews>
  <sheetFormatPr defaultRowHeight="15"/>
  <sheetData>
    <row r="1" spans="1:2">
      <c r="B1" s="171" t="s">
        <v>10355</v>
      </c>
    </row>
    <row r="2" spans="1:2">
      <c r="A2" t="s">
        <v>10353</v>
      </c>
      <c r="B2" t="s">
        <v>5711</v>
      </c>
    </row>
    <row r="3" spans="1:2">
      <c r="A3" t="s">
        <v>10353</v>
      </c>
      <c r="B3" t="s">
        <v>5712</v>
      </c>
    </row>
    <row r="4" spans="1:2">
      <c r="A4" t="s">
        <v>10353</v>
      </c>
      <c r="B4" t="s">
        <v>5713</v>
      </c>
    </row>
    <row r="5" spans="1:2">
      <c r="A5" t="s">
        <v>10353</v>
      </c>
      <c r="B5" t="s">
        <v>5714</v>
      </c>
    </row>
    <row r="6" spans="1:2">
      <c r="A6" t="s">
        <v>10353</v>
      </c>
      <c r="B6" t="s">
        <v>5715</v>
      </c>
    </row>
    <row r="7" spans="1:2">
      <c r="A7" t="s">
        <v>10353</v>
      </c>
      <c r="B7" t="s">
        <v>5716</v>
      </c>
    </row>
    <row r="8" spans="1:2">
      <c r="A8" t="s">
        <v>10353</v>
      </c>
      <c r="B8" t="s">
        <v>5717</v>
      </c>
    </row>
    <row r="9" spans="1:2">
      <c r="A9" t="s">
        <v>10353</v>
      </c>
      <c r="B9" t="s">
        <v>5718</v>
      </c>
    </row>
    <row r="10" spans="1:2">
      <c r="A10" t="s">
        <v>10353</v>
      </c>
      <c r="B10" t="s">
        <v>5719</v>
      </c>
    </row>
    <row r="11" spans="1:2">
      <c r="A11" t="s">
        <v>10353</v>
      </c>
      <c r="B11" t="s">
        <v>5720</v>
      </c>
    </row>
    <row r="12" spans="1:2">
      <c r="A12" t="s">
        <v>10353</v>
      </c>
      <c r="B12" t="s">
        <v>5721</v>
      </c>
    </row>
    <row r="13" spans="1:2">
      <c r="A13" t="s">
        <v>10353</v>
      </c>
      <c r="B13" t="s">
        <v>5722</v>
      </c>
    </row>
    <row r="14" spans="1:2">
      <c r="A14" t="s">
        <v>10353</v>
      </c>
      <c r="B14" t="s">
        <v>5723</v>
      </c>
    </row>
    <row r="15" spans="1:2">
      <c r="A15" t="s">
        <v>10353</v>
      </c>
      <c r="B15" t="s">
        <v>5724</v>
      </c>
    </row>
    <row r="16" spans="1:2">
      <c r="A16" t="s">
        <v>10353</v>
      </c>
      <c r="B16" t="s">
        <v>5725</v>
      </c>
    </row>
    <row r="17" spans="1:2">
      <c r="A17" t="s">
        <v>10353</v>
      </c>
      <c r="B17" t="s">
        <v>5726</v>
      </c>
    </row>
    <row r="18" spans="1:2">
      <c r="A18" t="s">
        <v>10353</v>
      </c>
      <c r="B18" t="s">
        <v>5727</v>
      </c>
    </row>
    <row r="19" spans="1:2">
      <c r="A19" t="s">
        <v>10353</v>
      </c>
      <c r="B19" t="s">
        <v>5728</v>
      </c>
    </row>
    <row r="20" spans="1:2">
      <c r="A20" t="s">
        <v>10353</v>
      </c>
      <c r="B20" t="s">
        <v>5729</v>
      </c>
    </row>
    <row r="21" spans="1:2">
      <c r="A21" t="s">
        <v>10353</v>
      </c>
      <c r="B21" t="s">
        <v>5730</v>
      </c>
    </row>
    <row r="22" spans="1:2">
      <c r="A22" t="s">
        <v>10353</v>
      </c>
      <c r="B22" t="s">
        <v>5731</v>
      </c>
    </row>
    <row r="23" spans="1:2">
      <c r="A23" t="s">
        <v>10353</v>
      </c>
      <c r="B23" t="s">
        <v>5732</v>
      </c>
    </row>
    <row r="24" spans="1:2">
      <c r="A24" t="s">
        <v>10353</v>
      </c>
      <c r="B24" t="s">
        <v>5733</v>
      </c>
    </row>
    <row r="25" spans="1:2">
      <c r="A25" t="s">
        <v>10353</v>
      </c>
      <c r="B25" t="s">
        <v>5734</v>
      </c>
    </row>
    <row r="26" spans="1:2">
      <c r="A26" t="s">
        <v>10353</v>
      </c>
      <c r="B26" t="s">
        <v>5735</v>
      </c>
    </row>
    <row r="27" spans="1:2">
      <c r="A27" t="s">
        <v>10353</v>
      </c>
      <c r="B27" t="s">
        <v>5736</v>
      </c>
    </row>
    <row r="28" spans="1:2">
      <c r="A28" t="s">
        <v>10353</v>
      </c>
      <c r="B28" t="s">
        <v>5737</v>
      </c>
    </row>
    <row r="29" spans="1:2">
      <c r="A29" t="s">
        <v>10353</v>
      </c>
      <c r="B29" t="s">
        <v>5738</v>
      </c>
    </row>
    <row r="30" spans="1:2">
      <c r="A30" t="s">
        <v>10353</v>
      </c>
      <c r="B30" t="s">
        <v>5739</v>
      </c>
    </row>
    <row r="31" spans="1:2">
      <c r="A31" t="s">
        <v>10353</v>
      </c>
      <c r="B31" t="s">
        <v>5740</v>
      </c>
    </row>
    <row r="32" spans="1:2">
      <c r="A32" t="s">
        <v>10353</v>
      </c>
      <c r="B32" t="s">
        <v>5741</v>
      </c>
    </row>
    <row r="33" spans="1:2">
      <c r="A33" t="s">
        <v>10353</v>
      </c>
      <c r="B33" t="s">
        <v>5742</v>
      </c>
    </row>
    <row r="34" spans="1:2">
      <c r="A34" t="s">
        <v>10353</v>
      </c>
      <c r="B34" t="s">
        <v>5743</v>
      </c>
    </row>
    <row r="35" spans="1:2">
      <c r="A35" t="s">
        <v>10353</v>
      </c>
      <c r="B35" t="s">
        <v>5744</v>
      </c>
    </row>
    <row r="36" spans="1:2">
      <c r="A36" t="s">
        <v>10353</v>
      </c>
      <c r="B36" t="s">
        <v>5745</v>
      </c>
    </row>
    <row r="37" spans="1:2">
      <c r="A37" t="s">
        <v>10353</v>
      </c>
      <c r="B37" t="s">
        <v>5746</v>
      </c>
    </row>
    <row r="38" spans="1:2">
      <c r="A38" t="s">
        <v>10353</v>
      </c>
      <c r="B38" t="s">
        <v>5747</v>
      </c>
    </row>
    <row r="39" spans="1:2">
      <c r="A39" t="s">
        <v>10353</v>
      </c>
      <c r="B39" t="s">
        <v>5748</v>
      </c>
    </row>
    <row r="40" spans="1:2">
      <c r="A40" t="s">
        <v>10353</v>
      </c>
      <c r="B40" t="s">
        <v>5749</v>
      </c>
    </row>
    <row r="41" spans="1:2">
      <c r="A41" t="s">
        <v>10353</v>
      </c>
      <c r="B41" t="s">
        <v>5750</v>
      </c>
    </row>
    <row r="42" spans="1:2">
      <c r="A42" t="s">
        <v>10353</v>
      </c>
      <c r="B42" t="s">
        <v>5751</v>
      </c>
    </row>
    <row r="43" spans="1:2">
      <c r="A43" t="s">
        <v>10353</v>
      </c>
      <c r="B43" t="s">
        <v>5752</v>
      </c>
    </row>
    <row r="44" spans="1:2">
      <c r="A44" t="s">
        <v>10353</v>
      </c>
      <c r="B44" t="s">
        <v>5753</v>
      </c>
    </row>
    <row r="45" spans="1:2">
      <c r="A45" t="s">
        <v>10353</v>
      </c>
      <c r="B45" t="s">
        <v>5754</v>
      </c>
    </row>
    <row r="46" spans="1:2">
      <c r="A46" t="s">
        <v>10353</v>
      </c>
      <c r="B46" t="s">
        <v>5755</v>
      </c>
    </row>
    <row r="47" spans="1:2">
      <c r="A47" t="s">
        <v>10353</v>
      </c>
      <c r="B47" t="s">
        <v>5756</v>
      </c>
    </row>
    <row r="48" spans="1:2">
      <c r="A48" t="s">
        <v>10353</v>
      </c>
      <c r="B48" t="s">
        <v>5757</v>
      </c>
    </row>
    <row r="49" spans="1:2">
      <c r="A49" t="s">
        <v>10353</v>
      </c>
      <c r="B49" t="s">
        <v>5758</v>
      </c>
    </row>
    <row r="50" spans="1:2">
      <c r="A50" t="s">
        <v>10353</v>
      </c>
      <c r="B50" t="s">
        <v>5759</v>
      </c>
    </row>
    <row r="51" spans="1:2">
      <c r="A51" t="s">
        <v>10353</v>
      </c>
      <c r="B51" t="s">
        <v>5760</v>
      </c>
    </row>
    <row r="52" spans="1:2">
      <c r="A52" t="s">
        <v>10353</v>
      </c>
      <c r="B52" t="s">
        <v>5761</v>
      </c>
    </row>
    <row r="53" spans="1:2">
      <c r="A53" t="s">
        <v>10353</v>
      </c>
      <c r="B53" t="s">
        <v>5762</v>
      </c>
    </row>
    <row r="54" spans="1:2">
      <c r="A54" t="s">
        <v>10353</v>
      </c>
      <c r="B54" t="s">
        <v>5763</v>
      </c>
    </row>
    <row r="55" spans="1:2">
      <c r="A55" t="s">
        <v>10353</v>
      </c>
      <c r="B55" t="s">
        <v>5774</v>
      </c>
    </row>
    <row r="56" spans="1:2">
      <c r="A56" t="s">
        <v>10353</v>
      </c>
      <c r="B56" t="s">
        <v>5775</v>
      </c>
    </row>
    <row r="57" spans="1:2">
      <c r="A57" t="s">
        <v>10353</v>
      </c>
      <c r="B57" t="s">
        <v>5776</v>
      </c>
    </row>
    <row r="58" spans="1:2">
      <c r="A58" t="s">
        <v>10353</v>
      </c>
      <c r="B58" t="s">
        <v>5784</v>
      </c>
    </row>
    <row r="59" spans="1:2">
      <c r="A59" t="s">
        <v>10353</v>
      </c>
      <c r="B59" t="s">
        <v>5785</v>
      </c>
    </row>
    <row r="60" spans="1:2">
      <c r="A60" t="s">
        <v>10353</v>
      </c>
      <c r="B60" t="s">
        <v>5786</v>
      </c>
    </row>
    <row r="61" spans="1:2">
      <c r="A61" t="s">
        <v>10353</v>
      </c>
      <c r="B61" t="s">
        <v>5787</v>
      </c>
    </row>
    <row r="62" spans="1:2">
      <c r="A62" t="s">
        <v>10353</v>
      </c>
      <c r="B62" t="s">
        <v>10341</v>
      </c>
    </row>
    <row r="63" spans="1:2">
      <c r="A63" t="s">
        <v>10353</v>
      </c>
      <c r="B63" t="s">
        <v>5792</v>
      </c>
    </row>
    <row r="64" spans="1:2">
      <c r="A64" t="s">
        <v>10353</v>
      </c>
      <c r="B64" t="s">
        <v>5793</v>
      </c>
    </row>
    <row r="65" spans="1:2">
      <c r="A65" t="s">
        <v>10353</v>
      </c>
      <c r="B65" t="s">
        <v>5794</v>
      </c>
    </row>
    <row r="66" spans="1:2">
      <c r="A66" t="s">
        <v>10353</v>
      </c>
      <c r="B66" t="s">
        <v>5795</v>
      </c>
    </row>
    <row r="67" spans="1:2">
      <c r="A67" t="s">
        <v>10353</v>
      </c>
      <c r="B67" t="s">
        <v>5796</v>
      </c>
    </row>
    <row r="68" spans="1:2">
      <c r="A68" t="s">
        <v>10353</v>
      </c>
      <c r="B68" t="s">
        <v>5797</v>
      </c>
    </row>
    <row r="69" spans="1:2">
      <c r="A69" t="s">
        <v>10353</v>
      </c>
      <c r="B69" t="s">
        <v>5798</v>
      </c>
    </row>
    <row r="70" spans="1:2">
      <c r="A70" t="s">
        <v>10353</v>
      </c>
      <c r="B70" t="s">
        <v>5799</v>
      </c>
    </row>
    <row r="71" spans="1:2">
      <c r="A71" t="s">
        <v>10353</v>
      </c>
      <c r="B71" t="s">
        <v>5800</v>
      </c>
    </row>
    <row r="72" spans="1:2">
      <c r="A72" t="s">
        <v>10353</v>
      </c>
      <c r="B72" t="s">
        <v>5801</v>
      </c>
    </row>
    <row r="73" spans="1:2">
      <c r="A73" t="s">
        <v>10353</v>
      </c>
      <c r="B73" t="s">
        <v>5802</v>
      </c>
    </row>
    <row r="74" spans="1:2">
      <c r="A74" t="s">
        <v>10353</v>
      </c>
      <c r="B74" t="s">
        <v>5803</v>
      </c>
    </row>
    <row r="75" spans="1:2">
      <c r="A75" t="s">
        <v>10354</v>
      </c>
      <c r="B75" t="s">
        <v>5764</v>
      </c>
    </row>
    <row r="76" spans="1:2">
      <c r="A76" t="s">
        <v>10354</v>
      </c>
      <c r="B76" t="s">
        <v>5765</v>
      </c>
    </row>
    <row r="77" spans="1:2">
      <c r="A77" t="s">
        <v>10354</v>
      </c>
      <c r="B77" t="s">
        <v>5766</v>
      </c>
    </row>
    <row r="78" spans="1:2">
      <c r="A78" t="s">
        <v>10354</v>
      </c>
      <c r="B78" t="s">
        <v>5767</v>
      </c>
    </row>
    <row r="79" spans="1:2">
      <c r="A79" t="s">
        <v>10354</v>
      </c>
      <c r="B79" t="s">
        <v>5768</v>
      </c>
    </row>
    <row r="80" spans="1:2">
      <c r="A80" t="s">
        <v>10354</v>
      </c>
      <c r="B80" t="s">
        <v>5769</v>
      </c>
    </row>
    <row r="81" spans="1:2">
      <c r="A81" t="s">
        <v>10354</v>
      </c>
      <c r="B81" t="s">
        <v>5770</v>
      </c>
    </row>
    <row r="82" spans="1:2">
      <c r="A82" t="s">
        <v>10354</v>
      </c>
      <c r="B82" t="s">
        <v>5771</v>
      </c>
    </row>
    <row r="83" spans="1:2">
      <c r="A83" t="s">
        <v>10354</v>
      </c>
      <c r="B83" t="s">
        <v>5772</v>
      </c>
    </row>
    <row r="84" spans="1:2">
      <c r="A84" t="s">
        <v>10354</v>
      </c>
      <c r="B84" t="s">
        <v>5773</v>
      </c>
    </row>
    <row r="85" spans="1:2">
      <c r="A85" t="s">
        <v>10354</v>
      </c>
      <c r="B85" t="s">
        <v>5777</v>
      </c>
    </row>
    <row r="86" spans="1:2">
      <c r="A86" t="s">
        <v>10354</v>
      </c>
      <c r="B86" t="s">
        <v>5778</v>
      </c>
    </row>
    <row r="87" spans="1:2">
      <c r="A87" t="s">
        <v>10354</v>
      </c>
      <c r="B87" t="s">
        <v>5779</v>
      </c>
    </row>
    <row r="88" spans="1:2">
      <c r="A88" t="s">
        <v>10354</v>
      </c>
      <c r="B88" t="s">
        <v>5780</v>
      </c>
    </row>
    <row r="89" spans="1:2">
      <c r="A89" t="s">
        <v>10354</v>
      </c>
      <c r="B89" t="s">
        <v>5781</v>
      </c>
    </row>
    <row r="90" spans="1:2">
      <c r="A90" t="s">
        <v>10354</v>
      </c>
      <c r="B90" t="s">
        <v>5782</v>
      </c>
    </row>
    <row r="91" spans="1:2">
      <c r="A91" t="s">
        <v>10354</v>
      </c>
      <c r="B91" t="s">
        <v>5783</v>
      </c>
    </row>
    <row r="92" spans="1:2">
      <c r="A92" t="s">
        <v>10354</v>
      </c>
      <c r="B92" t="s">
        <v>5788</v>
      </c>
    </row>
    <row r="93" spans="1:2">
      <c r="A93" t="s">
        <v>10354</v>
      </c>
      <c r="B93" t="s">
        <v>5789</v>
      </c>
    </row>
    <row r="94" spans="1:2">
      <c r="A94" t="s">
        <v>10354</v>
      </c>
      <c r="B94" t="s">
        <v>5790</v>
      </c>
    </row>
    <row r="95" spans="1:2">
      <c r="A95" t="s">
        <v>10354</v>
      </c>
      <c r="B95" t="s">
        <v>5791</v>
      </c>
    </row>
    <row r="97" spans="2:2">
      <c r="B97" t="s">
        <v>5868</v>
      </c>
    </row>
    <row r="98" spans="2:2">
      <c r="B98" t="s">
        <v>5869</v>
      </c>
    </row>
    <row r="99" spans="2:2">
      <c r="B99" t="s">
        <v>5870</v>
      </c>
    </row>
    <row r="100" spans="2:2">
      <c r="B100" t="s">
        <v>10342</v>
      </c>
    </row>
    <row r="101" spans="2:2">
      <c r="B101" t="s">
        <v>5871</v>
      </c>
    </row>
    <row r="102" spans="2:2">
      <c r="B102" t="s">
        <v>5872</v>
      </c>
    </row>
    <row r="103" spans="2:2">
      <c r="B103" t="s">
        <v>5873</v>
      </c>
    </row>
    <row r="104" spans="2:2">
      <c r="B104" t="s">
        <v>10343</v>
      </c>
    </row>
    <row r="105" spans="2:2">
      <c r="B105" t="s">
        <v>5874</v>
      </c>
    </row>
    <row r="106" spans="2:2">
      <c r="B106" t="s">
        <v>5875</v>
      </c>
    </row>
    <row r="107" spans="2:2">
      <c r="B107" t="s">
        <v>10344</v>
      </c>
    </row>
    <row r="108" spans="2:2">
      <c r="B108" t="s">
        <v>5876</v>
      </c>
    </row>
    <row r="109" spans="2:2">
      <c r="B109" t="s">
        <v>5877</v>
      </c>
    </row>
    <row r="110" spans="2:2">
      <c r="B110" t="s">
        <v>10345</v>
      </c>
    </row>
    <row r="111" spans="2:2">
      <c r="B111" t="s">
        <v>5878</v>
      </c>
    </row>
    <row r="112" spans="2:2">
      <c r="B112" t="s">
        <v>5879</v>
      </c>
    </row>
    <row r="113" spans="2:2">
      <c r="B113" t="s">
        <v>5880</v>
      </c>
    </row>
    <row r="114" spans="2:2">
      <c r="B114" t="s">
        <v>10346</v>
      </c>
    </row>
    <row r="115" spans="2:2">
      <c r="B115" t="s">
        <v>5881</v>
      </c>
    </row>
    <row r="116" spans="2:2">
      <c r="B116" t="s">
        <v>5882</v>
      </c>
    </row>
    <row r="117" spans="2:2">
      <c r="B117" t="s">
        <v>10347</v>
      </c>
    </row>
    <row r="118" spans="2:2">
      <c r="B118" t="s">
        <v>5883</v>
      </c>
    </row>
    <row r="119" spans="2:2">
      <c r="B119" t="s">
        <v>5884</v>
      </c>
    </row>
    <row r="120" spans="2:2">
      <c r="B120" t="s">
        <v>5885</v>
      </c>
    </row>
    <row r="124" spans="2:2">
      <c r="B124" t="s">
        <v>10348</v>
      </c>
    </row>
    <row r="125" spans="2:2">
      <c r="B125" t="s">
        <v>5889</v>
      </c>
    </row>
    <row r="126" spans="2:2">
      <c r="B126" t="s">
        <v>5890</v>
      </c>
    </row>
    <row r="127" spans="2:2">
      <c r="B127" t="s">
        <v>5891</v>
      </c>
    </row>
    <row r="128" spans="2:2">
      <c r="B128" t="s">
        <v>10349</v>
      </c>
    </row>
    <row r="129" spans="2:3">
      <c r="B129" t="s">
        <v>5892</v>
      </c>
    </row>
    <row r="130" spans="2:3">
      <c r="B130" t="s">
        <v>5893</v>
      </c>
    </row>
    <row r="131" spans="2:3">
      <c r="B131" t="s">
        <v>10350</v>
      </c>
    </row>
    <row r="132" spans="2:3">
      <c r="B132" t="s">
        <v>5894</v>
      </c>
    </row>
    <row r="133" spans="2:3">
      <c r="B133" t="s">
        <v>5895</v>
      </c>
    </row>
    <row r="134" spans="2:3">
      <c r="B134" t="s">
        <v>10351</v>
      </c>
    </row>
    <row r="135" spans="2:3">
      <c r="B135" t="s">
        <v>5896</v>
      </c>
    </row>
    <row r="136" spans="2:3">
      <c r="B136" t="s">
        <v>5897</v>
      </c>
    </row>
    <row r="137" spans="2:3">
      <c r="B137" t="s">
        <v>10352</v>
      </c>
    </row>
    <row r="138" spans="2:3">
      <c r="B138" t="s">
        <v>5898</v>
      </c>
    </row>
    <row r="139" spans="2:3">
      <c r="B139" t="s">
        <v>5899</v>
      </c>
    </row>
    <row r="140" spans="2:3">
      <c r="B140" t="s">
        <v>5900</v>
      </c>
    </row>
    <row r="141" spans="2:3">
      <c r="C141" t="s">
        <v>5886</v>
      </c>
    </row>
    <row r="142" spans="2:3">
      <c r="C142" t="s">
        <v>5887</v>
      </c>
    </row>
    <row r="143" spans="2:3">
      <c r="C143" t="s">
        <v>5888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76"/>
  <sheetViews>
    <sheetView topLeftCell="E1" workbookViewId="0">
      <selection activeCell="Q15" sqref="Q15"/>
    </sheetView>
  </sheetViews>
  <sheetFormatPr defaultRowHeight="15"/>
  <cols>
    <col min="1" max="1" width="44.28515625" customWidth="1"/>
    <col min="2" max="2" width="44.7109375" customWidth="1"/>
    <col min="4" max="4" width="41" customWidth="1"/>
  </cols>
  <sheetData>
    <row r="1" spans="1:18" ht="25.5">
      <c r="A1" s="324" t="s">
        <v>13324</v>
      </c>
      <c r="B1" s="325"/>
      <c r="C1" s="325"/>
      <c r="D1" s="325"/>
      <c r="E1" s="325"/>
      <c r="F1" s="325"/>
      <c r="G1" s="325"/>
      <c r="H1" s="325"/>
      <c r="J1" s="326" t="s">
        <v>13327</v>
      </c>
      <c r="K1" s="327"/>
    </row>
    <row r="2" spans="1:18" ht="16.5">
      <c r="A2" s="315" t="s">
        <v>4243</v>
      </c>
      <c r="B2" s="315" t="s">
        <v>3077</v>
      </c>
      <c r="C2" s="315" t="s">
        <v>13601</v>
      </c>
      <c r="D2" s="315" t="s">
        <v>3079</v>
      </c>
      <c r="E2" s="315" t="s">
        <v>13610</v>
      </c>
      <c r="F2" s="315" t="s">
        <v>13611</v>
      </c>
      <c r="G2" s="315" t="s">
        <v>13602</v>
      </c>
      <c r="H2" s="315" t="s">
        <v>1557</v>
      </c>
      <c r="J2" s="296" t="s">
        <v>4516</v>
      </c>
      <c r="K2" s="296" t="s">
        <v>3077</v>
      </c>
      <c r="M2" s="296" t="s">
        <v>4516</v>
      </c>
      <c r="N2" s="296" t="s">
        <v>3077</v>
      </c>
    </row>
    <row r="3" spans="1:18">
      <c r="A3" s="127" t="s">
        <v>13423</v>
      </c>
      <c r="B3" s="127" t="str">
        <f>LEFT(A3,FIND(":",A3,1)-1)</f>
        <v>Sunrise Service</v>
      </c>
      <c r="C3" s="127" t="str">
        <f>LEFT(RIGHT(A3,LEN(A3)-FIND(":",A3,1)-1),FIND(".",RIGHT(A3,LEN(A3)-FIND(":",A3,1)-1),1)-1)</f>
        <v>Lathander</v>
      </c>
      <c r="D3" s="127" t="str">
        <f>RIGHT(A3,LEN(A3)-LEN(B3)-LEN(C3)-4)</f>
        <v>Welcoming rites to Lathander as the day begins.</v>
      </c>
      <c r="E3" s="127" t="s">
        <v>5681</v>
      </c>
      <c r="F3" s="127"/>
      <c r="G3" s="127"/>
      <c r="H3" s="127" t="s">
        <v>13325</v>
      </c>
      <c r="J3" s="1">
        <v>1</v>
      </c>
      <c r="K3" s="1" t="str">
        <f>CalendarV1!D4</f>
        <v>Hammer</v>
      </c>
      <c r="M3" s="1" t="s">
        <v>13620</v>
      </c>
      <c r="N3" s="1" t="s">
        <v>13621</v>
      </c>
      <c r="O3" t="s">
        <v>13485</v>
      </c>
    </row>
    <row r="4" spans="1:18">
      <c r="A4" s="127" t="s">
        <v>13424</v>
      </c>
      <c r="B4" s="127" t="str">
        <f t="shared" ref="B4:B67" si="0">LEFT(A4,FIND(":",A4,1)-1)</f>
        <v>Twilight Service</v>
      </c>
      <c r="C4" s="127" t="str">
        <f t="shared" ref="C4:C67" si="1">LEFT(RIGHT(A4,LEN(A4)-FIND(":",A4,1)-1),FIND(".",RIGHT(A4,LEN(A4)-FIND(":",A4,1)-1),1)-1)</f>
        <v>Lathander</v>
      </c>
      <c r="D4" s="127" t="str">
        <f t="shared" ref="D4:D67" si="2">RIGHT(A4,LEN(A4)-LEN(B4)-LEN(C4)-4)</f>
        <v>Solemn rites asking Lathander to watch over his faithful as the night comes.</v>
      </c>
      <c r="E4" s="127" t="s">
        <v>5681</v>
      </c>
      <c r="F4" s="127"/>
      <c r="G4" s="127"/>
      <c r="H4" s="127" t="s">
        <v>13325</v>
      </c>
      <c r="J4" s="1">
        <v>2</v>
      </c>
      <c r="K4" s="1" t="str">
        <f>CalendarV1!O4</f>
        <v>Alturiak</v>
      </c>
      <c r="M4" s="1" t="s">
        <v>12739</v>
      </c>
      <c r="N4" s="1" t="s">
        <v>13622</v>
      </c>
    </row>
    <row r="5" spans="1:18">
      <c r="A5" s="127" t="s">
        <v>13425</v>
      </c>
      <c r="B5" s="127" t="str">
        <f t="shared" si="0"/>
        <v>The Lady's Appeasement</v>
      </c>
      <c r="C5" s="127" t="str">
        <f t="shared" si="1"/>
        <v>Leira</v>
      </c>
      <c r="D5" s="127" t="str">
        <f t="shared" si="2"/>
        <v>A daily opportunity to offer sacrifices to Leira, praying that she avert her caprices, and bless those who engage in deceit or who attempt to see through deceit.</v>
      </c>
      <c r="E5" s="127" t="s">
        <v>5681</v>
      </c>
      <c r="F5" s="127"/>
      <c r="G5" s="127"/>
      <c r="H5" s="127" t="s">
        <v>13325</v>
      </c>
      <c r="J5" s="1">
        <v>3</v>
      </c>
      <c r="K5" s="1" t="str">
        <f>CalendarV1!Z4</f>
        <v>Ches</v>
      </c>
      <c r="M5" s="1" t="s">
        <v>13634</v>
      </c>
      <c r="N5" s="1" t="s">
        <v>13623</v>
      </c>
    </row>
    <row r="6" spans="1:18">
      <c r="A6" s="127" t="s">
        <v>13426</v>
      </c>
      <c r="B6" s="127" t="str">
        <f t="shared" si="0"/>
        <v>Sunset Prayers</v>
      </c>
      <c r="C6" s="127" t="str">
        <f t="shared" si="1"/>
        <v>Mask</v>
      </c>
      <c r="D6" s="127" t="str">
        <f t="shared" si="2"/>
        <v>Rites in which worshipers kneel before altar to Mask. Worshipers offer coins to low-ranking clergy, low-ranking clergy offer them to high-ranking clergy, and the high priest offers a single coin to the most destitute of worshipers present.</v>
      </c>
      <c r="E6" s="127" t="s">
        <v>5681</v>
      </c>
      <c r="F6" s="127"/>
      <c r="G6" s="127"/>
      <c r="H6" s="127" t="s">
        <v>13325</v>
      </c>
      <c r="J6" s="1">
        <v>4</v>
      </c>
      <c r="K6" s="1" t="str">
        <f>CalendarV1!D12</f>
        <v>Tarsakh</v>
      </c>
      <c r="M6" s="1" t="s">
        <v>13635</v>
      </c>
      <c r="N6" s="1" t="s">
        <v>13624</v>
      </c>
    </row>
    <row r="7" spans="1:18">
      <c r="A7" s="127" t="s">
        <v>13427</v>
      </c>
      <c r="B7" s="127" t="str">
        <f t="shared" si="0"/>
        <v>The Dusking</v>
      </c>
      <c r="C7" s="127" t="str">
        <f t="shared" si="1"/>
        <v>Myrkul</v>
      </c>
      <c r="D7" s="127" t="str">
        <f t="shared" si="2"/>
        <v>A rite to remind mortals how closely death walks, involving a floating skull onto which were sprinkled pinches of cremains and grave dirt, with each sacrifice marked by the tolling of a funereal bell.</v>
      </c>
      <c r="E7" s="127" t="s">
        <v>5681</v>
      </c>
      <c r="F7" s="127"/>
      <c r="G7" s="127"/>
      <c r="H7" s="127" t="s">
        <v>13325</v>
      </c>
      <c r="J7" s="1">
        <v>5</v>
      </c>
      <c r="K7" s="1" t="str">
        <f>CalendarV1!O12</f>
        <v>Mirtul</v>
      </c>
      <c r="M7" s="1" t="s">
        <v>10362</v>
      </c>
      <c r="N7" s="1" t="s">
        <v>13625</v>
      </c>
      <c r="R7" t="s">
        <v>13486</v>
      </c>
    </row>
    <row r="8" spans="1:18">
      <c r="A8" s="127" t="s">
        <v>13428</v>
      </c>
      <c r="B8" s="127" t="str">
        <f t="shared" si="0"/>
        <v>The Binding</v>
      </c>
      <c r="C8" s="127" t="str">
        <f t="shared" si="1"/>
        <v>Oghma</v>
      </c>
      <c r="D8" s="127" t="str">
        <f t="shared" si="2"/>
        <v>One of the "Cornerstones of the Day," the Binding is a morning service in which the symbols of Oghma are written in the dirt, in ashes upon the altar, or on any other medium, which prayers are intoned.</v>
      </c>
      <c r="E8" s="127" t="s">
        <v>5681</v>
      </c>
      <c r="F8" s="127"/>
      <c r="G8" s="127"/>
      <c r="H8" s="127" t="s">
        <v>13325</v>
      </c>
      <c r="J8" s="1">
        <v>6</v>
      </c>
      <c r="K8" s="1" t="str">
        <f>CalendarV1!Z12</f>
        <v>Kythorn</v>
      </c>
      <c r="M8" s="1" t="s">
        <v>13636</v>
      </c>
      <c r="N8" s="1" t="s">
        <v>13626</v>
      </c>
    </row>
    <row r="9" spans="1:18">
      <c r="A9" s="127" t="s">
        <v>13429</v>
      </c>
      <c r="B9" s="127" t="str">
        <f t="shared" si="0"/>
        <v>The Covenant</v>
      </c>
      <c r="C9" s="127" t="str">
        <f t="shared" si="1"/>
        <v>Oghma</v>
      </c>
      <c r="D9" s="127" t="str">
        <f t="shared" si="2"/>
        <v>The second "Cornerstone of the Day" of the Oghman faith, this is an evening service in which passages of some work of wisdom are read aloud or recited from memory, a song or poem is offered up to Oghma, and then some item of knowledge that clergy or laity have learned that day is offered up aloud for the benefit of all present.</v>
      </c>
      <c r="E9" s="127" t="s">
        <v>5681</v>
      </c>
      <c r="F9" s="127"/>
      <c r="G9" s="127"/>
      <c r="H9" s="127" t="s">
        <v>13325</v>
      </c>
      <c r="J9" s="1">
        <v>7</v>
      </c>
      <c r="K9" s="1" t="str">
        <f>CalendarV1!D20</f>
        <v>Flamerule</v>
      </c>
      <c r="M9" s="1" t="s">
        <v>13637</v>
      </c>
      <c r="N9" s="1" t="s">
        <v>13627</v>
      </c>
    </row>
    <row r="10" spans="1:18">
      <c r="A10" s="127" t="s">
        <v>13430</v>
      </c>
      <c r="B10" s="127" t="str">
        <f t="shared" si="0"/>
        <v>Nightfall</v>
      </c>
      <c r="C10" s="127" t="str">
        <f t="shared" si="1"/>
        <v>Shar</v>
      </c>
      <c r="D10" s="127" t="str">
        <f t="shared" si="2"/>
        <v>A nightly ritual as the sun sets, involving an invocation, a dance, a charge or series of inspiring instructions, and a revel. Lay worshipers are expected to attend at least one Nightfall rite per tenday. On moonless nights, this rite is called the Coming of the Lady, and every congregation must carry out some significant act of vengeance or wickedness in the Dark Lady's name.</v>
      </c>
      <c r="E10" s="127" t="s">
        <v>5681</v>
      </c>
      <c r="F10" s="127"/>
      <c r="G10" s="127"/>
      <c r="H10" s="127" t="s">
        <v>13325</v>
      </c>
      <c r="J10" s="1">
        <v>8</v>
      </c>
      <c r="K10" s="1" t="str">
        <f>CalendarV1!O20</f>
        <v>Eleasias</v>
      </c>
      <c r="M10" s="1" t="s">
        <v>13638</v>
      </c>
      <c r="N10" s="1" t="s">
        <v>13628</v>
      </c>
    </row>
    <row r="11" spans="1:18">
      <c r="A11" s="127" t="s">
        <v>13431</v>
      </c>
      <c r="B11" s="127" t="str">
        <f t="shared" si="0"/>
        <v>Song of the Sword</v>
      </c>
      <c r="C11" s="127" t="str">
        <f t="shared" si="1"/>
        <v>Tempus</v>
      </c>
      <c r="D11" s="127" t="str">
        <f t="shared" si="2"/>
        <v>A rousing holy battle chant performed just after dark in temples, invoking Tempus' strength of arms through the night and unto the following day.</v>
      </c>
      <c r="E11" s="127" t="s">
        <v>5681</v>
      </c>
      <c r="F11" s="127"/>
      <c r="G11" s="127"/>
      <c r="H11" s="127" t="s">
        <v>13325</v>
      </c>
      <c r="J11" s="1">
        <v>9</v>
      </c>
      <c r="K11" s="1" t="str">
        <f>CalendarV1!Z20</f>
        <v>Eleint</v>
      </c>
      <c r="M11" s="1" t="s">
        <v>13639</v>
      </c>
      <c r="N11" s="1" t="s">
        <v>13629</v>
      </c>
    </row>
    <row r="12" spans="1:18">
      <c r="A12" s="127" t="s">
        <v>13432</v>
      </c>
      <c r="B12" s="127" t="str">
        <f t="shared" si="0"/>
        <v>The Awakening</v>
      </c>
      <c r="C12" s="127" t="str">
        <f t="shared" si="1"/>
        <v>Tyr</v>
      </c>
      <c r="D12" s="127" t="str">
        <f t="shared" si="2"/>
        <v>Dawn invocation, followed by prayers, a short sermon or reading of wisdom, and closing anthem that is a gentle uplifting renewal of faith.</v>
      </c>
      <c r="E12" s="127" t="s">
        <v>5681</v>
      </c>
      <c r="F12" s="127"/>
      <c r="G12" s="127"/>
      <c r="H12" s="127" t="s">
        <v>13325</v>
      </c>
      <c r="J12" s="1">
        <v>10</v>
      </c>
      <c r="K12" s="1" t="str">
        <f>CalendarV1!D28</f>
        <v>Marpenoth</v>
      </c>
      <c r="M12" s="1" t="s">
        <v>13640</v>
      </c>
      <c r="N12" s="1" t="s">
        <v>13630</v>
      </c>
    </row>
    <row r="13" spans="1:18">
      <c r="A13" s="127" t="s">
        <v>13433</v>
      </c>
      <c r="B13" s="127" t="str">
        <f t="shared" si="0"/>
        <v>The Hammer at Highsun</v>
      </c>
      <c r="C13" s="127" t="str">
        <f t="shared" si="1"/>
        <v>Tyr</v>
      </c>
      <c r="D13" s="127" t="str">
        <f t="shared" si="2"/>
        <v>Highsun invocation, followed by prayers, a short sermon or reading of wisdom, and closing anthem that is a stirring, exultant expression of the church's vigilance and martial might.</v>
      </c>
      <c r="E13" s="127" t="s">
        <v>5681</v>
      </c>
      <c r="F13" s="127"/>
      <c r="G13" s="127"/>
      <c r="H13" s="127" t="s">
        <v>13325</v>
      </c>
      <c r="J13" s="1">
        <v>11</v>
      </c>
      <c r="K13" s="1" t="str">
        <f>CalendarV1!O28</f>
        <v>Uktar</v>
      </c>
      <c r="M13" s="1" t="s">
        <v>13641</v>
      </c>
      <c r="N13" s="1" t="s">
        <v>13631</v>
      </c>
    </row>
    <row r="14" spans="1:18">
      <c r="A14" s="127" t="s">
        <v>13434</v>
      </c>
      <c r="B14" s="127" t="str">
        <f t="shared" si="0"/>
        <v>High Justice</v>
      </c>
      <c r="C14" s="127" t="str">
        <f t="shared" si="1"/>
        <v>Tyr</v>
      </c>
      <c r="D14" s="127" t="str">
        <f t="shared" si="2"/>
        <v>Evening invocation, followed by prayers, a short sermon or reading of wisdom, and closing anthem that is a a stern, proud celebration of Tyr's commandments and the temple's purpose.</v>
      </c>
      <c r="E14" s="127" t="s">
        <v>5681</v>
      </c>
      <c r="F14" s="127"/>
      <c r="G14" s="127"/>
      <c r="H14" s="127" t="s">
        <v>13325</v>
      </c>
      <c r="J14" s="1">
        <v>12</v>
      </c>
      <c r="K14" s="1" t="str">
        <f>CalendarV1!Z28</f>
        <v>Nightal</v>
      </c>
      <c r="M14" s="1" t="s">
        <v>13642</v>
      </c>
      <c r="N14" s="1" t="s">
        <v>13632</v>
      </c>
    </row>
    <row r="15" spans="1:18">
      <c r="A15" s="127" t="s">
        <v>13435</v>
      </c>
      <c r="B15" s="127" t="str">
        <f t="shared" si="0"/>
        <v>The Remembrance of the Just Fallen</v>
      </c>
      <c r="C15" s="127" t="str">
        <f t="shared" si="1"/>
        <v>Tyr</v>
      </c>
      <c r="D15" s="127" t="str">
        <f t="shared" si="2"/>
        <v>Night invocation, followed by prayers, a short sermon or reading of wisdom, and closing anthem that is a haunting, softly changed reverence for those who have laid down their lives for justice, both inside and outside the faith.</v>
      </c>
      <c r="E15" s="127" t="s">
        <v>5681</v>
      </c>
      <c r="F15" s="127"/>
      <c r="G15" s="127"/>
      <c r="H15" s="127" t="s">
        <v>13325</v>
      </c>
      <c r="M15" s="1" t="s">
        <v>13643</v>
      </c>
      <c r="N15" s="1" t="s">
        <v>13633</v>
      </c>
    </row>
    <row r="16" spans="1:18">
      <c r="A16" s="127" t="s">
        <v>13584</v>
      </c>
      <c r="B16" s="127" t="str">
        <f t="shared" si="0"/>
        <v>High Flow</v>
      </c>
      <c r="C16" s="127" t="str">
        <f t="shared" si="1"/>
        <v>Deep Sashelas</v>
      </c>
      <c r="D16" s="127" t="str">
        <f t="shared" si="2"/>
        <v>Celebrated at high tide with offerings and complex patterns swum in the waters. Joyous celebration emphasizing beauty, creativity, and artistry.</v>
      </c>
      <c r="E16" s="127" t="s">
        <v>5681</v>
      </c>
      <c r="F16" s="127"/>
      <c r="G16" s="127" t="s">
        <v>13586</v>
      </c>
      <c r="H16" s="127" t="s">
        <v>13325</v>
      </c>
    </row>
    <row r="17" spans="1:8">
      <c r="A17" s="127" t="s">
        <v>13585</v>
      </c>
      <c r="B17" s="127" t="str">
        <f t="shared" si="0"/>
        <v>Deep Ebb</v>
      </c>
      <c r="C17" s="127" t="str">
        <f t="shared" si="1"/>
        <v>Deep Sashelas</v>
      </c>
      <c r="D17" s="127" t="str">
        <f t="shared" si="2"/>
        <v>Celebrated at low tide with offerings and complex patterns swum in the waters. Grim, martial ceremoney emphasizing the remembrance of those who are lost and vigilance against the ever-present enemies of the Undersea.</v>
      </c>
      <c r="E17" s="127" t="s">
        <v>5681</v>
      </c>
      <c r="F17" s="127"/>
      <c r="G17" s="127" t="s">
        <v>13586</v>
      </c>
      <c r="H17" s="127" t="s">
        <v>13325</v>
      </c>
    </row>
    <row r="18" spans="1:8">
      <c r="A18" s="127" t="s">
        <v>13436</v>
      </c>
      <c r="B18" s="127" t="str">
        <f t="shared" si="0"/>
        <v>Feast of Love</v>
      </c>
      <c r="C18" s="127" t="str">
        <f t="shared" si="1"/>
        <v>Sune</v>
      </c>
      <c r="D18" s="127" t="str">
        <f t="shared" si="2"/>
        <v>Intimate gatherings of the faithful in which they recline on cushions and couches, eating bitelets and sipping liquers, while enjoying solitary dancers interspersed with readers of poetry and romantic prose. Such gatherings always break up into more private groups afterwards.</v>
      </c>
      <c r="E18" s="127" t="s">
        <v>10232</v>
      </c>
      <c r="F18" s="127"/>
      <c r="G18" s="127"/>
      <c r="H18" s="127" t="s">
        <v>13325</v>
      </c>
    </row>
    <row r="19" spans="1:8">
      <c r="A19" s="127" t="s">
        <v>13437</v>
      </c>
      <c r="B19" s="127" t="str">
        <f t="shared" si="0"/>
        <v>Seeing Justice (1st Day of Month)</v>
      </c>
      <c r="C19" s="127" t="str">
        <f t="shared" si="1"/>
        <v>Tyr</v>
      </c>
      <c r="D19" s="127" t="str">
        <f t="shared" si="2"/>
        <v>Chanted prayers and thunderous hymns under the image of a gigantic warhammer that glows white.</v>
      </c>
      <c r="E19" s="127" t="s">
        <v>5682</v>
      </c>
      <c r="F19" s="127"/>
      <c r="G19" s="127"/>
      <c r="H19" s="127" t="s">
        <v>13325</v>
      </c>
    </row>
    <row r="20" spans="1:8">
      <c r="A20" s="127" t="s">
        <v>13438</v>
      </c>
      <c r="B20" s="127" t="str">
        <f t="shared" si="0"/>
        <v>The Maiming (13th Day of Month)</v>
      </c>
      <c r="C20" s="127" t="str">
        <f t="shared" si="1"/>
        <v>Tyr</v>
      </c>
      <c r="D20" s="127" t="str">
        <f t="shared" si="2"/>
        <v>Chanted prayers and thunderous hymns under the image of a hand surrounded by a nimbus of burning blood, and then tumbles away into darkness.</v>
      </c>
      <c r="E20" s="127" t="s">
        <v>5682</v>
      </c>
      <c r="F20" s="127"/>
      <c r="G20" s="127"/>
      <c r="H20" s="127" t="s">
        <v>13325</v>
      </c>
    </row>
    <row r="21" spans="1:8">
      <c r="A21" s="127" t="s">
        <v>13439</v>
      </c>
      <c r="B21" s="127" t="str">
        <f t="shared" si="0"/>
        <v>The Blinding (22nd Day of Month)</v>
      </c>
      <c r="C21" s="127" t="str">
        <f t="shared" si="1"/>
        <v>Tyr</v>
      </c>
      <c r="D21" s="127" t="str">
        <f t="shared" si="2"/>
        <v>Chanted prayers and thunderous hymns under the image of two eyes that burst into fountains of flaming tears until they have entirely spilled away. Afterwards, symbolic blindfolds of diaphanous damask are bound over the eyes of worshippers to remind them of Tyr's blindness.</v>
      </c>
      <c r="E21" s="127" t="s">
        <v>5682</v>
      </c>
      <c r="F21" s="127"/>
      <c r="G21" s="127"/>
      <c r="H21" s="127" t="s">
        <v>13325</v>
      </c>
    </row>
    <row r="22" spans="1:8">
      <c r="A22" s="127" t="s">
        <v>13563</v>
      </c>
      <c r="B22" s="127" t="str">
        <f t="shared" si="0"/>
        <v>Deepstone Triad (New Moon, plus Days Before and After)</v>
      </c>
      <c r="C22" s="127" t="str">
        <f t="shared" si="1"/>
        <v>Dumathoin</v>
      </c>
      <c r="D22" s="127" t="str">
        <f t="shared" si="2"/>
        <v>Holy days in which the moon is thought to be a gemstone hidden in the earth. Gems and jewelry are sacrificed during this time.</v>
      </c>
      <c r="E22" s="127" t="s">
        <v>5682</v>
      </c>
      <c r="F22" s="127"/>
      <c r="G22" s="127" t="s">
        <v>13566</v>
      </c>
      <c r="H22" s="127" t="s">
        <v>13325</v>
      </c>
    </row>
    <row r="23" spans="1:8">
      <c r="A23" s="127" t="s">
        <v>13564</v>
      </c>
      <c r="B23" s="127" t="str">
        <f t="shared" si="0"/>
        <v>Ringing the Anvil (Full or Crescent Moons)</v>
      </c>
      <c r="C23" s="127" t="str">
        <f t="shared" si="1"/>
        <v>Moradin Soulforger</v>
      </c>
      <c r="D23" s="127" t="str">
        <f t="shared" si="2"/>
        <v>Holy rite in which the faithful enter the shrine, bowing to and ringing a hammer against the forge as they enter and surrender weapons (in times of peace). Clergy engage in humble, verbal prayer and in open, earnest discussion of dwarven problems and issues. Such discussions are assumed to be between equals, no matter the standing or even race of those present, save the ranking priest of Moradin. Ends in a rising chant of "The dwarves shall prevail, the dwarves shall endure, the dwarves shall grow!" which rises steadily in tempo and volume. As it does, the hammer on the largest anvil rises into the air by virtue of the god's power. It may glow, move about the room, or otherwise suggest messages from the god, but always ends by dropping back onto the anvil with a loud ringing, as though a powerful figure had smote the anvil with the hammer.</v>
      </c>
      <c r="E23" s="127" t="s">
        <v>5682</v>
      </c>
      <c r="F23" s="127"/>
      <c r="G23" s="127" t="s">
        <v>13566</v>
      </c>
      <c r="H23" s="127" t="s">
        <v>13325</v>
      </c>
    </row>
    <row r="24" spans="1:8">
      <c r="A24" s="127" t="s">
        <v>13565</v>
      </c>
      <c r="B24" s="127" t="str">
        <f t="shared" si="0"/>
        <v>Coin Day (Before and After a Full Moon)</v>
      </c>
      <c r="C24" s="127" t="str">
        <f t="shared" si="1"/>
        <v>Vergadain</v>
      </c>
      <c r="D24" s="127" t="str">
        <f t="shared" si="2"/>
        <v>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v>
      </c>
      <c r="E24" s="127" t="s">
        <v>5682</v>
      </c>
      <c r="F24" s="127"/>
      <c r="G24" s="127" t="s">
        <v>13566</v>
      </c>
      <c r="H24" s="127" t="s">
        <v>13325</v>
      </c>
    </row>
    <row r="25" spans="1:8">
      <c r="A25" s="127" t="s">
        <v>13587</v>
      </c>
      <c r="B25" s="127" t="str">
        <f t="shared" si="0"/>
        <v>Late'quor (Crescent Moon)</v>
      </c>
      <c r="C25" s="127" t="str">
        <f t="shared" si="1"/>
        <v>Corellon Larethian</v>
      </c>
      <c r="D25" s="127" t="str">
        <f t="shared" si="2"/>
        <v>Translated as "Forest Communion of the Crescent Moon," this rite sees the faithful offering up music, song, dance, and the offering of the most beautiful things of their own hands. Such art is usually retained by shrines and temples, but has occasionally been known to vanish entirely, taking to Arvandor. In such instances, great works of magic sometimes occur, resulting in a reshaping of the landscape, mighty blessings bestowed on the creator of the art or even a "trade", leaving behind an item that is readily enchanted and held as a relic of the faith.</v>
      </c>
      <c r="E25" s="127" t="s">
        <v>5682</v>
      </c>
      <c r="F25" s="127"/>
      <c r="G25" s="127" t="s">
        <v>13586</v>
      </c>
      <c r="H25" s="127" t="s">
        <v>13325</v>
      </c>
    </row>
    <row r="26" spans="1:8">
      <c r="A26" s="127" t="s">
        <v>13588</v>
      </c>
      <c r="B26" s="127" t="str">
        <f t="shared" si="0"/>
        <v>Midnight Gambol (Full Moon)</v>
      </c>
      <c r="C26" s="127" t="str">
        <f t="shared" si="1"/>
        <v>Erevan Ilesere</v>
      </c>
      <c r="D26" s="127" t="str">
        <f t="shared" si="2"/>
        <v>Celebration in a new, secret place each month, gained by word of mouth (though those clever enough to find it without being told are welcome). Often joined in revels by fey, and includes the sacrifice of beautiful objects (many stolen), dancing, wine, tale-telling and endless pranking.</v>
      </c>
      <c r="E26" s="127" t="s">
        <v>5682</v>
      </c>
      <c r="F26" s="127"/>
      <c r="G26" s="127" t="s">
        <v>13586</v>
      </c>
      <c r="H26" s="127" t="s">
        <v>13325</v>
      </c>
    </row>
    <row r="27" spans="1:8">
      <c r="A27" s="127" t="s">
        <v>13589</v>
      </c>
      <c r="B27" s="127" t="str">
        <f t="shared" si="0"/>
        <v>Secrets of the Heart (Full Moon)</v>
      </c>
      <c r="C27" s="127" t="str">
        <f t="shared" si="1"/>
        <v>Hanali Celanil</v>
      </c>
      <c r="D27" s="127" t="str">
        <f t="shared" si="2"/>
        <v>Romantic, blissful revels where those who are romantically involved are said to find the brightest expressions of their hearts. Sacrifices of beautiful things are made to Hanali, some of which are whisked into Arvandor, and the others given back out among the faithful. Artists often unveil their newest works at these events, and lovers often formally declare their troth to one another secretly or in public.</v>
      </c>
      <c r="E27" s="127" t="s">
        <v>5682</v>
      </c>
      <c r="F27" s="127"/>
      <c r="G27" s="127" t="s">
        <v>13586</v>
      </c>
      <c r="H27" s="127" t="s">
        <v>13325</v>
      </c>
    </row>
    <row r="28" spans="1:8">
      <c r="A28" s="127" t="s">
        <v>13590</v>
      </c>
      <c r="B28" s="127" t="str">
        <f t="shared" si="0"/>
        <v>Lunar Hallowings (Full Moon)</v>
      </c>
      <c r="C28" s="127" t="str">
        <f t="shared" si="1"/>
        <v>Sehanine Moonbow</v>
      </c>
      <c r="D28" s="127" t="str">
        <f t="shared" si="2"/>
        <v>Personal meditation, followed by communal entering into a trance state, followed by a freeform dance beneath the moon.</v>
      </c>
      <c r="E28" s="127" t="s">
        <v>5682</v>
      </c>
      <c r="F28" s="127"/>
      <c r="G28" s="127" t="s">
        <v>13586</v>
      </c>
      <c r="H28" s="127" t="s">
        <v>13325</v>
      </c>
    </row>
    <row r="29" spans="1:8">
      <c r="A29" s="127" t="s">
        <v>13591</v>
      </c>
      <c r="B29" s="127" t="str">
        <f t="shared" si="0"/>
        <v>Hunter's Thanks (Full Moon)</v>
      </c>
      <c r="C29" s="127" t="str">
        <f t="shared" si="1"/>
        <v>Solonor Thelandira</v>
      </c>
      <c r="D29" s="127" t="str">
        <f t="shared" si="2"/>
        <v>Gathering of the Great Archer's faithful to give thanks for the skills he bestowed upon his people and the bounty this has brought them. Hunters sacrifice hunting trophies, and arrows engraved with the god's symbol are fired into the air (away from where anyone might be struck by them).</v>
      </c>
      <c r="E29" s="127" t="s">
        <v>5682</v>
      </c>
      <c r="F29" s="127"/>
      <c r="G29" s="127" t="s">
        <v>13586</v>
      </c>
      <c r="H29" s="127" t="s">
        <v>13325</v>
      </c>
    </row>
    <row r="30" spans="1:8">
      <c r="A30" s="127" t="s">
        <v>13607</v>
      </c>
      <c r="B30" s="127" t="str">
        <f t="shared" si="0"/>
        <v xml:space="preserve">Buying Grace </v>
      </c>
      <c r="C30" s="127" t="str">
        <f t="shared" si="1"/>
        <v>Abbathor</v>
      </c>
      <c r="D30" s="127" t="str">
        <f t="shared" si="2"/>
        <v>An enemy of the dwarven people is sacrificed upon the altar to Abbathor, and gems are sacrificed to the god, setting them upon the sacrifice, making sure they touch the blood. The value of the sacrifice is said to determine the amount of Abbathor's favor that will benefit the offerer. The sacrifice is then burnt to ashes, gems and all.</v>
      </c>
      <c r="E30" s="127" t="s">
        <v>13606</v>
      </c>
      <c r="F30" s="127"/>
      <c r="G30" s="127" t="s">
        <v>13566</v>
      </c>
      <c r="H30" s="127" t="s">
        <v>13325</v>
      </c>
    </row>
    <row r="31" spans="1:8">
      <c r="A31" s="127" t="s">
        <v>13609</v>
      </c>
      <c r="B31" s="127" t="str">
        <f t="shared" si="0"/>
        <v>The Splendarrsson</v>
      </c>
      <c r="C31" s="127" t="str">
        <f t="shared" si="1"/>
        <v>Dumathoin</v>
      </c>
      <c r="D31" s="127" t="str">
        <f t="shared" si="2"/>
        <v>Called for when dwarf-folk discover a major new lode of ore, a lost subterranean treasure cache, or something of the sort. Celebrated by a sacrifice of gems and jewelry to Dumathoin.</v>
      </c>
      <c r="E31" s="127" t="s">
        <v>13608</v>
      </c>
      <c r="F31" s="127"/>
      <c r="G31" s="127" t="s">
        <v>13566</v>
      </c>
      <c r="H31" s="127" t="s">
        <v>13325</v>
      </c>
    </row>
    <row r="32" spans="1:8">
      <c r="A32" s="127" t="s">
        <v>13440</v>
      </c>
      <c r="B32" s="127" t="str">
        <f t="shared" si="0"/>
        <v>The Foreshadowing (New Moon)</v>
      </c>
      <c r="C32" s="127" t="str">
        <f t="shared" si="1"/>
        <v>Ibraundul</v>
      </c>
      <c r="D32" s="127" t="str">
        <f t="shared" si="2"/>
        <v>On cloud-covered nights of the new moon, worshippers of the dark Ibrandul emerge from their subterranean lairs to perform a rite which begins at midnight and promises to fulfill Ibrandul's promise to eventually envelop the Lands Above in utter darkness.</v>
      </c>
      <c r="E32" s="127" t="s">
        <v>10233</v>
      </c>
      <c r="F32" s="127"/>
      <c r="G32" s="127"/>
      <c r="H32" s="127" t="s">
        <v>13325</v>
      </c>
    </row>
    <row r="33" spans="1:8">
      <c r="A33" s="127" t="s">
        <v>13441</v>
      </c>
      <c r="B33" s="127" t="str">
        <f t="shared" si="0"/>
        <v>New Moon Revel</v>
      </c>
      <c r="C33" s="127" t="str">
        <f t="shared" si="1"/>
        <v>Selune</v>
      </c>
      <c r="D33" s="127" t="str">
        <f t="shared" si="2"/>
        <v>Open-air dances and prayers under the moonlight with sacrifices of wine poured out upon the altar.</v>
      </c>
      <c r="E33" s="127" t="s">
        <v>10233</v>
      </c>
      <c r="F33" s="127"/>
      <c r="G33" s="127"/>
      <c r="H33" s="127" t="s">
        <v>13325</v>
      </c>
    </row>
    <row r="34" spans="1:8">
      <c r="A34" s="127" t="s">
        <v>13442</v>
      </c>
      <c r="B34" s="127" t="str">
        <f t="shared" si="0"/>
        <v>Full Moon Revel</v>
      </c>
      <c r="C34" s="127" t="str">
        <f t="shared" si="1"/>
        <v>Selune</v>
      </c>
      <c r="D34" s="127" t="str">
        <f t="shared" si="2"/>
        <v>Open-air dances and prayers under the moonlight with sacrifices of milk poured out upon the altar.</v>
      </c>
      <c r="E34" s="127" t="s">
        <v>10234</v>
      </c>
      <c r="F34" s="127"/>
      <c r="G34" s="127"/>
      <c r="H34" s="127" t="s">
        <v>13325</v>
      </c>
    </row>
    <row r="35" spans="1:8">
      <c r="A35" s="127" t="s">
        <v>13443</v>
      </c>
      <c r="B35" s="127" t="str">
        <f t="shared" si="0"/>
        <v>Grand Revel (Full Moon)</v>
      </c>
      <c r="C35" s="127" t="str">
        <f t="shared" si="1"/>
        <v>Sune</v>
      </c>
      <c r="D35" s="127" t="str">
        <f t="shared" si="2"/>
        <v>A dusk-to-dawn party in which outsiders are invited, dancing and minstrelsry dominate and those of the faith seek converts with fun and an exhibition of the temple's beautiful or art objects.</v>
      </c>
      <c r="E35" s="127" t="s">
        <v>10234</v>
      </c>
      <c r="F35" s="127"/>
      <c r="G35" s="127"/>
      <c r="H35" s="127" t="s">
        <v>13325</v>
      </c>
    </row>
    <row r="36" spans="1:8">
      <c r="A36" s="127" t="s">
        <v>13444</v>
      </c>
      <c r="B36" s="127" t="str">
        <f t="shared" si="0"/>
        <v>Divine Pageantry (Summer)</v>
      </c>
      <c r="C36" s="127" t="str">
        <f t="shared" si="1"/>
        <v>Siamorphe</v>
      </c>
      <c r="D36" s="127" t="str">
        <f t="shared" si="2"/>
        <v>Holy day in the Sea Ward and North Ward of Waterdeep where the nobles take over Heroes' Walk and Heroes' Garden, and the road from Skulls Street and all along the Street of Glances to the Street of the Singing Dolphin. They hold a fashionable revel where the nobility bedeck themselves in old-fashioned but outrageous costumes and parade about, scattering copper and silver coins to commoners, addressing one another with full titles and speaking in a highly stylized, stilted speech supposed to mimic an old nobles dialect dead for centuries. The most outrageous of them are elected as Pageant King and Pageant Queen at the grand end-of-day party thrown by the previous year's King and Queen.</v>
      </c>
      <c r="E36" s="127" t="s">
        <v>3306</v>
      </c>
      <c r="F36" s="127"/>
      <c r="G36" s="127"/>
      <c r="H36" s="127" t="s">
        <v>13325</v>
      </c>
    </row>
    <row r="37" spans="1:8">
      <c r="A37" s="127" t="s">
        <v>13445</v>
      </c>
      <c r="B37" s="127" t="str">
        <f t="shared" si="0"/>
        <v>Daernuth (Every 12 days)</v>
      </c>
      <c r="C37" s="127" t="str">
        <f t="shared" si="1"/>
        <v>Talona</v>
      </c>
      <c r="D37" s="127" t="str">
        <f t="shared" si="2"/>
        <v>Public festivals held every twelve days, open to nondevotees where visitors are encouraged to pray and giver offerings to Talona to spare themselves or loved ones from death, disease, and the like. The clergy with the ability to do so make a point of healing lepers and other victims of disfiguring diseases. Minor priests sell poisons (for eliminating vermin, of course), antidotes, and medicines, while senior clergy diagnose conditions and prescribe treatments for still fees.</v>
      </c>
      <c r="E37" s="127" t="s">
        <v>3306</v>
      </c>
      <c r="F37" s="127"/>
      <c r="G37" s="127"/>
      <c r="H37" s="127" t="s">
        <v>13325</v>
      </c>
    </row>
    <row r="38" spans="1:8">
      <c r="A38" s="127" t="s">
        <v>13446</v>
      </c>
      <c r="B38" s="127" t="str">
        <f t="shared" si="0"/>
        <v>Stormcall (Before a Storm, When a Storm is Desired)</v>
      </c>
      <c r="C38" s="127" t="str">
        <f t="shared" si="1"/>
        <v>Umberlee</v>
      </c>
      <c r="D38" s="127" t="str">
        <f t="shared" si="2"/>
        <v>Mass prayer in which worshippers call for Umberlee to send a storm to devastate a specific harbor or ship, or to turn away an approaching storm or one that has already broken on the worshipers. Clergy use the thaumaturgy cantrip to levitate candles, and must do so carefully, for a doused candle is an omen of Umberlee's wrath.</v>
      </c>
      <c r="E38" s="127" t="s">
        <v>3306</v>
      </c>
      <c r="F38" s="127"/>
      <c r="G38" s="127"/>
      <c r="H38" s="127" t="s">
        <v>13325</v>
      </c>
    </row>
    <row r="39" spans="1:8">
      <c r="A39" s="127" t="s">
        <v>13447</v>
      </c>
      <c r="B39" s="127" t="str">
        <f t="shared" si="0"/>
        <v>Cold Counting Comfort (Hammer 15th)</v>
      </c>
      <c r="C39" s="127" t="str">
        <f t="shared" si="1"/>
        <v>Waukeen</v>
      </c>
      <c r="D39" s="127" t="str">
        <f t="shared" si="2"/>
        <v>A sacred time to tend to accounting and inventory duties.</v>
      </c>
      <c r="E39" s="127" t="s">
        <v>5063</v>
      </c>
      <c r="F39" s="127">
        <v>15</v>
      </c>
      <c r="G39" s="127"/>
      <c r="H39" s="127" t="s">
        <v>13325</v>
      </c>
    </row>
    <row r="40" spans="1:8">
      <c r="A40" s="127" t="s">
        <v>13448</v>
      </c>
      <c r="B40" s="127" t="str">
        <f t="shared" si="0"/>
        <v>The Waterdhavian Social Season in Winter</v>
      </c>
      <c r="C40" s="127" t="str">
        <f t="shared" si="1"/>
        <v>Society The fierce Northern winters essentially shut the city down</v>
      </c>
      <c r="D40" s="127" t="str">
        <f t="shared" si="2"/>
        <v>As of the first blizzard, snow usually lies thick on the ground, and cruelly cold winds rush in off the ocean to lock the city down. Most nobles flee the city entirely during the winter, preferring to lock down their opulent villas in favor of country properties that are much cozier, or even for holdings in warmer, more southerly lands (most families of Tethyrian blood maintain houses in Amn, Tethyr and Calimshan, as well). As a result, while the Guild of Street Laborers works diligently to keep most of the streets of the city snow-free, the Sea and North Wards are basically left to snow-over (with the exception of the High Road and major roads).</v>
      </c>
      <c r="E40" s="127" t="s">
        <v>5063</v>
      </c>
      <c r="F40" s="127"/>
      <c r="G40" s="127"/>
      <c r="H40" s="127" t="s">
        <v>13325</v>
      </c>
    </row>
    <row r="41" spans="1:8">
      <c r="A41" s="127" t="s">
        <v>10368</v>
      </c>
      <c r="B41" s="127"/>
      <c r="C41" s="127"/>
      <c r="D41" s="127" t="s">
        <v>13449</v>
      </c>
      <c r="E41" s="127" t="s">
        <v>10368</v>
      </c>
      <c r="F41" s="127"/>
      <c r="G41" s="127"/>
      <c r="H41" s="127" t="s">
        <v>13326</v>
      </c>
    </row>
    <row r="42" spans="1:8">
      <c r="A42" s="127" t="s">
        <v>13450</v>
      </c>
      <c r="B42" s="127" t="str">
        <f t="shared" si="0"/>
        <v>The Longest Dance</v>
      </c>
      <c r="C42" s="127" t="str">
        <f t="shared" si="1"/>
        <v>Auril</v>
      </c>
      <c r="D42" s="127" t="str">
        <f t="shared" si="2"/>
        <v>The holiest night of the year to Aurilites, it is spent with a festival of ice-dancing the whole night through. It is a raucous and enjoyable festival, in which the faithful are supposed to enjoy themselves, and invite others to join them for the fun (and possible proselytizing).</v>
      </c>
      <c r="E42" s="127" t="s">
        <v>10368</v>
      </c>
      <c r="F42" s="127"/>
      <c r="G42" s="127"/>
      <c r="H42" s="127" t="s">
        <v>13326</v>
      </c>
    </row>
    <row r="43" spans="1:8">
      <c r="A43" s="127" t="s">
        <v>13451</v>
      </c>
      <c r="B43" s="127" t="str">
        <f t="shared" si="0"/>
        <v>Midwinter Gathering</v>
      </c>
      <c r="C43" s="127" t="str">
        <f t="shared" si="1"/>
        <v>Grumbar</v>
      </c>
      <c r="D43" s="127" t="str">
        <f t="shared" si="2"/>
        <v>The church holds a festival celebrating the completion of another year in the eternal church of Grumbar. During this festival, church leaders and elders gather to plan the faith's activities during the upcoming year. These plans, once set, are never varied from during the year and can only be changed at the next Midwinter Gathering.</v>
      </c>
      <c r="E43" s="127" t="s">
        <v>10368</v>
      </c>
      <c r="F43" s="127"/>
      <c r="G43" s="127"/>
      <c r="H43" s="127" t="s">
        <v>13326</v>
      </c>
    </row>
    <row r="44" spans="1:8">
      <c r="A44" s="127" t="s">
        <v>13452</v>
      </c>
      <c r="B44" s="127" t="str">
        <f t="shared" si="0"/>
        <v>Deliverance Unto Darkness</v>
      </c>
      <c r="C44" s="127" t="str">
        <f t="shared" si="1"/>
        <v>Ibrandul</v>
      </c>
      <c r="D44" s="127" t="str">
        <f t="shared" si="2"/>
        <v>Held on Midwinter's Eve, this ritual typically involves the sacrifice of a monstrous spider or some other creature or being intimately associated with Lolth. It culminates in the casting of strange spells that allow them to wander through the Underdark without light.</v>
      </c>
      <c r="E44" s="127" t="s">
        <v>10368</v>
      </c>
      <c r="F44" s="127"/>
      <c r="G44" s="127"/>
      <c r="H44" s="127" t="s">
        <v>13326</v>
      </c>
    </row>
    <row r="45" spans="1:8">
      <c r="A45" s="127" t="s">
        <v>13453</v>
      </c>
      <c r="B45" s="127" t="str">
        <f t="shared" si="0"/>
        <v>The Retreat</v>
      </c>
      <c r="C45" s="127" t="str">
        <f t="shared" si="1"/>
        <v>The Red Knight</v>
      </c>
      <c r="D45" s="127" t="str">
        <f t="shared" si="2"/>
        <v>Gathering of clergy and faithful to assemble in solemn ceremony to examine the previous year's campaigns. Strategies are discussed, battles analyzed, and the accumulated lore is integrated into the temple's teachings.</v>
      </c>
      <c r="E45" s="127" t="s">
        <v>10368</v>
      </c>
      <c r="F45" s="127"/>
      <c r="G45" s="127"/>
      <c r="H45" s="127" t="s">
        <v>13326</v>
      </c>
    </row>
    <row r="46" spans="1:8">
      <c r="A46" s="127" t="s">
        <v>13592</v>
      </c>
      <c r="B46" s="127" t="str">
        <f t="shared" si="0"/>
        <v>The Dark Court Slaughter</v>
      </c>
      <c r="C46" s="127" t="str">
        <f t="shared" si="1"/>
        <v>Shevarash</v>
      </c>
      <c r="D46" s="127" t="str">
        <f t="shared" si="2"/>
        <v>A holy day in recognition of the Slaughter that is part of Shevarash's mythos, and vows of vengeance against the drow are sworn. Accompanied by a grim feast of bitter foods and plain spring water, with tales of the treachery of the drow and victories against them.</v>
      </c>
      <c r="E46" s="127" t="s">
        <v>10368</v>
      </c>
      <c r="F46" s="127"/>
      <c r="G46" s="127" t="s">
        <v>13586</v>
      </c>
      <c r="H46" s="127" t="s">
        <v>13326</v>
      </c>
    </row>
    <row r="47" spans="1:8">
      <c r="A47" s="127" t="s">
        <v>13567</v>
      </c>
      <c r="B47" s="127" t="str">
        <f t="shared" si="0"/>
        <v>Days of the Reverend Mother</v>
      </c>
      <c r="C47" s="127" t="str">
        <f t="shared" si="1"/>
        <v>Berronar Truesilver</v>
      </c>
      <c r="D47" s="127" t="str">
        <f t="shared" si="2"/>
        <v>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v>
      </c>
      <c r="E47" s="127"/>
      <c r="F47" s="127"/>
      <c r="G47" s="127" t="s">
        <v>13566</v>
      </c>
      <c r="H47" s="127" t="s">
        <v>13326</v>
      </c>
    </row>
    <row r="48" spans="1:8">
      <c r="A48" s="127" t="s">
        <v>13568</v>
      </c>
      <c r="B48" s="127" t="str">
        <f t="shared" si="0"/>
        <v>Rites of the Chancel Door</v>
      </c>
      <c r="C48" s="127" t="str">
        <f t="shared" si="1"/>
        <v>Gorm Gulthyn</v>
      </c>
      <c r="D48" s="127" t="str">
        <f t="shared" si="2"/>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48" s="127"/>
      <c r="F48" s="127"/>
      <c r="G48" s="127" t="s">
        <v>13566</v>
      </c>
      <c r="H48" s="127" t="s">
        <v>13326</v>
      </c>
    </row>
    <row r="49" spans="1:8">
      <c r="A49" s="127" t="s">
        <v>13568</v>
      </c>
      <c r="B49" s="127" t="str">
        <f t="shared" si="0"/>
        <v>Rites of the Chancel Door</v>
      </c>
      <c r="C49" s="127" t="str">
        <f t="shared" si="1"/>
        <v>Gorm Gulthyn</v>
      </c>
      <c r="D49" s="127" t="str">
        <f t="shared" si="2"/>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49" s="127"/>
      <c r="F49" s="127"/>
      <c r="G49" s="127" t="s">
        <v>13566</v>
      </c>
      <c r="H49" s="127" t="s">
        <v>13326</v>
      </c>
    </row>
    <row r="50" spans="1:8">
      <c r="A50" s="127" t="s">
        <v>13569</v>
      </c>
      <c r="B50" s="127" t="str">
        <f t="shared" si="0"/>
        <v>The Rooting</v>
      </c>
      <c r="C50" s="127" t="str">
        <f t="shared" si="1"/>
        <v>Marthammor Duin</v>
      </c>
      <c r="D50" s="127" t="str">
        <f t="shared" si="2"/>
        <v>Holy day celebrating the reforging of ties to the mountain homelands.</v>
      </c>
      <c r="E50" s="127"/>
      <c r="F50" s="127"/>
      <c r="G50" s="127" t="s">
        <v>13566</v>
      </c>
      <c r="H50" s="127" t="s">
        <v>13326</v>
      </c>
    </row>
    <row r="51" spans="1:8">
      <c r="A51" s="127" t="s">
        <v>13570</v>
      </c>
      <c r="B51" s="127" t="str">
        <f t="shared" si="0"/>
        <v>The Rebirth (Alturiak 9th)</v>
      </c>
      <c r="C51" s="127" t="str">
        <f t="shared" si="1"/>
        <v>Marthammor Duin</v>
      </c>
      <c r="D51" s="127" t="str">
        <f t="shared" si="2"/>
        <v>Holy day celebrating the reemergence of dwarven wanderers from their mountain fastnesses.</v>
      </c>
      <c r="E51" s="127"/>
      <c r="F51" s="127"/>
      <c r="G51" s="127" t="s">
        <v>13566</v>
      </c>
      <c r="H51" s="127" t="s">
        <v>13325</v>
      </c>
    </row>
    <row r="52" spans="1:8">
      <c r="A52" s="127" t="s">
        <v>13454</v>
      </c>
      <c r="B52" s="127" t="str">
        <f t="shared" si="0"/>
        <v>Great Weave (Alturiak 20th)</v>
      </c>
      <c r="C52" s="127" t="str">
        <f t="shared" si="1"/>
        <v>Waukeen</v>
      </c>
      <c r="D52" s="127" t="str">
        <f t="shared" si="2"/>
        <v>A celebration of cloth-making and weaving, with cloth woven during this month believed to be truly blessed. The Most Excellent Order of Weavers &amp; Dyers and the Order of Master Taylors, Glovers &amp; Mercers consider this a very important festival.</v>
      </c>
      <c r="E52" s="127" t="s">
        <v>7102</v>
      </c>
      <c r="F52" s="127">
        <v>20</v>
      </c>
      <c r="G52" s="127"/>
      <c r="H52" s="127" t="s">
        <v>13325</v>
      </c>
    </row>
    <row r="53" spans="1:8">
      <c r="A53" s="127" t="s">
        <v>13455</v>
      </c>
      <c r="B53" s="127" t="str">
        <f t="shared" si="0"/>
        <v>The First Tide (When Ice in Harbor breaks)</v>
      </c>
      <c r="C53" s="127" t="str">
        <f t="shared" si="1"/>
        <v>Umberlee</v>
      </c>
      <c r="D53" s="127" t="str">
        <f t="shared" si="2"/>
        <v>Flute-and-drum parade through the streets by the clergy and faithful, celebrating the breaking of the ice. An animal sacrifice is taken down to the harbor, tied to a large stone and thrown into the water. If it washes back ashore, it is rescued and nurtured back to health, and tended as a sacred animal.</v>
      </c>
      <c r="E53" s="127" t="s">
        <v>7103</v>
      </c>
      <c r="F53" s="127"/>
      <c r="G53" s="127"/>
      <c r="H53" s="127" t="s">
        <v>13325</v>
      </c>
    </row>
    <row r="54" spans="1:8">
      <c r="A54" s="127" t="s">
        <v>13456</v>
      </c>
      <c r="B54" s="127" t="str">
        <f t="shared" si="0"/>
        <v>The Shattering (When Ice in Harbor Breaks)</v>
      </c>
      <c r="C54" s="127" t="str">
        <f t="shared" si="1"/>
        <v>Valkur</v>
      </c>
      <c r="D54" s="127" t="str">
        <f t="shared" si="2"/>
        <v>Festival celebrating the shattering of the ice in harbor, commemorated by launching and naming one new ship, which sails around the harbor crewed by Valkuran clergy. Also features the unfurling of new sails that are blessed by the clergy.</v>
      </c>
      <c r="E54" s="127" t="s">
        <v>7103</v>
      </c>
      <c r="F54" s="127"/>
      <c r="G54" s="127"/>
      <c r="H54" s="127" t="s">
        <v>13325</v>
      </c>
    </row>
    <row r="55" spans="1:8">
      <c r="A55" s="127" t="s">
        <v>13457</v>
      </c>
      <c r="B55" s="127" t="str">
        <f t="shared" si="0"/>
        <v>Song of Dawn (Ches 19th; Spring Equinox)</v>
      </c>
      <c r="C55" s="127" t="str">
        <f t="shared" si="1"/>
        <v>Lathander</v>
      </c>
      <c r="D55" s="127" t="str">
        <f t="shared" si="2"/>
        <v>Praise-song that blends purely vocal harmonies and counter-harmonies of incredible complexity. Can be heard for blocks around echoing through the Spires of Morning.</v>
      </c>
      <c r="E55" s="127" t="s">
        <v>7103</v>
      </c>
      <c r="F55" s="127">
        <v>19</v>
      </c>
      <c r="G55" s="127"/>
      <c r="H55" s="127" t="s">
        <v>13325</v>
      </c>
    </row>
    <row r="56" spans="1:8">
      <c r="A56" s="127" t="s">
        <v>13458</v>
      </c>
      <c r="B56" s="127" t="str">
        <f t="shared" si="0"/>
        <v>First Feast (Ches 19th; Spring Equinox)</v>
      </c>
      <c r="C56" s="127" t="str">
        <f t="shared" si="1"/>
        <v>Mielikki</v>
      </c>
      <c r="D56" s="127" t="str">
        <f t="shared" si="2"/>
        <v>Holy rituals and revels where the faithful of Mielikki are expected to enjoy the sensual pleasures of life and sing praises to the Lady in the forest.</v>
      </c>
      <c r="E56" s="127" t="s">
        <v>7103</v>
      </c>
      <c r="F56" s="127">
        <v>19</v>
      </c>
      <c r="G56" s="127"/>
      <c r="H56" s="127" t="s">
        <v>13325</v>
      </c>
    </row>
    <row r="57" spans="1:8">
      <c r="A57" s="127" t="s">
        <v>13459</v>
      </c>
      <c r="B57" s="127" t="str">
        <f t="shared" si="0"/>
        <v>The Rite of Pain &amp; Purity (Ches 19th; Spring Equinox)</v>
      </c>
      <c r="C57" s="127" t="str">
        <f t="shared" si="1"/>
        <v>Loviatar</v>
      </c>
      <c r="D57" s="127" t="str">
        <f t="shared" si="2"/>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57" s="127" t="s">
        <v>7103</v>
      </c>
      <c r="F57" s="127">
        <v>19</v>
      </c>
      <c r="G57" s="127"/>
      <c r="H57" s="127" t="s">
        <v>13325</v>
      </c>
    </row>
    <row r="58" spans="1:8">
      <c r="A58" s="127" t="s">
        <v>13460</v>
      </c>
      <c r="B58" s="127" t="str">
        <f t="shared" si="0"/>
        <v>Fleetswake (Ches 21st - 30th)</v>
      </c>
      <c r="C58" s="127" t="str">
        <f t="shared" si="1"/>
        <v>Civic</v>
      </c>
      <c r="D58" s="127" t="str">
        <f t="shared" si="2"/>
        <v>Spanning the last tenday in Ches, Fleetswake is a mariners' festival celebrating the sea, the sea trades that are their livelihood, and the gods of the sea. While much of the religious seriousness and ceremony is placed on the Fair Seas Festival (see above), many of the Fleetswake events and activities are dedicated in small ways to nearly every sea god or goddess of the Realms. The bulk of the festival activity occurs in Dock Ward, though the Fiery Flagon in Sea Ward is a hotbed of action during this holiday as well. Among the many events of the Fleetswake festival are boat races (both private boats and the rakers of the city naval guard), the annual Shipwrights' Ball at the Shipwrights' House, guild-sponsored galas at the Copper Cup festhall, and many more. Any ships entering the harbor during Fleetswake are not charged the standard docking fees for their stay but the ships' captains are expected to donate at least 1 gold piece per day to Umberlee's Cache before they leave Waterdeep's harbor.
Society: Generally speaking, the Spring Social Season begins with Fleetswake, when winter has let up enough to allow ships to return to the Waterdhavian harbor. Many noble families return during this week, taking rooms in inns while their servants prepare their estates for reinhabiting. By the time of the Highcoin, the nobles have mostly all returned.</v>
      </c>
      <c r="E58" s="127" t="s">
        <v>7103</v>
      </c>
      <c r="F58" s="127" t="s">
        <v>13612</v>
      </c>
      <c r="G58" s="127"/>
      <c r="H58" s="127" t="s">
        <v>13325</v>
      </c>
    </row>
    <row r="59" spans="1:8">
      <c r="A59" s="127" t="s">
        <v>13461</v>
      </c>
      <c r="B59" s="127" t="str">
        <f t="shared" si="0"/>
        <v>Fair Seas Festival (Ches 29th - 30th)</v>
      </c>
      <c r="C59" s="127" t="str">
        <f t="shared" si="1"/>
        <v>Civic, Umberlee</v>
      </c>
      <c r="D59" s="127" t="str">
        <f t="shared" si="2"/>
        <v>This festival spans two days in late Ches, and closes the annual Fleetswake festivities. The first day involves much feasting in all corners of the city, but the menus are limited primarily to seafood; in lower Castle Ward, a number of temporary structures are built over the waters off Smugglers Dock, allowing a number of individuals (notably Mirt and Piergeiron and city guard officers) and nobles involved in the sea trades to host a feast shared with the mermen and sea elves of Waterdeep's harbor. The docks and Deepwater Isle are heavily staffed by clergy from all the temples of the city' as well as the heads and members of sea-related guilds' throughout the second day, everyone spending the time in prayer and feasting. At both dawn and sunset, the waters of Waterdeep's harbor are covered with floating flowers in homage to Umberlee, the chaotic ocean goddess.
During the course of the festival's two days, parties of city guardsmen and chosen members of the Guild of Watermen and the Master Mariners' Guild tour the city, taking donations from tavern patrons for Umberlee's Cache (there are also collection boxes at the two guildhalls), a sacrifice of coins from the citizens of the city to Umberlee in thanks for safe ports and safe passage in the coming year. Upon sunset of the second day, the money is placed in chests and dumped into the deepest part of the harbor. This festival has existed in a number of forms since the first trade-meets occurred here, and over 2,500,000 gold pieces have been dumped into the harbor and remain relatively inviolate; the area is closely guarded by the undersea guardsmen, whose standing orders are to kill anyone disturbing Umberlee's Cache. There are also rumors of magical protections on the chests which keep them safe. Legends tell of thieves that stole some of the collection years ago and left the city; as soon as their ship left the harbor, a squall sprang up and a huge wave shaped like a hand swept over the ship, taking the thieves overboard and sparing the ship and the rest of the crew.
Society: The returning nobles make their presence known to their fellows with elaborate Fair Seas Feasts. Those Houses that retain a strong presence in the city have the upper hand in these plans, for they're in place to arrange their feasts and send out invitations to those nobles who are just now getting back into the city. The nobles also make a point of preparing to contribute to Umberlee's Cache in extravagant ways during these parties, which are the favorite scene for the cache collectors to take up offerings from the noble Houses.</v>
      </c>
      <c r="E59" s="127" t="s">
        <v>7103</v>
      </c>
      <c r="F59" s="127" t="s">
        <v>13613</v>
      </c>
      <c r="G59" s="127"/>
      <c r="H59" s="127" t="s">
        <v>13325</v>
      </c>
    </row>
    <row r="60" spans="1:8">
      <c r="A60" s="127" t="s">
        <v>13462</v>
      </c>
      <c r="B60" s="127" t="str">
        <f t="shared" si="0"/>
        <v>Highcoin (Ches 30th)</v>
      </c>
      <c r="C60" s="127" t="str">
        <f t="shared" si="1"/>
        <v>Waukeen</v>
      </c>
      <c r="D60" s="127" t="str">
        <f t="shared" si="2"/>
        <v>A grand feast with spoken accolades, accompanied by trumpet fanfares, hailing the wealthy for amassing such worth. Offerings are amassed for the next festival, Spheres.
Society: While the rest of the city is focused on the Fair Seas Festival, the nobility take the Waukeenar festival of Highcoin very seriously. Lord Piergeiron's Highcoin Ball is an absolute necessity for those intending to be on the scene this season - if you miss it, you're an afterthought at best for the rest of the year. The coin that is traditionally gathered on this day is gathered at the door of the ball. This ball is usually accompanied by accolades on what the nobles contribute to Waterdeep's prosperity by the Open Lord, myriad Guildsmasters and other personages of importance. This event begins at sundown, and most of the nobles make sure to be at the sinking of Umberlee's Cache as the true beginning of this festival, lining the shoreline in their finest garb, and then promenading to the Palace afterward.</v>
      </c>
      <c r="E60" s="127" t="s">
        <v>7103</v>
      </c>
      <c r="F60" s="127">
        <v>30</v>
      </c>
      <c r="G60" s="127"/>
      <c r="H60" s="127" t="s">
        <v>13325</v>
      </c>
    </row>
    <row r="61" spans="1:8">
      <c r="A61" s="127" t="s">
        <v>13593</v>
      </c>
      <c r="B61" s="127" t="str">
        <f t="shared" si="0"/>
        <v>Dance of Swirling Winds (Ches 19th; Spring Equinox)</v>
      </c>
      <c r="C61" s="127" t="str">
        <f t="shared" si="1"/>
        <v>Aerdrie Faenya</v>
      </c>
      <c r="D61" s="127" t="str">
        <f t="shared" si="2"/>
        <v>Days of strong winds where celebrants make offerings of beautiful feathers and wind music, and the fervency of their dance causes clergy to rise into the air to dance among the winds as a gift from the goddess.</v>
      </c>
      <c r="E61" s="127" t="s">
        <v>7103</v>
      </c>
      <c r="F61" s="127">
        <v>19</v>
      </c>
      <c r="G61" s="127" t="s">
        <v>13586</v>
      </c>
      <c r="H61" s="127" t="s">
        <v>13325</v>
      </c>
    </row>
    <row r="62" spans="1:8">
      <c r="A62" s="127" t="s">
        <v>13594</v>
      </c>
      <c r="B62" s="127" t="str">
        <f t="shared" si="0"/>
        <v>The Budding (Ches 19th; Spring Equinox)</v>
      </c>
      <c r="C62" s="127" t="str">
        <f t="shared" si="1"/>
        <v>Rillifane Rallathil</v>
      </c>
      <c r="D62" s="127" t="str">
        <f t="shared" si="2"/>
        <v>Joyful celebration of new life celebrated through dance, sonce and preceded by an extended period of fasting. A ritual hunt is undertaken, the meat of which serves as the break-fast for the faithful. Celebrates Rillifane's bounty and reminds that the natural cycle of life plays out beneath his boughs.</v>
      </c>
      <c r="E62" s="127" t="s">
        <v>7103</v>
      </c>
      <c r="F62" s="127">
        <v>19</v>
      </c>
      <c r="G62" s="127" t="s">
        <v>13586</v>
      </c>
      <c r="H62" s="127" t="s">
        <v>13325</v>
      </c>
    </row>
    <row r="63" spans="1:8">
      <c r="A63" s="127" t="s">
        <v>13463</v>
      </c>
      <c r="B63" s="127" t="str">
        <f t="shared" si="0"/>
        <v>Firstflow (when the local ice breaks)</v>
      </c>
      <c r="C63" s="127" t="str">
        <f t="shared" si="1"/>
        <v>Eldath</v>
      </c>
      <c r="D63" s="127" t="str">
        <f t="shared" si="2"/>
        <v>A small ritual of thanks and welcome to the goddess is held on the day that the ice breaks in rivers and harbors in local communities.</v>
      </c>
      <c r="E63" s="127" t="s">
        <v>7105</v>
      </c>
      <c r="F63" s="127"/>
      <c r="G63" s="127"/>
      <c r="H63" s="127" t="s">
        <v>13325</v>
      </c>
    </row>
    <row r="64" spans="1:8">
      <c r="A64" s="127" t="s">
        <v>13464</v>
      </c>
      <c r="B64" s="127" t="str">
        <f t="shared" si="0"/>
        <v>The Queen's Gambit (Tarsakh 1st)</v>
      </c>
      <c r="C64" s="127" t="str">
        <f t="shared" si="1"/>
        <v>The Red Knight</v>
      </c>
      <c r="D64" s="127" t="str">
        <f t="shared" si="2"/>
        <v>Clergy and faithful of the Red Knight unwind with a day of competitive games and feasting. Games of strategy are played all day in grand tournaments, with winners receiving recognition, titles of merit, promotions, and sometimes a precious gift from the temple armory.</v>
      </c>
      <c r="E64" s="127" t="s">
        <v>7105</v>
      </c>
      <c r="F64" s="127">
        <v>1</v>
      </c>
      <c r="G64" s="127"/>
      <c r="H64" s="127" t="s">
        <v>13325</v>
      </c>
    </row>
    <row r="65" spans="1:8">
      <c r="A65" s="127" t="s">
        <v>13465</v>
      </c>
      <c r="B65" s="127" t="str">
        <f t="shared" si="0"/>
        <v>Waukeentide (Tarsakh 1st - 10th)</v>
      </c>
      <c r="C65" s="127" t="str">
        <f t="shared" si="1"/>
        <v>Civic, Waukeen, Society</v>
      </c>
      <c r="D65" s="127" t="str">
        <f t="shared" si="2"/>
        <v>This centuries-old tenday festival in early Tarsakh maintains its old title by force of habit. Originally a simple day-long celebration of the free trade and open commerce of the city, it has encompassed a number of older holidays under one title and stretched the holiday season over ten days. The nobles of Waterdeep take the merchants' festival very seriously. This entire week is filled with parties of all sorts; Waterdeep's nobility see it as a sort of "leaping into the deep end" to get back to the social whirlwind of the city.</v>
      </c>
      <c r="E65" s="127" t="s">
        <v>7105</v>
      </c>
      <c r="F65" s="316" t="s">
        <v>13614</v>
      </c>
      <c r="G65" s="127"/>
      <c r="H65" s="127" t="s">
        <v>13325</v>
      </c>
    </row>
    <row r="66" spans="1:8">
      <c r="A66" s="127" t="s">
        <v>13466</v>
      </c>
      <c r="B66" s="127" t="str">
        <f t="shared" si="0"/>
        <v>All Coins Day (Tarsakh 1st)</v>
      </c>
      <c r="C66" s="127" t="str">
        <f t="shared" si="1"/>
        <v>The first night of the festival, usually only really celebrated by merchants and those direct worshippers of Waukeen, by holding massive sales in their shops and donating all of those coins in Waukeen's name to charities and to promising journeymen looking to start their own businesses</v>
      </c>
      <c r="D66" s="127" t="e">
        <f t="shared" si="2"/>
        <v>#VALUE!</v>
      </c>
      <c r="E66" s="127" t="s">
        <v>7105</v>
      </c>
      <c r="F66" s="127">
        <v>1</v>
      </c>
      <c r="G66" s="127"/>
      <c r="H66" s="127" t="s">
        <v>13325</v>
      </c>
    </row>
    <row r="67" spans="1:8">
      <c r="A67" s="127" t="s">
        <v>13467</v>
      </c>
      <c r="B67" s="127" t="str">
        <f t="shared" si="0"/>
        <v>Caravance (Tarsakh 2nd)</v>
      </c>
      <c r="C67" s="127" t="str">
        <f t="shared" si="1"/>
        <v>a gift-giving holiday commemorating the traditional arrival of the first caravans of the season into the city, and many parents still hide gifts in their homes, telling their children that Old Carvas left them (Old Carvas is the mythical old peddler who arrived with the first caravan into Waterdeep, his wagon loaded down with toys for all the children in Waterdeep)</v>
      </c>
      <c r="D67" s="127" t="str">
        <f t="shared" si="2"/>
        <v>Society: Nobles turn out en masse on this festival day to shop at the newly-opened Market.</v>
      </c>
      <c r="E67" s="127" t="s">
        <v>7105</v>
      </c>
      <c r="F67" s="127">
        <v>2</v>
      </c>
      <c r="G67" s="127"/>
      <c r="H67" s="127" t="s">
        <v>13325</v>
      </c>
    </row>
    <row r="68" spans="1:8">
      <c r="A68" s="127" t="s">
        <v>13468</v>
      </c>
      <c r="B68" s="127" t="str">
        <f t="shared" ref="B68:B131" si="3">LEFT(A68,FIND(":",A68,1)-1)</f>
        <v>Goldenight (Tarsakh 5th)</v>
      </c>
      <c r="C68" s="127" t="e">
        <f t="shared" ref="C68:C131" si="4">LEFT(RIGHT(A68,LEN(A68)-FIND(":",A68,1)-1),FIND(".",RIGHT(A68,LEN(A68)-FIND(":",A68,1)-1),1)-1)</f>
        <v>#VALUE!</v>
      </c>
      <c r="D68" s="127" t="e">
        <f t="shared" ref="D68:D131" si="5">RIGHT(A68,LEN(A68)-LEN(B68)-LEN(C68)-4)</f>
        <v>#VALUE!</v>
      </c>
      <c r="E68" s="127" t="s">
        <v>7105</v>
      </c>
      <c r="F68" s="127">
        <v>5</v>
      </c>
      <c r="G68" s="127"/>
      <c r="H68" s="127" t="s">
        <v>13325</v>
      </c>
    </row>
    <row r="69" spans="1:8">
      <c r="A69" s="127" t="s">
        <v>13469</v>
      </c>
      <c r="B69" s="127" t="str">
        <f t="shared" si="3"/>
        <v>Guildsmeet (Tarsakh 7th)</v>
      </c>
      <c r="C69" s="127" t="str">
        <f t="shared" si="4"/>
        <v>special guild member holiday gatherings of the guild memberships for celebrations typically culminating in a multiguild sponsored gala festival and dance that lasts from dusk till dawn and dominates the Market, the Cynosure, the Field of Triumph, and all areas in between</v>
      </c>
      <c r="D69" s="127" t="e">
        <f t="shared" si="5"/>
        <v>#VALUE!</v>
      </c>
      <c r="E69" s="127" t="s">
        <v>7105</v>
      </c>
      <c r="F69" s="127">
        <v>7</v>
      </c>
      <c r="G69" s="127"/>
      <c r="H69" s="127" t="s">
        <v>13325</v>
      </c>
    </row>
    <row r="70" spans="1:8">
      <c r="A70" s="127" t="s">
        <v>13470</v>
      </c>
      <c r="B70" s="127" t="str">
        <f t="shared" si="3"/>
        <v>Leiruin (Tarsakh 8th)</v>
      </c>
      <c r="C70" s="127" t="str">
        <f t="shared" si="4"/>
        <v>Waukeen caught Leira, the former goddess of deception, attempting to cheat her in a deal, and buried her under a mountain of molten gold as punishment for cheating an honest merchant; as a commemoration of this, Leiruin is the day for guild members to pay their annual dues to the guilds, for the guildmasters to all meet with the Lords Court and renew the guild charters for another year, and for the Lords to bring to light any wrongdoing done in commerce; those charged with theft, robbery, or other commercial crimes on this day are pilloried in front of the Palace and guild members throw coppers at them as part of their punishment (the money goes to the city)</v>
      </c>
      <c r="D70" s="127" t="e">
        <f t="shared" si="5"/>
        <v>#VALUE!</v>
      </c>
      <c r="E70" s="127" t="s">
        <v>7105</v>
      </c>
      <c r="F70" s="127">
        <v>8</v>
      </c>
      <c r="G70" s="127"/>
      <c r="H70" s="127" t="s">
        <v>13325</v>
      </c>
    </row>
    <row r="71" spans="1:8">
      <c r="A71" s="127" t="s">
        <v>13471</v>
      </c>
      <c r="B71" s="127" t="str">
        <f t="shared" si="3"/>
        <v>Spheres (Tarsakh 10th)</v>
      </c>
      <c r="C71" s="127" t="str">
        <f t="shared" si="4"/>
        <v>Glass spheres are filled with gems and gold to be paraded around the city</v>
      </c>
      <c r="D71" s="127" t="str">
        <f t="shared" si="5"/>
        <v>They are then loaded into catapult-like contraptions to be lobbed into the air to shatter and spill their contents over the city for the general populace.</v>
      </c>
      <c r="E71" s="127" t="s">
        <v>7105</v>
      </c>
      <c r="F71" s="127">
        <v>10</v>
      </c>
      <c r="G71" s="127" t="s">
        <v>13472</v>
      </c>
      <c r="H71" s="127" t="s">
        <v>13325</v>
      </c>
    </row>
    <row r="72" spans="1:8">
      <c r="A72" s="127" t="s">
        <v>13473</v>
      </c>
      <c r="B72" s="127" t="str">
        <f t="shared" si="3"/>
        <v>The Vernal Trousseau Festival (Tarsakh 23rd - 27th)</v>
      </c>
      <c r="C72" s="127" t="str">
        <f t="shared" si="4"/>
        <v>Society</v>
      </c>
      <c r="D72" s="127" t="str">
        <f t="shared" si="5"/>
        <v>A festival dedicated to a series of parties that focus on the newest fashions for spring and summer,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v>
      </c>
      <c r="E72" s="127" t="s">
        <v>7105</v>
      </c>
      <c r="F72" s="127" t="s">
        <v>13615</v>
      </c>
      <c r="G72" s="127"/>
      <c r="H72" s="127" t="s">
        <v>13325</v>
      </c>
    </row>
    <row r="73" spans="1:8">
      <c r="A73" s="127" t="s">
        <v>10364</v>
      </c>
      <c r="B73" s="127"/>
      <c r="C73" s="127"/>
      <c r="D73" s="127" t="s">
        <v>13481</v>
      </c>
      <c r="E73" s="127" t="s">
        <v>10364</v>
      </c>
      <c r="F73" s="127"/>
      <c r="G73" s="127"/>
      <c r="H73" s="127" t="s">
        <v>13326</v>
      </c>
    </row>
    <row r="74" spans="1:8">
      <c r="A74" s="127" t="s">
        <v>13474</v>
      </c>
      <c r="B74" s="127" t="str">
        <f t="shared" si="3"/>
        <v>Society</v>
      </c>
      <c r="C74" s="127" t="str">
        <f t="shared" si="4"/>
        <v>Wreaths of fresh flowers - some wider across than a man is tall - adorn the front gates of noble villas at Greengrass</v>
      </c>
      <c r="D74" s="127" t="str">
        <f t="shared" si="5"/>
        <v>Though a few do enjoy pilgrimages to celebrate the holiday in the hedonistic revel known as the Lady's Revels at the nearby Chauntean abbey of the Goldenfields, the nobles of Waterdeep tend not to do too much on this day.</v>
      </c>
      <c r="E74" s="127" t="s">
        <v>10364</v>
      </c>
      <c r="F74" s="127"/>
      <c r="G74" s="127"/>
      <c r="H74" s="127" t="s">
        <v>13326</v>
      </c>
    </row>
    <row r="75" spans="1:8">
      <c r="A75" s="127" t="s">
        <v>13475</v>
      </c>
      <c r="B75" s="127" t="str">
        <f t="shared" si="3"/>
        <v>The Greengrass Tastings</v>
      </c>
      <c r="C75" s="127" t="str">
        <f t="shared" si="4"/>
        <v>Society</v>
      </c>
      <c r="D75" s="127" t="str">
        <f t="shared" si="5"/>
        <v>The main exception to this rule is with those families who deal in wine. These families (the Amcathras, Ammakyls, Melshimbers, Rosznars and Thanns) often hold open-barrel tasting parties, where the coming year's vintages are tasted to see how they're coming along before being bottled and sold. These parties are as much about business as they are about pleasure, with the families inviting various masters of the Vintners', Distillers', &amp; Brewers' Guild, and various prestigious tavern- and inn-owners in attendance as well.</v>
      </c>
      <c r="E75" s="127" t="s">
        <v>10364</v>
      </c>
      <c r="F75" s="127"/>
      <c r="G75" s="127"/>
      <c r="H75" s="127" t="s">
        <v>13326</v>
      </c>
    </row>
    <row r="76" spans="1:8">
      <c r="A76" s="127" t="s">
        <v>13476</v>
      </c>
      <c r="B76" s="127" t="str">
        <f t="shared" si="3"/>
        <v>The Lady's Revels</v>
      </c>
      <c r="C76" s="127" t="str">
        <f t="shared" si="4"/>
        <v>Chauntea</v>
      </c>
      <c r="D76" s="127" t="str">
        <f t="shared" si="5"/>
        <v>Celebrated as a festival of fertility, where uninhibited behavior and consumption of food and drink is encouraged. Most such celebrations take place in fields outside the city proper, though many of the faithful travel to the major Chauntean abbey of the Goldenfields.</v>
      </c>
      <c r="E76" s="127" t="s">
        <v>10364</v>
      </c>
      <c r="F76" s="127"/>
      <c r="G76" s="127"/>
      <c r="H76" s="127" t="s">
        <v>13326</v>
      </c>
    </row>
    <row r="77" spans="1:8">
      <c r="A77" s="127" t="s">
        <v>13477</v>
      </c>
      <c r="B77" s="127" t="str">
        <f t="shared" si="3"/>
        <v>The Greening</v>
      </c>
      <c r="C77" s="127" t="str">
        <f t="shared" si="4"/>
        <v>Eldath</v>
      </c>
      <c r="D77" s="127" t="str">
        <f t="shared" si="5"/>
        <v>A time of gathering for the clergy of Eldath, the Greening often features a progression through a community, stopping to bless local wells, springs, rivers and other sources of water for a community.</v>
      </c>
      <c r="E77" s="127" t="s">
        <v>10364</v>
      </c>
      <c r="F77" s="127"/>
      <c r="G77" s="127"/>
      <c r="H77" s="127" t="s">
        <v>13326</v>
      </c>
    </row>
    <row r="78" spans="1:8">
      <c r="A78" s="127" t="s">
        <v>13478</v>
      </c>
      <c r="B78" s="127" t="str">
        <f t="shared" si="3"/>
        <v>The Wild Ride</v>
      </c>
      <c r="C78" s="127" t="str">
        <f t="shared" si="4"/>
        <v>Mielikki</v>
      </c>
      <c r="D78" s="127" t="str">
        <f t="shared" si="5"/>
        <v>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v>
      </c>
      <c r="E78" s="127" t="s">
        <v>10364</v>
      </c>
      <c r="F78" s="127"/>
      <c r="G78" s="127"/>
      <c r="H78" s="127" t="s">
        <v>13326</v>
      </c>
    </row>
    <row r="79" spans="1:8">
      <c r="A79" s="127" t="s">
        <v>13479</v>
      </c>
      <c r="B79" s="127" t="str">
        <f t="shared" si="3"/>
        <v>The Call to the Flowers</v>
      </c>
      <c r="C79" s="127" t="str">
        <f t="shared" si="4"/>
        <v>Milil</v>
      </c>
      <c r="D79" s="127" t="str">
        <f t="shared" si="5"/>
        <v>A song sung by the faithful, who gather in solemn procession, singing the song that returns "nature's music" (a metaphor for flowers) to the world.</v>
      </c>
      <c r="E79" s="127" t="s">
        <v>10364</v>
      </c>
      <c r="F79" s="127"/>
      <c r="G79" s="127"/>
      <c r="H79" s="127" t="s">
        <v>13326</v>
      </c>
    </row>
    <row r="80" spans="1:8">
      <c r="A80" s="127" t="s">
        <v>13480</v>
      </c>
      <c r="B80" s="127" t="str">
        <f t="shared" si="3"/>
        <v>Sunite Revels</v>
      </c>
      <c r="C80" s="127" t="str">
        <f t="shared" si="4"/>
        <v>Sune</v>
      </c>
      <c r="D80" s="127" t="str">
        <f t="shared" si="5"/>
        <v>Sunites celebrate Greengrass with frolicking in the outdoors.</v>
      </c>
      <c r="E80" s="127" t="s">
        <v>10364</v>
      </c>
      <c r="F80" s="127"/>
      <c r="G80" s="127"/>
      <c r="H80" s="127" t="s">
        <v>13326</v>
      </c>
    </row>
    <row r="81" spans="1:8">
      <c r="A81" s="127" t="s">
        <v>13571</v>
      </c>
      <c r="B81" s="127" t="str">
        <f t="shared" si="3"/>
        <v>Single Candle Convocation</v>
      </c>
      <c r="C81" s="127" t="str">
        <f t="shared" si="4"/>
        <v>Dugmaren Brightmantle</v>
      </c>
      <c r="D81" s="127" t="str">
        <f t="shared" si="5"/>
        <v>After early periods of meditation over single lit candles, scholars, sages, and other learned folk gather to discuss scholarly investigations and advancements, defending learned stances with research conducted in the previous year.</v>
      </c>
      <c r="E81" s="127" t="s">
        <v>10364</v>
      </c>
      <c r="F81" s="127"/>
      <c r="G81" s="127" t="s">
        <v>13566</v>
      </c>
      <c r="H81" s="127" t="s">
        <v>13326</v>
      </c>
    </row>
    <row r="82" spans="1:8">
      <c r="A82" s="127" t="s">
        <v>13568</v>
      </c>
      <c r="B82" s="127" t="str">
        <f t="shared" si="3"/>
        <v>Rites of the Chancel Door</v>
      </c>
      <c r="C82" s="127" t="str">
        <f t="shared" si="4"/>
        <v>Gorm Gulthyn</v>
      </c>
      <c r="D82" s="127" t="str">
        <f t="shared" si="5"/>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82" s="127" t="s">
        <v>10364</v>
      </c>
      <c r="F82" s="127"/>
      <c r="G82" s="127" t="s">
        <v>13566</v>
      </c>
      <c r="H82" s="127" t="s">
        <v>13326</v>
      </c>
    </row>
    <row r="83" spans="1:8">
      <c r="A83" s="127" t="s">
        <v>13572</v>
      </c>
      <c r="B83" s="127" t="str">
        <f t="shared" si="3"/>
        <v>Time of the Spawning</v>
      </c>
      <c r="C83" s="127" t="str">
        <f t="shared" si="4"/>
        <v>Haela Brightaxe</v>
      </c>
      <c r="D83" s="127" t="str">
        <f t="shared" si="5"/>
        <v>Grim ceremonies of preparation for the next wave of orcs and other monsters that pour forth from occupied ancestral dwarven lands. Includes endless choruses of battle hymns, rhythmic chanting to the beat of war drums, and the ritual shattering of weapons and armor seized from enemies.</v>
      </c>
      <c r="E83" s="127" t="s">
        <v>10364</v>
      </c>
      <c r="F83" s="127"/>
      <c r="G83" s="127" t="s">
        <v>13566</v>
      </c>
      <c r="H83" s="127" t="s">
        <v>13326</v>
      </c>
    </row>
    <row r="84" spans="1:8">
      <c r="A84" s="127" t="s">
        <v>13573</v>
      </c>
      <c r="B84" s="127" t="str">
        <f t="shared" si="3"/>
        <v>The Wind</v>
      </c>
      <c r="C84" s="127" t="str">
        <f t="shared" si="4"/>
        <v>Marthammor Duin</v>
      </c>
      <c r="D84" s="127" t="str">
        <f t="shared" si="5"/>
        <v>Holy day celebrating new discoveries.</v>
      </c>
      <c r="E84" s="127" t="s">
        <v>10364</v>
      </c>
      <c r="F84" s="127"/>
      <c r="G84" s="127" t="s">
        <v>13566</v>
      </c>
      <c r="H84" s="127" t="s">
        <v>13326</v>
      </c>
    </row>
    <row r="85" spans="1:8">
      <c r="A85" s="127" t="s">
        <v>13565</v>
      </c>
      <c r="B85" s="127" t="str">
        <f t="shared" si="3"/>
        <v>Coin Day (Before and After a Full Moon)</v>
      </c>
      <c r="C85" s="127" t="str">
        <f t="shared" si="4"/>
        <v>Vergadain</v>
      </c>
      <c r="D85" s="127" t="str">
        <f t="shared" si="5"/>
        <v>Worship festival conducted underground or in windowless rooms around a torch, brazier, or other flame. Consists of dancing in slow, stately shifting around the flame, wearing and displaying as much gold and other wealth as the dwarves possess. Each dwarf who worships the god throws at least one gold piece into the flame, where it is consumed utterly. The dance ends when the flames leap upward, a sign of acceptance. Lights are then lit and those gathered discuss business. Afterward, the priest passes his hand through the flame, which dwindles to nothing, and each dwarf present kisses a gold piece in a gesture of farewell.</v>
      </c>
      <c r="E85" s="127" t="s">
        <v>10364</v>
      </c>
      <c r="F85" s="127"/>
      <c r="G85" s="127" t="s">
        <v>13566</v>
      </c>
      <c r="H85" s="127" t="s">
        <v>13326</v>
      </c>
    </row>
    <row r="86" spans="1:8">
      <c r="A86" s="127" t="s">
        <v>13484</v>
      </c>
      <c r="B86" s="127" t="str">
        <f t="shared" si="3"/>
        <v>The Presentation Ball (Mirtul 4th)</v>
      </c>
      <c r="C86" s="127" t="str">
        <f t="shared" si="4"/>
        <v>Society</v>
      </c>
      <c r="D86" s="127" t="str">
        <f t="shared" si="5"/>
        <v>The next big event after Greengrass is the Presentation Ball, an extremely formal event hosted by Lord Piergeiron. The height of the event is the Presentation, when young noble men and women - only now old enough this year to be considered "accepted" into society - step up one by one to be introduced to Lord Piergeiron and two of the Masked Lords. Once that has been done, those nobles are considered "fair game" for politicking, courting and are in all other ways treated as adult members of their Houses. The rest of the event consists of dancing, particularly with the newly-Presented guests; more than one less-jaded noble has commented that the flurry that surrounds the newly-Presented was uncomfortably reminiscent of the drooling excitement a pack of hounds finds in the introduction of fresh meat to their kennels.</v>
      </c>
      <c r="E86" s="127" t="s">
        <v>7107</v>
      </c>
      <c r="F86" s="127">
        <v>4</v>
      </c>
      <c r="G86" s="127"/>
      <c r="H86" s="127" t="s">
        <v>13325</v>
      </c>
    </row>
    <row r="87" spans="1:8">
      <c r="A87" s="127" t="s">
        <v>13482</v>
      </c>
      <c r="B87" s="127" t="str">
        <f t="shared" si="3"/>
        <v>Sammardach (Mirtul 12th)</v>
      </c>
      <c r="C87" s="127" t="str">
        <f t="shared" si="4"/>
        <v>Waukeen</v>
      </c>
      <c r="D87" s="127" t="str">
        <f t="shared" si="5"/>
        <v>A festival celebrating a rich benefactor of the early church of Waukeen.</v>
      </c>
      <c r="E87" s="127" t="s">
        <v>7107</v>
      </c>
      <c r="F87" s="127">
        <v>12</v>
      </c>
      <c r="G87" s="127"/>
      <c r="H87" s="127" t="s">
        <v>13325</v>
      </c>
    </row>
    <row r="88" spans="1:8">
      <c r="A88" s="127" t="s">
        <v>13483</v>
      </c>
      <c r="B88" s="127" t="str">
        <f t="shared" si="3"/>
        <v>Guildsmeet Ball (Mirtul 12th)</v>
      </c>
      <c r="C88" s="127" t="str">
        <f t="shared" si="4"/>
        <v>Society</v>
      </c>
      <c r="D88" s="127" t="str">
        <f t="shared" si="5"/>
        <v>Coinciding with the Waukeenar holiday of Sammardach, this ball is thrown as a joint function by those guilds in the city who deal most with the nobles. It is an opportunity - wholly at the expense of the guilds, of course - for the nobility to meet and mingle with important guildsmen that they might not otherwise encounter, and for the guilds to make introductions to up-and-coming guildsmen and young nobles who'll be taking over their family fortunes in a handful of years. Though plenty of business does get done here, the event is primarily social. Indeed, most Houses avoid scheduling social events for a full week following the Guildsmeet, to allow newly introduced nobles and guildsmen to invite one another to dinners and other engagements after having met at the ball.</v>
      </c>
      <c r="E88" s="127" t="s">
        <v>7107</v>
      </c>
      <c r="F88" s="127">
        <v>12</v>
      </c>
      <c r="G88" s="127"/>
      <c r="H88" s="127" t="s">
        <v>13325</v>
      </c>
    </row>
    <row r="89" spans="1:8">
      <c r="A89" s="127" t="s">
        <v>13574</v>
      </c>
      <c r="B89" s="127" t="str">
        <f t="shared" si="3"/>
        <v>The Wayfaring (Mirtul 9th)</v>
      </c>
      <c r="C89" s="127" t="str">
        <f t="shared" si="4"/>
        <v>Marthammor Duin</v>
      </c>
      <c r="D89" s="127" t="str">
        <f t="shared" si="5"/>
        <v>Holy day celebrating extended sojourns into the homelands of other races.</v>
      </c>
      <c r="E89" s="127" t="s">
        <v>7107</v>
      </c>
      <c r="F89" s="127">
        <v>9</v>
      </c>
      <c r="G89" s="127" t="s">
        <v>13566</v>
      </c>
      <c r="H89" s="127" t="s">
        <v>13325</v>
      </c>
    </row>
    <row r="90" spans="1:8">
      <c r="A90" s="127" t="s">
        <v>13497</v>
      </c>
      <c r="B90" s="127" t="str">
        <f t="shared" si="3"/>
        <v>Trolltide (Kythorn 1st)</v>
      </c>
      <c r="C90" s="127" t="str">
        <f t="shared" si="4"/>
        <v>Civic</v>
      </c>
      <c r="D90" s="127" t="str">
        <f t="shared" si="5"/>
        <v>Begun as a feasting day to celebrate the ending of the decade-long Second Trollwar, Trolltide is now a lesser holiday to the city at the start of Kythorn. Where once everyone was relieved of responsibilities beyond celebrating the freedom and survival of the city, now this holiday is almost exclusively for children. In recognition of how close the enemy came to the city, children now run through the streets in packs from highsun till dusk, pounding on the doors of shops and homes, growling and snarling like trolls; the occupants are expected to give the children candies, fruits, or other small items "to keep the trolls away from my door," and those who do not are generally subject to pranks upon sundown.</v>
      </c>
      <c r="E90" s="127" t="s">
        <v>7112</v>
      </c>
      <c r="F90" s="127">
        <v>1</v>
      </c>
      <c r="G90" s="127"/>
      <c r="H90" s="127" t="s">
        <v>13325</v>
      </c>
    </row>
    <row r="91" spans="1:8">
      <c r="A91" s="127" t="s">
        <v>13498</v>
      </c>
      <c r="B91" s="127" t="str">
        <f t="shared" si="3"/>
        <v>The Steel Revels (Kythorn 6th)</v>
      </c>
      <c r="C91" s="127" t="str">
        <f t="shared" si="4"/>
        <v>Society</v>
      </c>
      <c r="D91" s="127" t="str">
        <f t="shared" si="5"/>
        <v>The Steel Revels are a celebration of the military ability possessed by the nobles of Waterdeep. Some Houses (particularly those whose financial interests lie in the direction of mercenary companies) field small units of skilled fighters who battle it out to first blood in exciting scenarios in the Fields of Triumph. A great deal of betting goes on before and during such events. The end of the day sees the Highsteel Bouts, one-on-one conflicts between nobles with a good hand at the sword. These bouts are likewise to first blood, and are a favorite way among the nobility to see long-standing feuds be settled. At the end of the day, those Houses who won the most notable victories (either individual or unit) host parties to allow their guests to congratulate them on their martial prowess.</v>
      </c>
      <c r="E91" s="127" t="s">
        <v>7112</v>
      </c>
      <c r="F91" s="127">
        <v>6</v>
      </c>
      <c r="G91" s="127"/>
      <c r="H91" s="127" t="s">
        <v>13325</v>
      </c>
    </row>
    <row r="92" spans="1:8">
      <c r="A92" s="127" t="s">
        <v>13499</v>
      </c>
      <c r="B92" s="127" t="str">
        <f t="shared" si="3"/>
        <v>Second Feast (Kythorn 20th; Summer Solstice)</v>
      </c>
      <c r="C92" s="127" t="str">
        <f t="shared" si="4"/>
        <v>Mielikki</v>
      </c>
      <c r="D92" s="127" t="str">
        <f t="shared" si="5"/>
        <v>Holy rituals and revels where the faithful of Mielikki are expected to enjoy the sensual pleasures of life and sing praises to the Lady in the forest.</v>
      </c>
      <c r="E92" s="127" t="s">
        <v>7112</v>
      </c>
      <c r="F92" s="127">
        <v>20</v>
      </c>
      <c r="G92" s="127"/>
      <c r="H92" s="127" t="s">
        <v>13325</v>
      </c>
    </row>
    <row r="93" spans="1:8">
      <c r="A93" s="127" t="s">
        <v>13500</v>
      </c>
      <c r="B93" s="127" t="str">
        <f t="shared" si="3"/>
        <v>The Rite of Pain &amp; Purity (Kythorn 20th; Summer Solstice)</v>
      </c>
      <c r="C93" s="127" t="str">
        <f t="shared" si="4"/>
        <v>Loviatar</v>
      </c>
      <c r="D93" s="127" t="str">
        <f t="shared" si="5"/>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93" s="127" t="s">
        <v>7112</v>
      </c>
      <c r="F93" s="127">
        <v>20</v>
      </c>
      <c r="G93" s="127"/>
      <c r="H93" s="127" t="s">
        <v>13325</v>
      </c>
    </row>
    <row r="94" spans="1:8">
      <c r="A94" s="127" t="s">
        <v>13501</v>
      </c>
      <c r="B94" s="127" t="str">
        <f t="shared" si="3"/>
        <v>The Ball of Blossoms (Kythorn 20th; Summer Solstice)</v>
      </c>
      <c r="C94" s="127" t="str">
        <f t="shared" si="4"/>
        <v>Society</v>
      </c>
      <c r="D94" s="127" t="str">
        <f t="shared" si="5"/>
        <v>Organized by Houses Crommor and Gost, with the aid of the Spires of Morning, the Ball of Blossoms opens the day as something of a fair and competition, with each participating House contributing a selection of fine flowers from their gardens to the grounds of the Spires. There, the High Radiance judges the arrangements, and a small prize is awarded to the House that wins. That evening, the arrangements of flowers serve as the backdrop to a fine ball held in the Great Hall of the Spires temple, and the nobles turn out in their finest white, gold, rose and violet garments to celebrate the height of the growing season and the gifts of Lathender to Waterdeep.</v>
      </c>
      <c r="E94" s="127" t="s">
        <v>7112</v>
      </c>
      <c r="F94" s="127">
        <v>20</v>
      </c>
      <c r="G94" s="127"/>
      <c r="H94" s="127" t="s">
        <v>13325</v>
      </c>
    </row>
    <row r="95" spans="1:8">
      <c r="A95" s="127" t="s">
        <v>13502</v>
      </c>
      <c r="B95" s="127" t="str">
        <f t="shared" si="3"/>
        <v>Brightbuckle (Kythorn 21st)</v>
      </c>
      <c r="C95" s="127" t="str">
        <f t="shared" si="4"/>
        <v>Waukeen</v>
      </c>
      <c r="D95" s="127" t="str">
        <f t="shared" si="5"/>
        <v>A parade of the faithful around the city, inviting everyone to don their best and join the parade, which ends at a space with a massive feast, where inspirational talks and reminders of the growing prosperity of the land are given, along with illusions showing the recent works of Waukeen. Those not of the faith are welcome, but likely to be targeted with conversion attempts.</v>
      </c>
      <c r="E95" s="127" t="s">
        <v>7112</v>
      </c>
      <c r="F95" s="127">
        <v>21</v>
      </c>
      <c r="G95" s="127"/>
      <c r="H95" s="127" t="s">
        <v>13325</v>
      </c>
    </row>
    <row r="96" spans="1:8">
      <c r="A96" s="127" t="s">
        <v>13503</v>
      </c>
      <c r="B96" s="127" t="str">
        <f t="shared" si="3"/>
        <v>The Gathering of Quills (Kythorn 30th)</v>
      </c>
      <c r="C96" s="127" t="str">
        <f t="shared" si="4"/>
        <v>Society</v>
      </c>
      <c r="D96" s="127" t="str">
        <f t="shared" si="5"/>
        <v>Established when the sponsors of the Gathering of Harps would not permit the addition of the written word to their roster of entertainment, the Gathering of Quills is sponsored by Houses Adarbrent, Estelmer, Ilzimmer, Moonstar, Thongolir and Wands, as well as by the Scriveners', Scribes', &amp; Clerks' Guild, the Stationers' Guild and the Surveyors', Map &amp; Chart-makers' Guild.  Though considered something of a dull affair by most noble standards, the Gathering of Quills attracts the finest writers, printers and bookbinders, and many nobles turn out simply to expand their libraries with both the recent fashionable works, and to hunt among the sellers of antiquities for old books, maps and other charts. Though the Melshimbers have sought to become involved with the Gathering of Quills, they were snubbed and turned away in retaliation for what the organizers claimed were the slight of not supporting their desires to aid with the Gathering of Harps.</v>
      </c>
      <c r="E96" s="127" t="s">
        <v>7112</v>
      </c>
      <c r="F96" s="127">
        <v>30</v>
      </c>
      <c r="G96" s="127"/>
      <c r="H96" s="127" t="s">
        <v>13325</v>
      </c>
    </row>
    <row r="97" spans="1:8">
      <c r="A97" s="127" t="s">
        <v>13504</v>
      </c>
      <c r="B97" s="127" t="str">
        <f t="shared" si="3"/>
        <v>Founders' Day (Flamerule 1st)</v>
      </c>
      <c r="C97" s="127" t="str">
        <f t="shared" si="4"/>
        <v>Civic</v>
      </c>
      <c r="D97" s="127" t="str">
        <f t="shared" si="5"/>
        <v>Not really a practiced holiday, Founders' Day is noted on city calendars as the first day of Flamerule and commemorates the Free City of Waterdeep's founding. The Field of Triumph is the site of illusory shows of the history of the city as well as martial exhibitions by the guard and other noted warriors of the city. Many festhalls sponsor Founders' Day costume contests with prizes going to the best costumes of historical personages (from Warlord Raurlor to Khelben the Elder and others). Major illusions used to be established throughout Waterdeep, including making Castle Waterdeep look like the old log structure of Nimoar's Hold, but these were decried as too disruptive to traffic and commerce and have not been part of the Founders' Day celebrations for decades.</v>
      </c>
      <c r="E97" s="127" t="s">
        <v>7125</v>
      </c>
      <c r="F97" s="127">
        <v>1</v>
      </c>
      <c r="G97" s="127"/>
      <c r="H97" s="127" t="s">
        <v>13325</v>
      </c>
    </row>
    <row r="98" spans="1:8">
      <c r="A98" s="127" t="s">
        <v>13505</v>
      </c>
      <c r="B98" s="127" t="str">
        <f t="shared" si="3"/>
        <v>Founders' Day Viewing Parties (Flamerule 1st; Founders' Day)</v>
      </c>
      <c r="C98" s="127" t="str">
        <f t="shared" si="4"/>
        <v>Society Some civic-minded nobles throw small "Founders' Day Viewing Parties" in the very stands of the Field of Triumph, using their influence and coin to lay claim to one of the viewing boxes and inviting important city officials and other nobles to the festivities they host there</v>
      </c>
      <c r="D98" s="127" t="str">
        <f t="shared" si="5"/>
        <v>It's considered an old-fashioned event, however, even if the alliances created and influence garnered with various city officials makes it worth it.</v>
      </c>
      <c r="E98" s="127" t="s">
        <v>7125</v>
      </c>
      <c r="F98" s="127">
        <v>1</v>
      </c>
      <c r="G98" s="127"/>
      <c r="H98" s="127" t="s">
        <v>13325</v>
      </c>
    </row>
    <row r="99" spans="1:8">
      <c r="A99" s="127" t="s">
        <v>13506</v>
      </c>
      <c r="B99" s="127" t="str">
        <f t="shared" si="3"/>
        <v>Sornyn (Flamerule 3rd - 5th)</v>
      </c>
      <c r="C99" s="127" t="str">
        <f t="shared" si="4"/>
        <v>Waukeen</v>
      </c>
      <c r="D99" s="127" t="str">
        <f t="shared" si="5"/>
        <v>A time for planning, the making of treaties and agreements and receiving of envoys from unknown lands. Much wine is traditionally consumed during this time, when "my enemy is like a brother to me".</v>
      </c>
      <c r="E99" s="127" t="s">
        <v>7125</v>
      </c>
      <c r="F99" s="316" t="s">
        <v>13616</v>
      </c>
      <c r="G99" s="127"/>
      <c r="H99" s="127" t="s">
        <v>13325</v>
      </c>
    </row>
    <row r="100" spans="1:8">
      <c r="A100" s="127" t="s">
        <v>13507</v>
      </c>
      <c r="B100" s="127" t="str">
        <f t="shared" si="3"/>
        <v>Sornyn Ball (Flamerule 5th; Sornyn)</v>
      </c>
      <c r="C100" s="127" t="str">
        <f t="shared" si="4"/>
        <v>Society</v>
      </c>
      <c r="D100" s="127" t="str">
        <f t="shared" si="5"/>
        <v>The end of the Waukeenar festival around treaties and envoys, this ball is thrown by Lord Peirgeiron as a welcome to the new diplomats to the city, and a welcome back to those who've been here for years. It is an opportunity for the noble Houses to get to know the ambassadors, and they do so with gusto, seeking the best possible opportunities for their families (and the city, of course).</v>
      </c>
      <c r="E100" s="127" t="s">
        <v>7125</v>
      </c>
      <c r="F100" s="127">
        <v>5</v>
      </c>
      <c r="G100" s="127"/>
      <c r="H100" s="127" t="s">
        <v>13325</v>
      </c>
    </row>
    <row r="101" spans="1:8">
      <c r="A101" s="127" t="s">
        <v>13508</v>
      </c>
      <c r="B101" s="127" t="str">
        <f t="shared" si="3"/>
        <v>Theater Season (Flamerule 11th - 20th)</v>
      </c>
      <c r="C101" s="127" t="str">
        <f t="shared" si="4"/>
        <v>Society</v>
      </c>
      <c r="D101" s="127" t="str">
        <f t="shared" si="5"/>
        <v>It is during this week that the myriad actors and performers unveil their latest works, hoping to earn an avid following among the nobles who expect the season's newest entertainments during this tenday. Theaters, festhalls, even courtyards in town all play host to bands of players. Among those who prefer to take their lovers from among actors and other players, this tenday is usually a time of excitement, courting and competitions among the nobles to be the one to win the affection of the popular new ingenue on the stage.</v>
      </c>
      <c r="E101" s="127" t="s">
        <v>7125</v>
      </c>
      <c r="F101" s="316" t="s">
        <v>13617</v>
      </c>
      <c r="G101" s="127"/>
      <c r="H101" s="127" t="s">
        <v>13325</v>
      </c>
    </row>
    <row r="102" spans="1:8">
      <c r="A102" s="127" t="s">
        <v>10360</v>
      </c>
      <c r="B102" s="127"/>
      <c r="C102" s="127"/>
      <c r="D102" s="127" t="s">
        <v>13509</v>
      </c>
      <c r="E102" s="127" t="s">
        <v>10360</v>
      </c>
      <c r="F102" s="127"/>
      <c r="G102" s="127"/>
      <c r="H102" s="127" t="s">
        <v>13326</v>
      </c>
    </row>
    <row r="103" spans="1:8">
      <c r="A103" s="127" t="s">
        <v>13510</v>
      </c>
      <c r="B103" s="127" t="str">
        <f t="shared" si="3"/>
        <v>Midsummer Ball</v>
      </c>
      <c r="C103" s="127" t="str">
        <f t="shared" si="4"/>
        <v>Society</v>
      </c>
      <c r="D103" s="127" t="str">
        <f t="shared" si="5"/>
        <v>The Midsummer Ball is an all-night affair that starts at dawn of Midsummer eve, and lasts until the dawn of the following day. This event is thrown in the Heroes' Garden, the Sea Ward park, and features an elevated dance floor, dozens of elaborate pavilions (sponsored by various Houses) with plenty of delicacies and ever-flowing drinks and music aplenty. It is an evening originally intended to permit the sons and daughters of the nobility to meet one another under less-supervised circumstances, to dance and drink and flirt freely within the bounds of the outdoor Ball. In recent days, this has taken on a slightly more lascivious nature, where even those who aren't looking for a consort might take a fancy to someone they meet at the ball and spend some intimate time drinking and dancing with them.</v>
      </c>
      <c r="E103" s="127" t="s">
        <v>10360</v>
      </c>
      <c r="F103" s="127"/>
      <c r="G103" s="127"/>
      <c r="H103" s="127" t="s">
        <v>13326</v>
      </c>
    </row>
    <row r="104" spans="1:8">
      <c r="A104" s="127" t="s">
        <v>13511</v>
      </c>
      <c r="B104" s="127" t="str">
        <f t="shared" si="3"/>
        <v>Heroes' Chant</v>
      </c>
      <c r="C104" s="127" t="str">
        <f t="shared" si="4"/>
        <v>Akadi</v>
      </c>
      <c r="D104" s="127" t="str">
        <f t="shared" si="5"/>
        <v>Those of the faithful who are able to do so travel to the Shaar, to be in the ruins of Blaskaltar, the first known shrine of Akadi. There, they chant the names of the heroes of the faith and add more such names when it is needful. Those who cannot do so often attend local shrines or outdoor sites where the clergy of Akadi (or a leader among the lay worshippers) perform a local version of the chant.</v>
      </c>
      <c r="E104" s="127" t="s">
        <v>10360</v>
      </c>
      <c r="F104" s="127"/>
      <c r="G104" s="127"/>
      <c r="H104" s="127" t="s">
        <v>13326</v>
      </c>
    </row>
    <row r="105" spans="1:8">
      <c r="A105" s="127" t="s">
        <v>13512</v>
      </c>
      <c r="B105" s="127" t="str">
        <f t="shared" si="3"/>
        <v>Misfortune's Revel</v>
      </c>
      <c r="C105" s="127" t="str">
        <f t="shared" si="4"/>
        <v>Beshaba</v>
      </c>
      <c r="D105" s="127" t="str">
        <f t="shared" si="5"/>
        <v>Devotees of the Maid of Misfortune spend this day (and Shieldmeet as well, on years when it occurs) running in wild revels of destruction and rudeness to mark their goddess' nature. The faithful form small posses of (frequently masked) revelers who run wild through the streets of Waterdeep. It is not uncommon for those who don't truly worship the goddess, but simply enjoy the riotous worship to join in. This is fine with the faithful, as it simply adds to their goddess' power. Midsummer nights, the Watch are always careful to watch masked groups carefully, particularly if they display the holy symbol of Beshaba.</v>
      </c>
      <c r="E105" s="127" t="s">
        <v>10360</v>
      </c>
      <c r="F105" s="127"/>
      <c r="G105" s="127"/>
      <c r="H105" s="127" t="s">
        <v>13326</v>
      </c>
    </row>
    <row r="106" spans="1:8">
      <c r="A106" s="127" t="s">
        <v>13513</v>
      </c>
      <c r="B106" s="127" t="str">
        <f t="shared" si="3"/>
        <v>Song of Dawn</v>
      </c>
      <c r="C106" s="127" t="str">
        <f t="shared" si="4"/>
        <v>Lathander</v>
      </c>
      <c r="D106" s="127" t="str">
        <f t="shared" si="5"/>
        <v>Praise-song that blends purely vocal harmonies and counter-harmonies of incredible complexity. Can be heard for blocks around echoing through the Spires of Morning.</v>
      </c>
      <c r="E106" s="127" t="s">
        <v>10360</v>
      </c>
      <c r="F106" s="127"/>
      <c r="G106" s="127"/>
      <c r="H106" s="127" t="s">
        <v>13326</v>
      </c>
    </row>
    <row r="107" spans="1:8">
      <c r="A107" s="127" t="s">
        <v>13514</v>
      </c>
      <c r="B107" s="127" t="str">
        <f t="shared" si="3"/>
        <v>The Wild Ride</v>
      </c>
      <c r="C107" s="127" t="str">
        <f t="shared" si="4"/>
        <v>Mielikki, Lurue</v>
      </c>
      <c r="D107" s="127" t="str">
        <f t="shared" si="5"/>
        <v>The Lady causes herds of unicorns to gather in forests and permit the faithful to ride them bareback on wild tears through the forest through the night. The unicorns are empowered to use their teleport powers at unlimited use and triple range, allowing them to travel great distances. On days where Shieldmeet follows Midsummer, the Wild Ride may continue through that day.</v>
      </c>
      <c r="E107" s="127" t="s">
        <v>10360</v>
      </c>
      <c r="F107" s="127"/>
      <c r="G107" s="127"/>
      <c r="H107" s="127" t="s">
        <v>13326</v>
      </c>
    </row>
    <row r="108" spans="1:8">
      <c r="A108" s="127" t="s">
        <v>13515</v>
      </c>
      <c r="B108" s="127" t="str">
        <f t="shared" si="3"/>
        <v>The Grand Revel</v>
      </c>
      <c r="C108" s="127" t="str">
        <f t="shared" si="4"/>
        <v>Milil</v>
      </c>
      <c r="D108" s="127" t="str">
        <f t="shared" si="5"/>
        <v>A grand festival involving a feast, dancing, singing, and very boisterous celebration of all music - including the singing of parodies of well-known favorites, and the introduction of entirely new music.</v>
      </c>
      <c r="E108" s="127" t="s">
        <v>10360</v>
      </c>
      <c r="F108" s="127"/>
      <c r="G108" s="127"/>
      <c r="H108" s="127" t="s">
        <v>13326</v>
      </c>
    </row>
    <row r="109" spans="1:8">
      <c r="A109" s="127" t="s">
        <v>13516</v>
      </c>
      <c r="B109" s="127" t="str">
        <f t="shared" si="3"/>
        <v>Midsummer Night</v>
      </c>
      <c r="C109" s="127" t="str">
        <f t="shared" si="4"/>
        <v>Sune</v>
      </c>
      <c r="D109" s="127" t="str">
        <f t="shared" si="5"/>
        <v>Sunite temples organize all-night revels that feature flirtatious chases through forests and parks.</v>
      </c>
      <c r="E109" s="127" t="s">
        <v>10360</v>
      </c>
      <c r="F109" s="127"/>
      <c r="G109" s="127"/>
      <c r="H109" s="127" t="s">
        <v>13326</v>
      </c>
    </row>
    <row r="110" spans="1:8">
      <c r="A110" s="127" t="s">
        <v>13517</v>
      </c>
      <c r="B110" s="127" t="str">
        <f t="shared" si="3"/>
        <v>Luckfeast</v>
      </c>
      <c r="C110" s="127" t="str">
        <f t="shared" si="4"/>
        <v>Tymora</v>
      </c>
      <c r="D110" s="127" t="str">
        <f t="shared" si="5"/>
        <v>A long night of free-wheeling revelry, filled with mischief and romantic trysts.</v>
      </c>
      <c r="E110" s="127" t="s">
        <v>10360</v>
      </c>
      <c r="F110" s="127"/>
      <c r="G110" s="127"/>
      <c r="H110" s="127" t="s">
        <v>13326</v>
      </c>
    </row>
    <row r="111" spans="1:8">
      <c r="A111" s="127" t="s">
        <v>13518</v>
      </c>
      <c r="B111" s="127" t="str">
        <f t="shared" si="3"/>
        <v>The Silver Sails</v>
      </c>
      <c r="C111" s="127" t="str">
        <f t="shared" si="4"/>
        <v>The Elven Retreat</v>
      </c>
      <c r="D111" s="127" t="str">
        <f t="shared" si="5"/>
        <v>At dusk on Midsummer eve, silver-sailed ships of a pale white wood come into the harbor of Waterdeep, sailed by elves in robes the color of mist, and lit by strange faerie lights. They remain at the docks accorded to their use the night through, welcoming those elves who would undertake the Retreat, and in the grey hours just before dawn, they set out once more, going into the west and carrying the elven people out of Faerun.</v>
      </c>
      <c r="E111" s="127" t="s">
        <v>10360</v>
      </c>
      <c r="F111" s="127"/>
      <c r="G111" s="127"/>
      <c r="H111" s="127" t="s">
        <v>13326</v>
      </c>
    </row>
    <row r="112" spans="1:8">
      <c r="A112" s="127" t="s">
        <v>13567</v>
      </c>
      <c r="B112" s="127" t="str">
        <f t="shared" si="3"/>
        <v>Days of the Reverend Mother</v>
      </c>
      <c r="C112" s="127" t="str">
        <f t="shared" si="4"/>
        <v>Berronar Truesilver</v>
      </c>
      <c r="D112" s="127" t="str">
        <f t="shared" si="5"/>
        <v>High holy days to Berronar, beginning with chanted prayer, followed by an address from the Keepers of the Truesilver, and ending in a responsive prayer led by a chosen priest (often a High Old One). Next comes a report of the good works and successes of the priesthood, and an identification of the failures and problems still to be overcome. Finally, any sick or injured dwarves are identified, and the clergy pray over them, often resulting in spontaneous healing for those involved.</v>
      </c>
      <c r="E112" s="127" t="s">
        <v>10360</v>
      </c>
      <c r="F112" s="127"/>
      <c r="G112" s="127" t="s">
        <v>13566</v>
      </c>
      <c r="H112" s="127" t="s">
        <v>13326</v>
      </c>
    </row>
    <row r="113" spans="1:8">
      <c r="A113" s="127" t="s">
        <v>13568</v>
      </c>
      <c r="B113" s="127" t="str">
        <f t="shared" si="3"/>
        <v>Rites of the Chancel Door</v>
      </c>
      <c r="C113" s="127" t="str">
        <f t="shared" si="4"/>
        <v>Gorm Gulthyn</v>
      </c>
      <c r="D113" s="127" t="str">
        <f t="shared" si="5"/>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13" s="127" t="s">
        <v>10360</v>
      </c>
      <c r="F113" s="127"/>
      <c r="G113" s="127" t="s">
        <v>13566</v>
      </c>
      <c r="H113" s="127" t="s">
        <v>13326</v>
      </c>
    </row>
    <row r="114" spans="1:8">
      <c r="A114" s="127" t="s">
        <v>13575</v>
      </c>
      <c r="B114" s="127" t="str">
        <f t="shared" si="3"/>
        <v>The Axe Held High</v>
      </c>
      <c r="C114" s="127" t="str">
        <f t="shared" si="4"/>
        <v>Haela Brightaxe</v>
      </c>
      <c r="D114" s="127" t="str">
        <f t="shared" si="5"/>
        <v>A joyous day of celebrating Haela's defense of the dwarven-folk with midday ceremonies held outside in the sun. Followers hold that an unsheathed sword appears momentarily at the center of the solar orb at high noon, and those who see it receive special blessings for twenty-four hours.</v>
      </c>
      <c r="E114" s="127" t="s">
        <v>10360</v>
      </c>
      <c r="F114" s="127"/>
      <c r="G114" s="127" t="s">
        <v>13566</v>
      </c>
      <c r="H114" s="127" t="s">
        <v>13326</v>
      </c>
    </row>
    <row r="115" spans="1:8">
      <c r="A115" s="127" t="s">
        <v>13576</v>
      </c>
      <c r="B115" s="127" t="str">
        <f t="shared" si="3"/>
        <v>The Hammer</v>
      </c>
      <c r="C115" s="127" t="str">
        <f t="shared" si="4"/>
        <v>Marthammor Duin</v>
      </c>
      <c r="D115" s="127" t="str">
        <f t="shared" si="5"/>
        <v>Holy day celebrating dwarven craftsmanship and creativity.</v>
      </c>
      <c r="E115" s="127" t="s">
        <v>10360</v>
      </c>
      <c r="F115" s="127"/>
      <c r="G115" s="127" t="s">
        <v>13566</v>
      </c>
      <c r="H115" s="127" t="s">
        <v>13326</v>
      </c>
    </row>
    <row r="116" spans="1:8">
      <c r="A116" s="127" t="s">
        <v>10235</v>
      </c>
      <c r="B116" s="127"/>
      <c r="C116" s="127"/>
      <c r="D116" s="127" t="str">
        <f t="shared" si="5"/>
        <v>ldmeet (Once every 4 years)</v>
      </c>
      <c r="E116" s="127" t="s">
        <v>13603</v>
      </c>
      <c r="F116" s="127"/>
      <c r="G116" s="127"/>
      <c r="H116" s="127" t="s">
        <v>13326</v>
      </c>
    </row>
    <row r="117" spans="1:8">
      <c r="A117" s="127" t="s">
        <v>13519</v>
      </c>
      <c r="B117" s="127" t="str">
        <f t="shared" si="3"/>
        <v>Shieldmeet Ball</v>
      </c>
      <c r="C117" s="127" t="str">
        <f t="shared" si="4"/>
        <v>Society</v>
      </c>
      <c r="D117" s="127" t="str">
        <f t="shared" si="5"/>
        <v>Every Shieldmeet, Lord Piergeiron throws a grand ball for Waterdeep, with the interiors of the Palace laid open for nobles and the wealthy, and a grand festival air in the courtyard in front of the palace. Room within is limited, and the guests within are always influential and important, so the jockeying to achieve a place within is intense.</v>
      </c>
      <c r="E117" s="127" t="s">
        <v>13603</v>
      </c>
      <c r="F117" s="127"/>
      <c r="G117" s="127"/>
      <c r="H117" s="127" t="s">
        <v>13326</v>
      </c>
    </row>
    <row r="118" spans="1:8">
      <c r="A118" s="127" t="s">
        <v>13520</v>
      </c>
      <c r="B118" s="127" t="str">
        <f t="shared" si="3"/>
        <v>Ceremony of Honor to Helm</v>
      </c>
      <c r="C118" s="127" t="str">
        <f t="shared" si="4"/>
        <v>Helm</v>
      </c>
      <c r="D118" s="127" t="str">
        <f t="shared" si="5"/>
        <v>A high holy ritual thanking Helm for his unceasing vigilance.</v>
      </c>
      <c r="E118" s="127" t="s">
        <v>13603</v>
      </c>
      <c r="F118" s="127"/>
      <c r="G118" s="127"/>
      <c r="H118" s="127" t="s">
        <v>13326</v>
      </c>
    </row>
    <row r="119" spans="1:8">
      <c r="A119" s="127" t="s">
        <v>13521</v>
      </c>
      <c r="B119" s="127" t="str">
        <f t="shared" si="3"/>
        <v>The Gilding</v>
      </c>
      <c r="C119" s="127" t="str">
        <f t="shared" si="4"/>
        <v>Deneir</v>
      </c>
      <c r="D119" s="127" t="str">
        <f t="shared" si="5"/>
        <v>A high holy day of the Deneiran church, wherein copies of old contracts are taken out for public viewing, and anyone may ask to see a copy of any nonmagical writing in any temple of Deneir to which she or he can travel. Such records and writings must be specifically requested, and must not violate the vows of confidentiality of the temple. This day culminates in the Guilding, in which priests gather in a circle around a levitated manuscript and use special spells only granted on Shieldmeet which impresses the manuscript with golden letters, used to write the Words of Deneir onto the document, which is then displayed for a full tenday afterward before being archived with the previous manuscripts.</v>
      </c>
      <c r="E119" s="127" t="s">
        <v>13603</v>
      </c>
      <c r="F119" s="127"/>
      <c r="G119" s="127"/>
      <c r="H119" s="127" t="s">
        <v>13326</v>
      </c>
    </row>
    <row r="120" spans="1:8">
      <c r="A120" s="127" t="s">
        <v>13522</v>
      </c>
      <c r="B120" s="127" t="str">
        <f t="shared" si="3"/>
        <v>Conjuring of the Second Moon</v>
      </c>
      <c r="C120" s="127" t="str">
        <f t="shared" si="4"/>
        <v>Selûne</v>
      </c>
      <c r="D120" s="127" t="str">
        <f t="shared" si="5"/>
        <v>A rite that summons celestial servants of Selûne, who arrive to do good deeds or fight the enemies of the temple. These servants, called Shards, always take one female worshipper, laity or clergy, to become one of them when they depart.</v>
      </c>
      <c r="E120" s="127" t="s">
        <v>13603</v>
      </c>
      <c r="F120" s="127"/>
      <c r="G120" s="127"/>
      <c r="H120" s="127" t="s">
        <v>13326</v>
      </c>
    </row>
    <row r="121" spans="1:8">
      <c r="A121" s="127" t="s">
        <v>13577</v>
      </c>
      <c r="B121" s="127" t="str">
        <f t="shared" si="3"/>
        <v>The Shepherding</v>
      </c>
      <c r="C121" s="127" t="str">
        <f t="shared" si="4"/>
        <v>Marthammor Duin</v>
      </c>
      <c r="D121" s="127" t="str">
        <f t="shared" si="5"/>
        <v>Holy day celebrating dwarven wanderers and the introduction of the hidden things of the world to their human and demihuman neighbors, per the faith of Marthammor.</v>
      </c>
      <c r="E121" s="127" t="s">
        <v>13603</v>
      </c>
      <c r="F121" s="127"/>
      <c r="G121" s="127" t="s">
        <v>13566</v>
      </c>
      <c r="H121" s="127" t="s">
        <v>13326</v>
      </c>
    </row>
    <row r="122" spans="1:8">
      <c r="A122" s="127" t="s">
        <v>13595</v>
      </c>
      <c r="B122" s="127" t="str">
        <f t="shared" si="3"/>
        <v>The Melding of the Three</v>
      </c>
      <c r="C122" s="127" t="str">
        <f t="shared" si="4"/>
        <v>Angarradh</v>
      </c>
      <c r="D122" s="127" t="str">
        <f t="shared" si="5"/>
        <v>Celebration of the tripartite goddess and the unification of the Three that make her up, which has led to centuries of peace in Arvandor. Great hymns to Angarradh are sung and a great feast is held.</v>
      </c>
      <c r="E122" s="127" t="s">
        <v>13603</v>
      </c>
      <c r="F122" s="127"/>
      <c r="G122" s="127" t="s">
        <v>13586</v>
      </c>
      <c r="H122" s="127" t="s">
        <v>13326</v>
      </c>
    </row>
    <row r="123" spans="1:8">
      <c r="A123" s="127" t="s">
        <v>13596</v>
      </c>
      <c r="B123" s="127" t="str">
        <f t="shared" si="3"/>
        <v>Cinnaelos'Cor</v>
      </c>
      <c r="C123" s="127" t="str">
        <f t="shared" si="4"/>
        <v>Corellon Larethian</v>
      </c>
      <c r="D123" s="127" t="str">
        <f t="shared" si="5"/>
        <v>Called "The Day of Corellon's Peace," Shieldmeet is celebrated as sacred to the Protector of the elven folk, and a time to wage peace and come to accords between folk. Agreements wrought on this day are sacred, sanctified by Corellon himself.</v>
      </c>
      <c r="E123" s="127" t="s">
        <v>13603</v>
      </c>
      <c r="F123" s="127"/>
      <c r="G123" s="127" t="s">
        <v>13586</v>
      </c>
      <c r="H123" s="127" t="s">
        <v>13326</v>
      </c>
    </row>
    <row r="124" spans="1:8">
      <c r="A124" s="127" t="s">
        <v>13597</v>
      </c>
      <c r="B124" s="127" t="str">
        <f t="shared" si="3"/>
        <v>The Keen-Eye Meets</v>
      </c>
      <c r="C124" s="127" t="str">
        <f t="shared" si="4"/>
        <v>Solonor Thelandira</v>
      </c>
      <c r="D124" s="127" t="str">
        <f t="shared" si="5"/>
        <v>Great archery competition, in which the winner is thought to gain the "Keen-Eye Mark" of the Great Archer, granting greater accuracy with a bow until the next Shieldmeet.</v>
      </c>
      <c r="E124" s="127" t="s">
        <v>13603</v>
      </c>
      <c r="F124" s="127"/>
      <c r="G124" s="127" t="s">
        <v>13586</v>
      </c>
      <c r="H124" s="127" t="s">
        <v>13326</v>
      </c>
    </row>
    <row r="125" spans="1:8">
      <c r="A125" s="127" t="s">
        <v>13578</v>
      </c>
      <c r="B125" s="127" t="str">
        <f t="shared" si="3"/>
        <v>The Anvil (Eleasias 9th)</v>
      </c>
      <c r="C125" s="127" t="str">
        <f t="shared" si="4"/>
        <v>Marthammor Duin</v>
      </c>
      <c r="D125" s="127" t="str">
        <f t="shared" si="5"/>
        <v>Holy day celebrating dwarven craftsmanship and creativity.</v>
      </c>
      <c r="E125" s="127" t="s">
        <v>2976</v>
      </c>
      <c r="F125" s="127">
        <v>9</v>
      </c>
      <c r="G125" s="127" t="s">
        <v>13566</v>
      </c>
      <c r="H125" s="127" t="s">
        <v>13325</v>
      </c>
    </row>
    <row r="126" spans="1:8">
      <c r="A126" s="127" t="s">
        <v>13523</v>
      </c>
      <c r="B126" s="127" t="str">
        <f t="shared" si="3"/>
        <v>Divine Pageantry (early Eleasias)</v>
      </c>
      <c r="C126" s="127" t="str">
        <f t="shared" si="4"/>
        <v>Siamoprhe, Society</v>
      </c>
      <c r="D126" s="127" t="str">
        <f t="shared" si="5"/>
        <v>Another event considered hopelessly old-fashioned by young, fashionable nobles, it is the only holy festival to Siamorphe, the goddess of nobility considered the patron of all Waterdhavian nobles. As such, no matter how de rigeur it is, the wise patron or matron of House ensures everyone in their family is there to take part, dressed in fine antique garments, spreading coin and remembering the proper old fashioned forms of address. Many young nobles (and not a few elders) spend the weeks before the Pageantry going over the hoary old documents that detail every proper title, honorific and form of address for everyone they are likely to meet on that day. A gaffe in these stilted forms of address is not just a social blunder, but an act of blasphemy against the goddess of nobility.</v>
      </c>
      <c r="E126" s="127" t="s">
        <v>2976</v>
      </c>
      <c r="F126" s="127"/>
      <c r="G126" s="127"/>
      <c r="H126" s="127" t="s">
        <v>13325</v>
      </c>
    </row>
    <row r="127" spans="1:8">
      <c r="A127" s="127" t="s">
        <v>13524</v>
      </c>
      <c r="B127" s="127" t="str">
        <f t="shared" si="3"/>
        <v>Ahghairon's Day (1st)</v>
      </c>
      <c r="C127" s="127" t="str">
        <f t="shared" si="4"/>
        <v>Civic</v>
      </c>
      <c r="D127" s="127" t="str">
        <f t="shared" si="5"/>
        <v>Ahghairon's Day commemorates the life of Ahghairon, the first Open Lord, and is celebrated on the day after Midsummer's Night (the first day of Eleasias) in honor of the Old Mage's birth date. Citizens often leave violets (Ahghairon's favorite flower) at the base of his old tower, the Plinth, or on the altars in the House of Wonder, Mystra's temple where he worshiped. While not a practice before Lhestyn's lifetime, Lhestyn's tradition of visiting taverns and inns throughout the city to wish the people well is continued by Piergeiron, the current Open Lord and most visible agent of Ahghairon's rule. While not a holiday that affects the city's operation (aside from closing the Lord's Court), it is honored in small ways, with many toasts to the Lords of the city in tavern talk, and bards performing some of the locally written songs in honor of the much-loved Old Mage.</v>
      </c>
      <c r="E127" s="127" t="s">
        <v>2976</v>
      </c>
      <c r="F127" s="127">
        <v>1</v>
      </c>
      <c r="G127" s="127"/>
      <c r="H127" s="127" t="s">
        <v>13325</v>
      </c>
    </row>
    <row r="128" spans="1:8">
      <c r="A128" s="127" t="s">
        <v>13525</v>
      </c>
      <c r="B128" s="127" t="str">
        <f t="shared" si="3"/>
        <v>The Promenade of Violets (Eleasias 1st, Ahghairon's Day)</v>
      </c>
      <c r="C128" s="127" t="str">
        <f t="shared" si="4"/>
        <v>Society</v>
      </c>
      <c r="D128" s="127" t="str">
        <f t="shared" si="5"/>
        <v>A grand masquerade ball thrown by the House of Wonder in honor of one of the founders of Waterdeep, and the first of the Open Lords, the Promenade is held at the House of Wonder, the temple to Mystra, but organized and arranged by a small council of nobles chosen by the Temple Magister. This honor is usually bestowed on those families with some ties to wizardry themselves (meaning the Eltorchuls, Thunderstaves, and Wands families dominate), along with the head of the Magists' and Protectors Order, Mhair Szeltune. The ball is eagerly anticipated for its unprecedented spectacle, thanks to the magical talents of those who organize it.</v>
      </c>
      <c r="E128" s="127" t="s">
        <v>2976</v>
      </c>
      <c r="F128" s="127">
        <v>1</v>
      </c>
      <c r="G128" s="127"/>
      <c r="H128" s="127" t="s">
        <v>13325</v>
      </c>
    </row>
    <row r="129" spans="1:8">
      <c r="A129" s="127" t="s">
        <v>13526</v>
      </c>
      <c r="B129" s="127" t="str">
        <f t="shared" si="3"/>
        <v>The Harbor Spectacles (Eleasias 8th)</v>
      </c>
      <c r="C129" s="127" t="str">
        <f t="shared" si="4"/>
        <v>Society</v>
      </c>
      <c r="D129" s="127" t="str">
        <f t="shared" si="5"/>
        <v>At the height of summer, the nobility take to the waters. Various Houses fund massive party-boats, opulently decorated and provisioned, to invite guests onto. Usually built onto large barges, they often feature multiple decks of hedonistic entertainments. These boats are launched with guests aboard, and are all arranged in a line so as to provide ample viewing opportunities to the slim five-man racing boats fielded by the various Houses. A purse of no small wealth is always offered the winner, and a great deal of betting goes on. After the races, the true revels begin. The harbor becomes swarming with small ferry-boats going from party-boat to party-boat, allowing nobles to move from party to party, enjoying the variety. Of course, more betting goes on during this time as well, generally based on who the next drunk noble will be that manages to stumble and tip himself (and possibly his entire ferry-boat) into the cold waters of the harbor. Merfolk members of the Watch are usually in close patrol during these events, as are ten-man Watch boats.</v>
      </c>
      <c r="E129" s="127" t="s">
        <v>2976</v>
      </c>
      <c r="F129" s="127">
        <v>8</v>
      </c>
      <c r="G129" s="127"/>
      <c r="H129" s="127" t="s">
        <v>13325</v>
      </c>
    </row>
    <row r="130" spans="1:8">
      <c r="A130" s="127" t="s">
        <v>13527</v>
      </c>
      <c r="B130" s="127" t="str">
        <f t="shared" si="3"/>
        <v>Birth of the Eternal Fire (Eleasias 9th)</v>
      </c>
      <c r="C130" s="127" t="str">
        <f t="shared" si="4"/>
        <v>Kossuth</v>
      </c>
      <c r="D130" s="127" t="str">
        <f t="shared" si="5"/>
        <v>The igniting of the Kossuthan shrine's Eternal Fire is celebrated on this day, involving a progression of the flame through the streets of Waterdeep, staring at the Plinth, and eventually returning to it. It has become tradition for the owners of buildings to cast one coin for each building they own into the great fire as it passes, praying for protection from fire for that year.</v>
      </c>
      <c r="E130" s="127" t="s">
        <v>2976</v>
      </c>
      <c r="F130" s="127">
        <v>9</v>
      </c>
      <c r="G130" s="127"/>
      <c r="H130" s="127" t="s">
        <v>13325</v>
      </c>
    </row>
    <row r="131" spans="1:8">
      <c r="A131" s="127" t="s">
        <v>13528</v>
      </c>
      <c r="B131" s="127" t="str">
        <f t="shared" si="3"/>
        <v>Huldark (Eleasias 17th)</v>
      </c>
      <c r="C131" s="127" t="str">
        <f t="shared" si="4"/>
        <v>Waukeen</v>
      </c>
      <c r="D131" s="127" t="str">
        <f t="shared" si="5"/>
        <v>A feast in which the bounty of the land is celebrated, and the faithful of Waukeen plant new trees or gardens.</v>
      </c>
      <c r="E131" s="127" t="s">
        <v>2976</v>
      </c>
      <c r="F131" s="127">
        <v>17</v>
      </c>
      <c r="G131" s="127"/>
      <c r="H131" s="127" t="s">
        <v>13325</v>
      </c>
    </row>
    <row r="132" spans="1:8">
      <c r="A132" s="127" t="s">
        <v>13529</v>
      </c>
      <c r="B132" s="127" t="str">
        <f t="shared" ref="B132:B176" si="6">LEFT(A132,FIND(":",A132,1)-1)</f>
        <v>The Annual Garden Parties (Eleasias 17th)</v>
      </c>
      <c r="C132" s="127" t="str">
        <f t="shared" ref="C132:C176" si="7">LEFT(RIGHT(A132,LEN(A132)-FIND(":",A132,1)-1),FIND(".",RIGHT(A132,LEN(A132)-FIND(":",A132,1)-1),1)-1)</f>
        <v>Society</v>
      </c>
      <c r="D132" s="127" t="str">
        <f t="shared" ref="D132:D176" si="8">RIGHT(A132,LEN(A132)-LEN(B132)-LEN(C132)-4)</f>
        <v>Originating as Waukeenar Huldark celebrations, the annual garden parties of the Sea and North Ward are (like many things involving the nobles of Waterdeep) a fierce competition. For months, noble families work to see that their gardens are the finest possible works of art. On the day of the party, each of the Houses involved throws a massive garden party, seeking to show off their gardens in the best possible light while also demonstrating the support of their peers. A trio of judges travels from party to party, technically judging the quality of the garden, but also partaking of the merriment. These are usually personages of note, including clergy of the nature gods, previous years' winners and even Khelben "Blackstaff" Arunsun (a noted gardener in his own right) once or twice in the past. By nightfall, a winner has been decided, and runners are dispatched to announce the victor at each of the ongoing parties, which usually results in a flood of guests abandoning the parties of losing Houses to essentially invade the party of the victors.</v>
      </c>
      <c r="E132" s="127" t="s">
        <v>2976</v>
      </c>
      <c r="F132" s="127">
        <v>17</v>
      </c>
      <c r="G132" s="127"/>
      <c r="H132" s="127" t="s">
        <v>13325</v>
      </c>
    </row>
    <row r="133" spans="1:8">
      <c r="A133" s="127" t="s">
        <v>13530</v>
      </c>
      <c r="B133" s="127" t="str">
        <f t="shared" si="6"/>
        <v>The Gathering of Harps (Eleasias 24th - 28th)</v>
      </c>
      <c r="C133" s="127" t="str">
        <f t="shared" si="7"/>
        <v>Society</v>
      </c>
      <c r="D133" s="127" t="str">
        <f t="shared" si="8"/>
        <v>An undertaking by several Houses concerned with music (notably Houses Crommor, Estelmer, Majarra, Melshimber and Thann), as well as the Council of Musiciant, Instrument Makers and Choristers, the Gathering is held at the Field of Triumph. It is a day full of entertainment and enjoyment, with merry-makers and performers of all kinds turning out to demonstrate their talents. At night, the sponsoring Houses throw a party, one each night of the Gathering, where the nobility take in the finest of the musicians and performers from the Gathering. These evenings often see a great many tap rooms and festhalls filled as well, for those musicians who don't quite make the cut to be invited to perform for the nobility can always find a place in one of the many public nightspots of Waterdeep.</v>
      </c>
      <c r="E133" s="127" t="s">
        <v>2976</v>
      </c>
      <c r="F133" s="127" t="s">
        <v>13618</v>
      </c>
      <c r="G133" s="127"/>
      <c r="H133" s="127" t="s">
        <v>13325</v>
      </c>
    </row>
    <row r="134" spans="1:8">
      <c r="A134" s="127" t="s">
        <v>13598</v>
      </c>
      <c r="B134" s="127" t="str">
        <f t="shared" si="6"/>
        <v>Dance of Swirling Winds (Eleint 21st; Autumn Equinox)</v>
      </c>
      <c r="C134" s="127" t="str">
        <f t="shared" si="7"/>
        <v>Aerdrie Faenya</v>
      </c>
      <c r="D134" s="127" t="str">
        <f t="shared" si="8"/>
        <v>Days of strong winds where celebrants make offerings of beautiful feathers and wind music, and the fervency of their dance causes clergy to rise into the air to dance among the winds as a gift from the goddess.</v>
      </c>
      <c r="E134" s="127" t="s">
        <v>7172</v>
      </c>
      <c r="F134" s="127">
        <v>21</v>
      </c>
      <c r="G134" s="127" t="s">
        <v>13586</v>
      </c>
      <c r="H134" s="127" t="s">
        <v>13325</v>
      </c>
    </row>
    <row r="135" spans="1:8">
      <c r="A135" s="127" t="s">
        <v>13599</v>
      </c>
      <c r="B135" s="127" t="str">
        <f t="shared" si="6"/>
        <v>The Transformation (Eleint 21st; Autumn Equinox)</v>
      </c>
      <c r="C135" s="127" t="str">
        <f t="shared" si="7"/>
        <v>Rillifane Rallathil</v>
      </c>
      <c r="D135" s="127" t="str">
        <f t="shared" si="8"/>
        <v>Celebration of the turning of the season and the transformation that comes to all; celebrated by those seeking a transformation or rebirth for themselves. Celebrates the eternal cycles of life.</v>
      </c>
      <c r="E135" s="127" t="s">
        <v>7172</v>
      </c>
      <c r="F135" s="127">
        <v>21</v>
      </c>
      <c r="G135" s="127" t="s">
        <v>13586</v>
      </c>
      <c r="H135" s="127" t="s">
        <v>13325</v>
      </c>
    </row>
    <row r="136" spans="1:8">
      <c r="A136" s="127" t="s">
        <v>13531</v>
      </c>
      <c r="B136" s="127" t="str">
        <f t="shared" si="6"/>
        <v>Spryndalstar (Eleint 7th)</v>
      </c>
      <c r="C136" s="127" t="str">
        <f t="shared" si="7"/>
        <v>Waukeen</v>
      </c>
      <c r="D136" s="127" t="str">
        <f t="shared" si="8"/>
        <v>A celebration of the enrichment that magic has brought to folk. Mages are invited to speak and demonstrate their talents, and young mages are often sponsored in their endeavors.</v>
      </c>
      <c r="E136" s="127" t="s">
        <v>7172</v>
      </c>
      <c r="F136" s="127">
        <v>7</v>
      </c>
      <c r="G136" s="127"/>
      <c r="H136" s="127" t="s">
        <v>13325</v>
      </c>
    </row>
    <row r="137" spans="1:8">
      <c r="A137" s="127" t="s">
        <v>13532</v>
      </c>
      <c r="B137" s="127" t="str">
        <f t="shared" si="6"/>
        <v>The Matrons' Diversion (Eleint 10th)</v>
      </c>
      <c r="C137" s="127" t="str">
        <f t="shared" si="7"/>
        <v>Society</v>
      </c>
      <c r="D137" s="127" t="str">
        <f t="shared" si="8"/>
        <v>Over three generations ago, the Matron of House Melshimber invited the matrons of every other House that was led by a woman for a "genteel afternoon of cards and idle conversation". The ladies showed up in their very best, each with permission to bring along a daughter or niece, for what has become the foremost gathering time for the noble ladies of Waterdhavian society. Matrons take turns hosting these events, and there is tremendous pressure to successfully throw a successful event. It is worth noting that a few of the Patrons of various noble Houses have idly discussed holding their own functions, but nothing on the level of the Matrons' Diversion has ever come of it.</v>
      </c>
      <c r="E137" s="127" t="s">
        <v>7172</v>
      </c>
      <c r="F137" s="127">
        <v>10</v>
      </c>
      <c r="G137" s="127"/>
      <c r="H137" s="127" t="s">
        <v>13325</v>
      </c>
    </row>
    <row r="138" spans="1:8">
      <c r="A138" s="127" t="s">
        <v>13533</v>
      </c>
      <c r="B138" s="127" t="str">
        <f t="shared" si="6"/>
        <v>The Penultimate Thunder (Eleint 11th)</v>
      </c>
      <c r="C138" s="127" t="str">
        <f t="shared" si="7"/>
        <v>Hoar the Doombringer</v>
      </c>
      <c r="D138" s="127" t="str">
        <f t="shared" si="8"/>
        <v>Great feasts to game, bread, fruits, and mead, marking the long-anticipated victory over Ramman by the Lord of Three Thunders.</v>
      </c>
      <c r="E138" s="127" t="s">
        <v>7172</v>
      </c>
      <c r="F138" s="127">
        <v>11</v>
      </c>
      <c r="G138" s="127"/>
      <c r="H138" s="127" t="s">
        <v>13325</v>
      </c>
    </row>
    <row r="139" spans="1:8">
      <c r="A139" s="127" t="s">
        <v>13534</v>
      </c>
      <c r="B139" s="127" t="str">
        <f t="shared" si="6"/>
        <v>Song of Dawn (Eleint 21st; Autumn Equinox)</v>
      </c>
      <c r="C139" s="127" t="str">
        <f t="shared" si="7"/>
        <v>Lathander</v>
      </c>
      <c r="D139" s="127" t="str">
        <f t="shared" si="8"/>
        <v>Praise-song that blends purely vocal harmonies and counter-harmonies of incredible complexity. Can be heard for blocks around echoing through the Spires of Morning.</v>
      </c>
      <c r="E139" s="127" t="s">
        <v>7172</v>
      </c>
      <c r="F139" s="127">
        <v>21</v>
      </c>
      <c r="G139" s="127"/>
      <c r="H139" s="127" t="s">
        <v>13325</v>
      </c>
    </row>
    <row r="140" spans="1:8">
      <c r="A140" s="127" t="s">
        <v>13535</v>
      </c>
      <c r="B140" s="127" t="str">
        <f t="shared" si="6"/>
        <v>The Rite of Pain &amp; Purity (Eleint 21st; Autumn Equinox)</v>
      </c>
      <c r="C140" s="127" t="str">
        <f t="shared" si="7"/>
        <v>Loviatar</v>
      </c>
      <c r="D140" s="127" t="str">
        <f t="shared" si="8"/>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140" s="127" t="s">
        <v>7172</v>
      </c>
      <c r="F140" s="127">
        <v>21</v>
      </c>
      <c r="G140" s="127"/>
      <c r="H140" s="127" t="s">
        <v>13325</v>
      </c>
    </row>
    <row r="141" spans="1:8">
      <c r="A141" s="127" t="s">
        <v>13536</v>
      </c>
      <c r="B141" s="127" t="str">
        <f t="shared" si="6"/>
        <v>Third Feast (Eleint 21st; Autumn Equinox)</v>
      </c>
      <c r="C141" s="127" t="str">
        <f t="shared" si="7"/>
        <v>Mielikki</v>
      </c>
      <c r="D141" s="127" t="str">
        <f t="shared" si="8"/>
        <v>Holy rituals and revels where the faithful of Mielikki are expected to enjoy the sensual pleasures of life and sing praises to the Lady in the forest.</v>
      </c>
      <c r="E141" s="127" t="s">
        <v>7172</v>
      </c>
      <c r="F141" s="127">
        <v>21</v>
      </c>
      <c r="G141" s="127"/>
      <c r="H141" s="127" t="s">
        <v>13325</v>
      </c>
    </row>
    <row r="142" spans="1:8">
      <c r="A142" s="127" t="s">
        <v>13537</v>
      </c>
      <c r="B142" s="127" t="str">
        <f t="shared" si="6"/>
        <v>The Pankration (Eleint 22nd)</v>
      </c>
      <c r="C142" s="127" t="str">
        <f t="shared" si="7"/>
        <v>Another sporting event at the Fields of Triumph, the Pankration is made up of wrestling- and boxing-matches</v>
      </c>
      <c r="D142" s="127" t="str">
        <f t="shared" si="8"/>
        <v>Each House is expected to sponsor at least one athlete to engage in these bouts, and there is a specialized category of competition for those nobles who actually deign to enter the bouts themselves. The wrestling is done Lathandran style, nude or nearly so and doused in temple-blessed oils, while the boxing is bare-knuckle and fought until one surrenders or simply can rise no more. Multiple rings are set up in the Field itself, with space between them allowing observers to come down to watch any one of several simultaneous matches up close. At about dusk, the Fields clear out, with nobles returning to clean up and change their clothes, while workers clear out and decorate the Fields. Once full night has settled in, great torches are lit atop the walls of the Fields of Triumph, and a party is thrown within.</v>
      </c>
      <c r="E142" s="127" t="s">
        <v>7172</v>
      </c>
      <c r="F142" s="127">
        <v>22</v>
      </c>
      <c r="G142" s="127"/>
      <c r="H142" s="127" t="s">
        <v>13325</v>
      </c>
    </row>
    <row r="143" spans="1:8">
      <c r="A143" s="127" t="s">
        <v>13604</v>
      </c>
      <c r="B143" s="127"/>
      <c r="C143" s="127"/>
      <c r="D143" s="127" t="s">
        <v>13538</v>
      </c>
      <c r="E143" s="127" t="s">
        <v>13604</v>
      </c>
      <c r="F143" s="127"/>
      <c r="G143" s="127"/>
      <c r="H143" s="127" t="s">
        <v>13326</v>
      </c>
    </row>
    <row r="144" spans="1:8">
      <c r="A144" s="127" t="s">
        <v>13539</v>
      </c>
      <c r="B144" s="127" t="str">
        <f t="shared" si="6"/>
        <v>Harvesttide Hunts</v>
      </c>
      <c r="C144" s="127" t="str">
        <f t="shared" si="7"/>
        <v>Society</v>
      </c>
      <c r="D144" s="127" t="str">
        <f t="shared" si="8"/>
        <v>Often occupying several days on either side of this high festival, Waterdhavian nobles have taken to organize hunting retreats from the city (which is dreadfully hot around this time of year). A few families with hunting lodges and the proper accommodations within a day or so of Waterdeep organize extended hunting excursions and invite their guests along. Though wardens and other servants tend to do the majority of the actual hunting, there is usually a prize prey of some sort (usually a stag or boar) that is hunted. The rest of the undertaking is generally an extended bout of drinking, eating, courting and the other merriments available to the nobility in the countryside.</v>
      </c>
      <c r="E144" s="127" t="s">
        <v>13604</v>
      </c>
      <c r="F144" s="127"/>
      <c r="G144" s="127"/>
      <c r="H144" s="127" t="s">
        <v>13326</v>
      </c>
    </row>
    <row r="145" spans="1:8">
      <c r="A145" s="127" t="s">
        <v>13540</v>
      </c>
      <c r="B145" s="127" t="str">
        <f t="shared" si="6"/>
        <v>Day of Wonders</v>
      </c>
      <c r="C145" s="127" t="str">
        <f t="shared" si="7"/>
        <v>Gond</v>
      </c>
      <c r="D145" s="127" t="str">
        <f t="shared" si="8"/>
        <v>A festival for Gond anticipated each year around Higharvestide for the imaginative inventions of the Gondsmen that are revealed on this day.</v>
      </c>
      <c r="E145" s="127" t="s">
        <v>13604</v>
      </c>
      <c r="F145" s="127"/>
      <c r="G145" s="127"/>
      <c r="H145" s="127" t="s">
        <v>13326</v>
      </c>
    </row>
    <row r="146" spans="1:8">
      <c r="A146" s="127" t="s">
        <v>13541</v>
      </c>
      <c r="B146" s="127" t="str">
        <f t="shared" si="6"/>
        <v>High Prayers of the Harvest</v>
      </c>
      <c r="C146" s="127" t="str">
        <f t="shared" si="7"/>
        <v>Chauntea</v>
      </c>
      <c r="D146" s="127" t="str">
        <f t="shared" si="8"/>
        <v>Solemn prayer vigils are held as the harvests are brought in to celebrate the bounty of Chauntea. Though these are held on the last day of the harvest in actual agricultural communities, they are often celebrated in Waterdeep on the day of High Harvesttide proper.</v>
      </c>
      <c r="E146" s="127" t="s">
        <v>13604</v>
      </c>
      <c r="F146" s="127"/>
      <c r="G146" s="127"/>
      <c r="H146" s="127" t="s">
        <v>13326</v>
      </c>
    </row>
    <row r="147" spans="1:8">
      <c r="A147" s="127" t="s">
        <v>13542</v>
      </c>
      <c r="B147" s="127" t="str">
        <f t="shared" si="6"/>
        <v>The Feast of the Stags</v>
      </c>
      <c r="C147" s="127" t="str">
        <f t="shared" si="7"/>
        <v>Malar</v>
      </c>
      <c r="D147" s="127" t="str">
        <f t="shared" si="8"/>
        <v>Malarite clergy parade through settled areas bearing the heads of beasts they've killed in the last tenday, and lead all who desire to eat to a feast of those beasts. This is usually a two-day orgy of gluttony, and all folk (even druids!) may attend, protected by the "Peace of the Table." At this feast, the clergy of Malar vow to hunt through the winter to feed chosen widows, aged folk, infirm and orphans.</v>
      </c>
      <c r="E147" s="127" t="s">
        <v>13604</v>
      </c>
      <c r="F147" s="127"/>
      <c r="G147" s="127"/>
      <c r="H147" s="127" t="s">
        <v>13326</v>
      </c>
    </row>
    <row r="148" spans="1:8">
      <c r="A148" s="127" t="s">
        <v>13571</v>
      </c>
      <c r="B148" s="127" t="str">
        <f t="shared" si="6"/>
        <v>Single Candle Convocation</v>
      </c>
      <c r="C148" s="127" t="str">
        <f t="shared" si="7"/>
        <v>Dugmaren Brightmantle</v>
      </c>
      <c r="D148" s="127" t="str">
        <f t="shared" si="8"/>
        <v>After early periods of meditation over single lit candles, scholars, sages, and other learned folk gather to discuss scholarly investigations and advancements, defending learned stances with research conducted in the previous year.</v>
      </c>
      <c r="E148" s="127" t="s">
        <v>13604</v>
      </c>
      <c r="F148" s="127"/>
      <c r="G148" s="127" t="s">
        <v>13566</v>
      </c>
      <c r="H148" s="127" t="s">
        <v>13326</v>
      </c>
    </row>
    <row r="149" spans="1:8">
      <c r="A149" s="127" t="s">
        <v>13568</v>
      </c>
      <c r="B149" s="127" t="str">
        <f t="shared" si="6"/>
        <v>Rites of the Chancel Door</v>
      </c>
      <c r="C149" s="127" t="str">
        <f t="shared" si="7"/>
        <v>Gorm Gulthyn</v>
      </c>
      <c r="D149" s="127" t="str">
        <f t="shared" si="8"/>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49" s="127" t="s">
        <v>13604</v>
      </c>
      <c r="F149" s="127"/>
      <c r="G149" s="127" t="s">
        <v>13566</v>
      </c>
      <c r="H149" s="127" t="s">
        <v>13326</v>
      </c>
    </row>
    <row r="150" spans="1:8">
      <c r="A150" s="127" t="s">
        <v>13579</v>
      </c>
      <c r="B150" s="127" t="str">
        <f t="shared" si="6"/>
        <v>The Thunderbolt</v>
      </c>
      <c r="C150" s="127" t="str">
        <f t="shared" si="7"/>
        <v>Marthammor Duin</v>
      </c>
      <c r="D150" s="127" t="str">
        <f t="shared" si="8"/>
        <v>Holy day on which the faithful pray for guidance in any upcoming battles of the Stout Folk.</v>
      </c>
      <c r="E150" s="127" t="s">
        <v>13604</v>
      </c>
      <c r="F150" s="127"/>
      <c r="G150" s="127" t="s">
        <v>13566</v>
      </c>
      <c r="H150" s="127" t="s">
        <v>13326</v>
      </c>
    </row>
    <row r="151" spans="1:8">
      <c r="A151" s="127" t="s">
        <v>13543</v>
      </c>
      <c r="B151" s="127" t="str">
        <f t="shared" si="6"/>
        <v>Marthoon (Marpenoth 1st)</v>
      </c>
      <c r="C151" s="127" t="str">
        <f t="shared" si="7"/>
        <v>Waukeen</v>
      </c>
      <c r="D151" s="127" t="str">
        <f t="shared" si="8"/>
        <v>Recognition of the vigilance and work of soldiers and guards to defend the wealth and security of the folk. Such folk are feasted and given gifts of gold. Each temple sponsors the retirement of one lucky soldier or guard by providing him or her 10 times his or her weight in common coin and a steading to enjoy it on.</v>
      </c>
      <c r="E151" s="127" t="s">
        <v>7131</v>
      </c>
      <c r="F151" s="127">
        <v>1</v>
      </c>
      <c r="G151" s="127"/>
      <c r="H151" s="127" t="s">
        <v>13325</v>
      </c>
    </row>
    <row r="152" spans="1:8">
      <c r="A152" s="127" t="s">
        <v>13544</v>
      </c>
      <c r="B152" s="127" t="str">
        <f t="shared" si="6"/>
        <v>The Raising of the Guard (Marpenoth 11th)</v>
      </c>
      <c r="C152" s="127" t="str">
        <f t="shared" si="7"/>
        <v>Society</v>
      </c>
      <c r="D152" s="127" t="str">
        <f t="shared" si="8"/>
        <v>An annual military exhibition in the Field of Triumph organized by Lord Piergeiron's offices, the Raising of the Guard celebrates the founding of the Guard and Watch in Waterdeep. After the midday exhibition, a grand ball is held in Piergeiron's Palace, where snappily-dressed men and women in uniform mingle with the nobility and other important personages. Many jaded nobles like to think of this as a good time to take a soldier for an evening's bed companion, and more than a few soldiers have leveraged the contacts they made at such events into more lucrative careers with the Houses of Waterdeep.</v>
      </c>
      <c r="E152" s="127" t="s">
        <v>7131</v>
      </c>
      <c r="F152" s="127">
        <v>11</v>
      </c>
      <c r="G152" s="127"/>
      <c r="H152" s="127" t="s">
        <v>13325</v>
      </c>
    </row>
    <row r="153" spans="1:8">
      <c r="A153" s="127" t="s">
        <v>13545</v>
      </c>
      <c r="B153" s="127" t="str">
        <f t="shared" si="6"/>
        <v>The Impending Doom (Marpenoth 11th)</v>
      </c>
      <c r="C153" s="127" t="str">
        <f t="shared" si="7"/>
        <v>Hoar the Doombringer</v>
      </c>
      <c r="D153" s="127" t="str">
        <f t="shared" si="8"/>
        <v>Daylong ceremonies of rumbling drums, vigorous oaths, and exhausting acts of purification, celebrating justices yet to be meted out, revenges yet to be carried through with, and good deeds that call the celebrants to be remembered.</v>
      </c>
      <c r="E153" s="127" t="s">
        <v>7131</v>
      </c>
      <c r="F153" s="127">
        <v>11</v>
      </c>
      <c r="G153" s="127"/>
      <c r="H153" s="127" t="s">
        <v>13325</v>
      </c>
    </row>
    <row r="154" spans="1:8">
      <c r="A154" s="127" t="s">
        <v>13546</v>
      </c>
      <c r="B154" s="127" t="str">
        <f t="shared" si="6"/>
        <v>Starfall (Marpenoth 22nd)</v>
      </c>
      <c r="C154" s="127" t="str">
        <f t="shared" si="7"/>
        <v>Tymora</v>
      </c>
      <c r="D154" s="127" t="str">
        <f t="shared" si="8"/>
        <v>A celebration of new and lucky beginnings, believed to mark the death of the old goddess Tyche, and the birth of Tymora. Clergy who have earned advancements and acclaim receive them this time of year, and all clergy are given new vestments.</v>
      </c>
      <c r="E154" s="127" t="s">
        <v>7131</v>
      </c>
      <c r="F154" s="127">
        <v>22</v>
      </c>
      <c r="G154" s="127"/>
      <c r="H154" s="127" t="s">
        <v>13325</v>
      </c>
    </row>
    <row r="155" spans="1:8">
      <c r="A155" s="127" t="s">
        <v>13547</v>
      </c>
      <c r="B155" s="127" t="str">
        <f t="shared" si="6"/>
        <v>The Autumn Trousseau Festival (Marpenoth 23rd - 27th)</v>
      </c>
      <c r="C155" s="127" t="str">
        <f t="shared" si="7"/>
        <v>Society</v>
      </c>
      <c r="D155" s="127" t="str">
        <f t="shared" si="8"/>
        <v>A festival dedicated to a series of parties that focus on the newest fashions for autumn and winter, and all culminate in exhibitions of the garment work of the finest artists of the Most Excellent Order of Weavers &amp; Dyers, the Order of Master Tailors, Glovers &amp; Mercers, and the Solemn Order of Recognized Furriers &amp; Woolmen. These shows are organized by noble patrons to highlight the work of one given tailors or group thereof, to both show off the nobles' good taste and to possibly garner additional regard for that artist's work.</v>
      </c>
      <c r="E155" s="127" t="s">
        <v>7131</v>
      </c>
      <c r="F155" s="127" t="s">
        <v>13615</v>
      </c>
      <c r="G155" s="127"/>
      <c r="H155" s="127" t="s">
        <v>13325</v>
      </c>
    </row>
    <row r="156" spans="1:8">
      <c r="A156" s="127" t="s">
        <v>13580</v>
      </c>
      <c r="B156" s="127" t="str">
        <f t="shared" si="6"/>
        <v>The Fulmination (Marpenoth 9th)</v>
      </c>
      <c r="C156" s="127" t="str">
        <f t="shared" si="7"/>
        <v>Marthammor Duin</v>
      </c>
      <c r="D156" s="127" t="str">
        <f t="shared" si="8"/>
        <v>Holy day in which the faithful pray for guidance in any upcoming battles of the Stout Folk.</v>
      </c>
      <c r="E156" s="127"/>
      <c r="F156" s="127"/>
      <c r="G156" s="127" t="s">
        <v>13566</v>
      </c>
      <c r="H156" s="127" t="s">
        <v>13325</v>
      </c>
    </row>
    <row r="157" spans="1:8">
      <c r="A157" s="127" t="s">
        <v>13548</v>
      </c>
      <c r="B157" s="127" t="str">
        <f t="shared" si="6"/>
        <v>The Five Feathers Event (Uktar 9th - 12th)</v>
      </c>
      <c r="C157" s="127" t="str">
        <f t="shared" si="7"/>
        <v>Society</v>
      </c>
      <c r="D157" s="127" t="str">
        <f t="shared" si="8"/>
        <v>A four-day fair and sporting event in the Fields of Triumph, the Five Feathers hosts a handful of events such as archery buttes, hawking competitions and equestrian events. A great deal of betting goes on, and (as usual) the Houses are in fierce competition with one another to win the medals awarded the victors. During the days, athletics events occur, while at night, free-for-all parties fill the Fields of Triumph.</v>
      </c>
      <c r="E157" s="127" t="s">
        <v>7089</v>
      </c>
      <c r="F157" s="316" t="s">
        <v>13619</v>
      </c>
      <c r="G157" s="127"/>
      <c r="H157" s="127" t="s">
        <v>13325</v>
      </c>
    </row>
    <row r="158" spans="1:8">
      <c r="A158" s="127" t="s">
        <v>13549</v>
      </c>
      <c r="B158" s="127" t="str">
        <f t="shared" si="6"/>
        <v>Tehennteahan (Uktar 10th)</v>
      </c>
      <c r="C158" s="127" t="str">
        <f t="shared" si="7"/>
        <v>Waukeen</v>
      </c>
      <c r="D158" s="127" t="str">
        <f t="shared" si="8"/>
        <v>Also called the Night of Hammers and Nails, in which the inventions of simple craftsmen and their work are celebrated. New innovations are demonstrated, shops are shut to allow the craftsmen time to enjoy the festival, and one lucky innovator has the rights to his works purchased for the price of a single room in his dwelling filled with gold.</v>
      </c>
      <c r="E158" s="127" t="s">
        <v>7089</v>
      </c>
      <c r="F158" s="127">
        <v>10</v>
      </c>
      <c r="G158" s="127"/>
      <c r="H158" s="127" t="s">
        <v>13325</v>
      </c>
    </row>
    <row r="159" spans="1:8">
      <c r="A159" s="127" t="s">
        <v>13605</v>
      </c>
      <c r="B159" s="127"/>
      <c r="C159" s="127"/>
      <c r="D159" s="127" t="s">
        <v>13550</v>
      </c>
      <c r="E159" s="127" t="s">
        <v>13605</v>
      </c>
      <c r="F159" s="127"/>
      <c r="G159" s="127"/>
      <c r="H159" s="127" t="s">
        <v>13326</v>
      </c>
    </row>
    <row r="160" spans="1:8">
      <c r="A160" s="127" t="s">
        <v>13551</v>
      </c>
      <c r="B160" s="127" t="str">
        <f t="shared" si="6"/>
        <v>The Remembrance Revel</v>
      </c>
      <c r="C160" s="127" t="str">
        <f t="shared" si="7"/>
        <v>Society</v>
      </c>
      <c r="D160" s="127" t="str">
        <f t="shared" si="8"/>
        <v>Marking the end of the official Waterdhavian season, the Remembrance Revel begins with visits to the City of the Dead in the later part of the day, visiting House crypts and paying respects. In some ways, because so many nobles depart Waterdeep for the winter right after this event, it is a time to say goodbye to one's dearly departed, seeing them one last time until the following year. As night falls, the normal curfew on the City of the Dead is lifted for one single night, and the nobility of the city host a grand masquerade revel, with laughter, song, dance and plenty of drink. The following day, most of those nobles who will be departing the city begin making their arrangements to do so; indeed, many of its most important members depart on ships or caravans the next day, leaving servants and less-important members of the House to close up the family's villa and operations for the winter.</v>
      </c>
      <c r="E160" s="127" t="s">
        <v>13605</v>
      </c>
      <c r="F160" s="127"/>
      <c r="G160" s="127"/>
      <c r="H160" s="127" t="s">
        <v>13326</v>
      </c>
    </row>
    <row r="161" spans="1:8">
      <c r="A161" s="127" t="s">
        <v>13552</v>
      </c>
      <c r="B161" s="127" t="str">
        <f t="shared" si="6"/>
        <v>Recounting of Splendors</v>
      </c>
      <c r="C161" s="127" t="str">
        <f t="shared" si="7"/>
        <v>Bhaal</v>
      </c>
      <c r="D161" s="127" t="str">
        <f t="shared" si="8"/>
        <v>A time when the faithful gather to hear the priests recount important or simply impressive tales of murder, and when the faithful remember the murdered of the previous year as worthy sacrifices to Bhaal (no matter who killed them).</v>
      </c>
      <c r="E161" s="127" t="s">
        <v>13605</v>
      </c>
      <c r="F161" s="127"/>
      <c r="G161" s="127"/>
      <c r="H161" s="127" t="s">
        <v>13326</v>
      </c>
    </row>
    <row r="162" spans="1:8">
      <c r="A162" s="127" t="s">
        <v>13553</v>
      </c>
      <c r="B162" s="127" t="str">
        <f t="shared" si="6"/>
        <v>The Dance with the Unicorns</v>
      </c>
      <c r="C162" s="127" t="str">
        <f t="shared" si="7"/>
        <v>Lurue</v>
      </c>
      <c r="D162" s="127" t="str">
        <f t="shared" si="8"/>
        <v>A quiet ceremony marking the onset of winter and serving as a time for remembering those who have passed away and now "dance with the unicorns." Many great works of art and epic song are unveiled during the Feast of the Moon to quiet applause, and when these gatherings are held in woodland areas, it is not uncommon for unicorns to approach the edges of the gatherings, there to comfort those who mourn those they lost that year.</v>
      </c>
      <c r="E162" s="127" t="s">
        <v>13605</v>
      </c>
      <c r="F162" s="127"/>
      <c r="G162" s="127"/>
      <c r="H162" s="127" t="s">
        <v>13326</v>
      </c>
    </row>
    <row r="163" spans="1:8">
      <c r="A163" s="127" t="s">
        <v>13554</v>
      </c>
      <c r="B163" s="127" t="str">
        <f t="shared" si="6"/>
        <v>The Day the Dead Are Most With Us</v>
      </c>
      <c r="C163" s="127" t="str">
        <f t="shared" si="7"/>
        <v>Myrkul</v>
      </c>
      <c r="D163" s="127" t="str">
        <f t="shared" si="8"/>
        <v>A celebration of the dead in chant, prayer, and hymn, with the midnight Flagons of the Fallen, wherein glasses of wine are set alight by spells so that the spirits who drink of them can be warmed for a few moments in their "eternal chill".</v>
      </c>
      <c r="E163" s="127" t="s">
        <v>13605</v>
      </c>
      <c r="F163" s="127"/>
      <c r="G163" s="127"/>
      <c r="H163" s="127" t="s">
        <v>13326</v>
      </c>
    </row>
    <row r="164" spans="1:8">
      <c r="A164" s="127" t="s">
        <v>13555</v>
      </c>
      <c r="B164" s="127" t="str">
        <f t="shared" si="6"/>
        <v>The Vision</v>
      </c>
      <c r="C164" s="127" t="str">
        <f t="shared" si="7"/>
        <v>Savras</v>
      </c>
      <c r="D164" s="127" t="str">
        <f t="shared" si="8"/>
        <v>Twenty-four hours of meditation, sometimes even in specialized environments (saunas, steam rooms, rooms filled with heady incense, beneath cold waterfalls, etc). Those who last the entire time are rewarded with a vision from Savras.</v>
      </c>
      <c r="E164" s="127" t="s">
        <v>13605</v>
      </c>
      <c r="F164" s="127"/>
      <c r="G164" s="127"/>
      <c r="H164" s="127" t="s">
        <v>13326</v>
      </c>
    </row>
    <row r="165" spans="1:8">
      <c r="A165" s="127" t="s">
        <v>13556</v>
      </c>
      <c r="B165" s="127" t="str">
        <f t="shared" si="6"/>
        <v>Rising of the Dark</v>
      </c>
      <c r="C165" s="127" t="str">
        <f t="shared" si="7"/>
        <v>Shar</v>
      </c>
      <c r="D165" s="127" t="str">
        <f t="shared" si="8"/>
        <v>A secret ritual in which Sharites gather under cover of other Feast of the Moon celebrations to witness a blood sacrifice and learn of any plots or aims the clergy want them to work toward in the year ahead.</v>
      </c>
      <c r="E165" s="127" t="s">
        <v>13605</v>
      </c>
      <c r="F165" s="127"/>
      <c r="G165" s="127"/>
      <c r="H165" s="127" t="s">
        <v>13326</v>
      </c>
    </row>
    <row r="166" spans="1:8">
      <c r="A166" s="127" t="s">
        <v>13557</v>
      </c>
      <c r="B166" s="127" t="str">
        <f t="shared" si="6"/>
        <v>Praise of the Valorous Dead</v>
      </c>
      <c r="C166" s="127" t="str">
        <f t="shared" si="7"/>
        <v>Tempus</v>
      </c>
      <c r="D166" s="127" t="str">
        <f t="shared" si="8"/>
        <v>A great time of solemnity in which the Valorous Dead - a roll of those who have fallen in battle that year - are added to the ever-growing list kept of such by each temple.</v>
      </c>
      <c r="E166" s="127" t="s">
        <v>13605</v>
      </c>
      <c r="F166" s="127"/>
      <c r="G166" s="127"/>
      <c r="H166" s="127" t="s">
        <v>13326</v>
      </c>
    </row>
    <row r="167" spans="1:8">
      <c r="A167" s="127" t="s">
        <v>13568</v>
      </c>
      <c r="B167" s="127" t="str">
        <f t="shared" si="6"/>
        <v>Rites of the Chancel Door</v>
      </c>
      <c r="C167" s="127" t="str">
        <f t="shared" si="7"/>
        <v>Gorm Gulthyn</v>
      </c>
      <c r="D167" s="127" t="str">
        <f t="shared" si="8"/>
        <v>Guardians of dwarf-folk gather for the rhythmic grounding of weapons and a responsively chanted prayer. Offerings to Gorm are weapons used, even broken, in the service of guardianship anointed with tears, sweat, and drops of blood of the dwarf making the offering. Silent vigils, muttered prayers, and answering visions from the god are often involved. At the height of the salute, if the ritual is performed in the chancel of one of Gorm's temples, the sacred door behind the altar may open by the god's will, presenting instructive images, scrolls or potions, weapons, pieces of armor, maps - a variety of blessings that tie to the kinds of protection Gorm's faithful will be called upon to provide in coming days.</v>
      </c>
      <c r="E167" s="127" t="s">
        <v>13605</v>
      </c>
      <c r="F167" s="127"/>
      <c r="G167" s="127" t="s">
        <v>13566</v>
      </c>
      <c r="H167" s="127" t="s">
        <v>13326</v>
      </c>
    </row>
    <row r="168" spans="1:8">
      <c r="A168" s="127" t="s">
        <v>13581</v>
      </c>
      <c r="B168" s="127" t="str">
        <f t="shared" si="6"/>
        <v>Commemoration of the Fallen</v>
      </c>
      <c r="C168" s="127" t="str">
        <f t="shared" si="7"/>
        <v>Haela Brightaxe</v>
      </c>
      <c r="D168" s="127" t="str">
        <f t="shared" si="8"/>
        <v>Gathering celebrating those who have fallen, with much drinking and recounting of their battles - particularly their final ones. Armor and weapons are consecrated in their memory, and brand new armor and weapons blessed during this are thought to hold up with the bravery of those who have fallen.</v>
      </c>
      <c r="E168" s="127" t="s">
        <v>13605</v>
      </c>
      <c r="F168" s="127"/>
      <c r="G168" s="127" t="s">
        <v>13566</v>
      </c>
      <c r="H168" s="127" t="s">
        <v>13326</v>
      </c>
    </row>
    <row r="169" spans="1:8">
      <c r="A169" s="127" t="s">
        <v>13582</v>
      </c>
      <c r="B169" s="127" t="str">
        <f t="shared" si="6"/>
        <v>The Beacon</v>
      </c>
      <c r="C169" s="127" t="str">
        <f t="shared" si="7"/>
        <v>Marthammor Duin</v>
      </c>
      <c r="D169" s="127" t="str">
        <f t="shared" si="8"/>
        <v>Holy day celebrating the path revealed by Marthammor Duin and the knowledge learned by interacting with other cultures.</v>
      </c>
      <c r="E169" s="127" t="s">
        <v>13605</v>
      </c>
      <c r="F169" s="127"/>
      <c r="G169" s="127" t="s">
        <v>13566</v>
      </c>
      <c r="H169" s="127" t="s">
        <v>13326</v>
      </c>
    </row>
    <row r="170" spans="1:8">
      <c r="A170" s="127" t="s">
        <v>13600</v>
      </c>
      <c r="B170" s="127" t="str">
        <f t="shared" si="6"/>
        <v>Mystic Rites of the Luminous Cloud</v>
      </c>
      <c r="C170" s="127" t="str">
        <f t="shared" si="7"/>
        <v>Sehanine Moonbow</v>
      </c>
      <c r="D170" s="127" t="str">
        <f t="shared" si="8"/>
        <v>As the "Lunar Hallowings," save that the ecstatic dance sometimes results in the transformation of all the dancers into a cloud of numinous silvery mist, commingling their essences and thoughts. The cloud then rises into the sky, flowing across the heavens in mystical flight. During this time, the sacred mysteries of Sehanine are revealed, although not all who partake recall much of what they experience when the dawn's rays touch the cloud and bring it to earth, returning the worshippers to their bodily forms.</v>
      </c>
      <c r="E170" s="127" t="s">
        <v>13605</v>
      </c>
      <c r="F170" s="127"/>
      <c r="G170" s="127" t="s">
        <v>13586</v>
      </c>
      <c r="H170" s="127" t="s">
        <v>13326</v>
      </c>
    </row>
    <row r="171" spans="1:8">
      <c r="A171" s="127" t="s">
        <v>13558</v>
      </c>
      <c r="B171" s="127" t="str">
        <f t="shared" si="6"/>
        <v>Auril's Blesstide (varies)</v>
      </c>
      <c r="C171" s="127" t="str">
        <f t="shared" si="7"/>
        <v>Auril, Civil</v>
      </c>
      <c r="D171" s="127" t="str">
        <f t="shared" si="8"/>
        <v>Similar to the Fair Seas Festival below, this holiday is celebrated more as a case of prevention rather than true celebration, designed to protect Waterdeep from the ill will of Auril the Frostmaiden, goddess of winter. On no set day, Auril's Blesstide is proclaimed upon the dawn of the first frost, a squad of griffon-riders flying low over the city blowing distinctive horns that proclaim it Auril's Day; on this day, every one in the city wears primarily white clothes and no one eats or serves hot meals, in deference to the goddess of cold. In the past century, a disrespectful lark by some unclothed and besotted young nobles has become a traditional part of the Auril's Day ceremonies; a parade of white-cloaked men and women literally runs from the Cliffwatch in North Ward across the city, through the West Gate and out onto the western beaches. From there, the participants (mostly young nobles or merchants) leap into the icy waters of the Sea of Swords clad only in light white tunics (if clad at all) in order to "gain the respect of Auril and sacrifice our warmth to stay the worst of her icy wrath in the coming winter."</v>
      </c>
      <c r="E171" s="127"/>
      <c r="F171" s="127"/>
      <c r="G171" s="127"/>
      <c r="H171" s="127" t="s">
        <v>13325</v>
      </c>
    </row>
    <row r="172" spans="1:8">
      <c r="A172" s="127" t="s">
        <v>13559</v>
      </c>
      <c r="B172" s="127" t="str">
        <f t="shared" si="6"/>
        <v>Fourth Feast (Nightal 20th; Winter Solstice)</v>
      </c>
      <c r="C172" s="127" t="str">
        <f t="shared" si="7"/>
        <v>Mielikki</v>
      </c>
      <c r="D172" s="127" t="str">
        <f t="shared" si="8"/>
        <v>Holy rituals and revels where the faithful of Mielikki are expected to enjoy the sensual pleasures of life and sing praises to the Lady in the forest.</v>
      </c>
      <c r="E172" s="127"/>
      <c r="F172" s="127"/>
      <c r="G172" s="127"/>
      <c r="H172" s="127" t="s">
        <v>13325</v>
      </c>
    </row>
    <row r="173" spans="1:8">
      <c r="A173" s="127" t="s">
        <v>13560</v>
      </c>
      <c r="B173" s="127" t="str">
        <f t="shared" si="6"/>
        <v>The Rite of Pain &amp; Purity (Nightal 20th; Winter Solstice)</v>
      </c>
      <c r="C173" s="127" t="str">
        <f t="shared" si="7"/>
        <v>Loviatar</v>
      </c>
      <c r="D173" s="127" t="str">
        <f t="shared" si="8"/>
        <v>Rite in which clergy chant and dance on barbed wire, thorns, or broken glass, with senior clergy urging them on with whips and lay worshippers chanting and drumming. This sometimes causes a red mistlike radiance to rise from the dancing floor, and for the dancing clergy to receive messages from the Painmaiden.</v>
      </c>
      <c r="E173" s="127"/>
      <c r="F173" s="127"/>
      <c r="G173" s="127"/>
      <c r="H173" s="127" t="s">
        <v>13325</v>
      </c>
    </row>
    <row r="174" spans="1:8">
      <c r="A174" s="127" t="s">
        <v>13561</v>
      </c>
      <c r="B174" s="127" t="str">
        <f t="shared" si="6"/>
        <v>Orbar (Nightal 25th)</v>
      </c>
      <c r="C174" s="127" t="str">
        <f t="shared" si="7"/>
        <v>Waukeen</v>
      </c>
      <c r="D174" s="127" t="str">
        <f t="shared" si="8"/>
        <v>A remembrance for the dark side of wealth, in which prayers are said for those driven mad by their miserliness, those slain by thieves and brigands, and those who died trying to acquire coin (legally or otherwise). The public is invited to a Candle Feast wherein well-loved deceased merchants are remembered with praise, and the church reminds those in the community that it has the power to trace and hunt down thieves who steal the wealth of those that worship Waukeen - and it will use it.</v>
      </c>
      <c r="E174" s="127"/>
      <c r="F174" s="127"/>
      <c r="G174" s="127"/>
      <c r="H174" s="127" t="s">
        <v>13325</v>
      </c>
    </row>
    <row r="175" spans="1:8">
      <c r="A175" s="127" t="s">
        <v>13562</v>
      </c>
      <c r="B175" s="127" t="str">
        <f t="shared" si="6"/>
        <v>Night of Another Year (Nightal 30th)</v>
      </c>
      <c r="C175" s="127" t="str">
        <f t="shared" si="7"/>
        <v>Jergal</v>
      </c>
      <c r="D175" s="127" t="str">
        <f t="shared" si="8"/>
        <v>The priests of Jergal gather with the faithful to read through the scrolls of the names of all who have died that year. With a cry of "One Year Closer!", all the scrolls are burned, and work begins anew.</v>
      </c>
      <c r="E175" s="127"/>
      <c r="F175" s="127"/>
      <c r="G175" s="127"/>
      <c r="H175" s="127" t="s">
        <v>13325</v>
      </c>
    </row>
    <row r="176" spans="1:8">
      <c r="A176" s="127" t="s">
        <v>13583</v>
      </c>
      <c r="B176" s="127" t="str">
        <f t="shared" si="6"/>
        <v>The Runestone (Nightal 9th)</v>
      </c>
      <c r="C176" s="127" t="str">
        <f t="shared" si="7"/>
        <v>Marthammor Duin</v>
      </c>
      <c r="D176" s="127" t="str">
        <f t="shared" si="8"/>
        <v>Holy day celebrating the path revealed by Marthammor Duin and the knowledge learned by interacting with other cultures.</v>
      </c>
      <c r="E176" s="127"/>
      <c r="F176" s="127"/>
      <c r="G176" s="127" t="s">
        <v>13566</v>
      </c>
      <c r="H176" s="127" t="s">
        <v>13325</v>
      </c>
    </row>
  </sheetData>
  <autoFilter ref="A2:H176"/>
  <mergeCells count="2">
    <mergeCell ref="A1:H1"/>
    <mergeCell ref="J1:K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5"/>
  <sheetViews>
    <sheetView showGridLines="0" workbookViewId="0">
      <selection activeCell="D4" sqref="D4:K4"/>
    </sheetView>
  </sheetViews>
  <sheetFormatPr defaultColWidth="14.42578125" defaultRowHeight="15.75" customHeight="1"/>
  <cols>
    <col min="1" max="1" width="3" style="181" customWidth="1"/>
    <col min="2" max="33" width="5.140625" style="181" customWidth="1"/>
    <col min="34" max="34" width="3" style="181" customWidth="1"/>
    <col min="35" max="16384" width="14.42578125" style="181"/>
  </cols>
  <sheetData>
    <row r="1" spans="2:35" ht="15" customHeight="1"/>
    <row r="2" spans="2:35" ht="44.25">
      <c r="B2" s="339" t="s">
        <v>10372</v>
      </c>
      <c r="C2" s="340"/>
      <c r="D2" s="340"/>
      <c r="E2" s="340"/>
      <c r="F2" s="340"/>
      <c r="G2" s="340"/>
      <c r="H2" s="340"/>
      <c r="I2" s="340"/>
      <c r="J2" s="340"/>
      <c r="K2" s="340"/>
      <c r="L2" s="340"/>
      <c r="M2" s="340"/>
      <c r="N2" s="340"/>
      <c r="O2" s="340"/>
      <c r="P2" s="340"/>
      <c r="Q2" s="340"/>
      <c r="R2" s="340"/>
      <c r="S2" s="340"/>
      <c r="T2" s="340"/>
      <c r="U2" s="340"/>
      <c r="V2" s="340"/>
      <c r="W2" s="340"/>
      <c r="X2" s="340"/>
      <c r="Y2" s="340"/>
      <c r="Z2" s="340"/>
      <c r="AA2" s="340"/>
      <c r="AB2" s="340"/>
      <c r="AC2" s="340"/>
      <c r="AD2" s="340"/>
      <c r="AE2" s="340"/>
      <c r="AF2" s="340"/>
      <c r="AG2" s="340"/>
    </row>
    <row r="3" spans="2:35" ht="15.75" customHeight="1" thickBot="1"/>
    <row r="4" spans="2:35" ht="23.25">
      <c r="B4" s="337">
        <v>1</v>
      </c>
      <c r="C4" s="329"/>
      <c r="D4" s="328" t="s">
        <v>5063</v>
      </c>
      <c r="E4" s="329"/>
      <c r="F4" s="329"/>
      <c r="G4" s="329"/>
      <c r="H4" s="329"/>
      <c r="I4" s="329"/>
      <c r="J4" s="329"/>
      <c r="K4" s="330"/>
      <c r="M4" s="337">
        <v>2</v>
      </c>
      <c r="N4" s="329"/>
      <c r="O4" s="328" t="s">
        <v>7102</v>
      </c>
      <c r="P4" s="329"/>
      <c r="Q4" s="329"/>
      <c r="R4" s="329"/>
      <c r="S4" s="329"/>
      <c r="T4" s="329"/>
      <c r="U4" s="329"/>
      <c r="V4" s="330"/>
      <c r="X4" s="337">
        <v>3</v>
      </c>
      <c r="Y4" s="329"/>
      <c r="Z4" s="328" t="s">
        <v>7103</v>
      </c>
      <c r="AA4" s="329"/>
      <c r="AB4" s="329"/>
      <c r="AC4" s="329"/>
      <c r="AD4" s="329"/>
      <c r="AE4" s="329"/>
      <c r="AF4" s="329"/>
      <c r="AG4" s="330"/>
    </row>
    <row r="5" spans="2:35" ht="14.25">
      <c r="B5" s="338"/>
      <c r="C5" s="332"/>
      <c r="D5" s="331" t="s">
        <v>10371</v>
      </c>
      <c r="E5" s="332"/>
      <c r="F5" s="332"/>
      <c r="G5" s="332"/>
      <c r="H5" s="332"/>
      <c r="I5" s="332"/>
      <c r="J5" s="332"/>
      <c r="K5" s="333"/>
      <c r="M5" s="338"/>
      <c r="N5" s="332"/>
      <c r="O5" s="331" t="s">
        <v>10370</v>
      </c>
      <c r="P5" s="332"/>
      <c r="Q5" s="332"/>
      <c r="R5" s="332"/>
      <c r="S5" s="332"/>
      <c r="T5" s="332"/>
      <c r="U5" s="332"/>
      <c r="V5" s="333"/>
      <c r="X5" s="338"/>
      <c r="Y5" s="332"/>
      <c r="Z5" s="331" t="s">
        <v>10369</v>
      </c>
      <c r="AA5" s="332"/>
      <c r="AB5" s="332"/>
      <c r="AC5" s="332"/>
      <c r="AD5" s="332"/>
      <c r="AE5" s="332"/>
      <c r="AF5" s="332"/>
      <c r="AG5" s="333"/>
    </row>
    <row r="6" spans="2:35" ht="15" thickBot="1">
      <c r="B6" s="193">
        <v>1</v>
      </c>
      <c r="C6" s="194">
        <v>2</v>
      </c>
      <c r="D6" s="194">
        <v>3</v>
      </c>
      <c r="E6" s="194">
        <v>4</v>
      </c>
      <c r="F6" s="194">
        <v>5</v>
      </c>
      <c r="G6" s="194">
        <v>6</v>
      </c>
      <c r="H6" s="194">
        <v>7</v>
      </c>
      <c r="I6" s="194">
        <v>8</v>
      </c>
      <c r="J6" s="194">
        <v>9</v>
      </c>
      <c r="K6" s="195">
        <v>10</v>
      </c>
      <c r="L6" s="185"/>
      <c r="M6" s="193">
        <v>1</v>
      </c>
      <c r="N6" s="194">
        <v>2</v>
      </c>
      <c r="O6" s="194">
        <v>3</v>
      </c>
      <c r="P6" s="194">
        <v>4</v>
      </c>
      <c r="Q6" s="194">
        <v>5</v>
      </c>
      <c r="R6" s="194">
        <v>6</v>
      </c>
      <c r="S6" s="194">
        <v>7</v>
      </c>
      <c r="T6" s="194">
        <v>8</v>
      </c>
      <c r="U6" s="194">
        <v>9</v>
      </c>
      <c r="V6" s="195">
        <v>10</v>
      </c>
      <c r="W6" s="185"/>
      <c r="X6" s="193">
        <v>1</v>
      </c>
      <c r="Y6" s="194">
        <v>2</v>
      </c>
      <c r="Z6" s="194">
        <v>3</v>
      </c>
      <c r="AA6" s="194">
        <v>4</v>
      </c>
      <c r="AB6" s="194">
        <v>5</v>
      </c>
      <c r="AC6" s="194">
        <v>6</v>
      </c>
      <c r="AD6" s="194">
        <v>7</v>
      </c>
      <c r="AE6" s="194">
        <v>8</v>
      </c>
      <c r="AF6" s="194">
        <v>9</v>
      </c>
      <c r="AG6" s="195">
        <v>10</v>
      </c>
    </row>
    <row r="7" spans="2:35" thickBot="1">
      <c r="B7" s="196">
        <v>11</v>
      </c>
      <c r="C7" s="197">
        <v>12</v>
      </c>
      <c r="D7" s="197">
        <v>13</v>
      </c>
      <c r="E7" s="197">
        <v>14</v>
      </c>
      <c r="F7" s="197">
        <v>15</v>
      </c>
      <c r="G7" s="197">
        <v>16</v>
      </c>
      <c r="H7" s="197">
        <v>17</v>
      </c>
      <c r="I7" s="197">
        <v>18</v>
      </c>
      <c r="J7" s="197">
        <v>19</v>
      </c>
      <c r="K7" s="198">
        <v>20</v>
      </c>
      <c r="L7" s="185"/>
      <c r="M7" s="196">
        <v>11</v>
      </c>
      <c r="N7" s="197">
        <v>12</v>
      </c>
      <c r="O7" s="197">
        <v>13</v>
      </c>
      <c r="P7" s="197">
        <v>14</v>
      </c>
      <c r="Q7" s="197">
        <v>15</v>
      </c>
      <c r="R7" s="197">
        <v>16</v>
      </c>
      <c r="S7" s="197">
        <v>17</v>
      </c>
      <c r="T7" s="197">
        <v>18</v>
      </c>
      <c r="U7" s="197">
        <v>19</v>
      </c>
      <c r="V7" s="198">
        <v>20</v>
      </c>
      <c r="W7" s="185"/>
      <c r="X7" s="196">
        <v>11</v>
      </c>
      <c r="Y7" s="197">
        <v>12</v>
      </c>
      <c r="Z7" s="197">
        <v>13</v>
      </c>
      <c r="AA7" s="197">
        <v>14</v>
      </c>
      <c r="AB7" s="197">
        <v>15</v>
      </c>
      <c r="AC7" s="197">
        <v>16</v>
      </c>
      <c r="AD7" s="197">
        <v>17</v>
      </c>
      <c r="AE7" s="197">
        <v>18</v>
      </c>
      <c r="AF7" s="231" t="str">
        <f>HYPERLINK("http://forgottenrealms.wikia.com/wiki/Spring_Equinox","19")</f>
        <v>19</v>
      </c>
      <c r="AG7" s="210">
        <v>20</v>
      </c>
    </row>
    <row r="8" spans="2:35" ht="14.25">
      <c r="B8" s="196">
        <v>21</v>
      </c>
      <c r="C8" s="197">
        <v>22</v>
      </c>
      <c r="D8" s="197">
        <v>23</v>
      </c>
      <c r="E8" s="197">
        <v>24</v>
      </c>
      <c r="F8" s="197">
        <v>25</v>
      </c>
      <c r="G8" s="197">
        <v>26</v>
      </c>
      <c r="H8" s="197">
        <v>27</v>
      </c>
      <c r="I8" s="197">
        <v>28</v>
      </c>
      <c r="J8" s="197">
        <v>29</v>
      </c>
      <c r="K8" s="198">
        <v>30</v>
      </c>
      <c r="L8" s="185"/>
      <c r="M8" s="196">
        <v>21</v>
      </c>
      <c r="N8" s="197">
        <v>22</v>
      </c>
      <c r="O8" s="197">
        <v>23</v>
      </c>
      <c r="P8" s="197">
        <v>24</v>
      </c>
      <c r="Q8" s="197">
        <v>25</v>
      </c>
      <c r="R8" s="197">
        <v>26</v>
      </c>
      <c r="S8" s="197">
        <v>27</v>
      </c>
      <c r="T8" s="197">
        <v>28</v>
      </c>
      <c r="U8" s="197">
        <v>29</v>
      </c>
      <c r="V8" s="198">
        <v>30</v>
      </c>
      <c r="W8" s="185"/>
      <c r="X8" s="211">
        <v>21</v>
      </c>
      <c r="Y8" s="212">
        <v>22</v>
      </c>
      <c r="Z8" s="212">
        <v>23</v>
      </c>
      <c r="AA8" s="212">
        <v>24</v>
      </c>
      <c r="AB8" s="212">
        <v>25</v>
      </c>
      <c r="AC8" s="212">
        <v>26</v>
      </c>
      <c r="AD8" s="212">
        <v>27</v>
      </c>
      <c r="AE8" s="212">
        <v>28</v>
      </c>
      <c r="AF8" s="212">
        <v>29</v>
      </c>
      <c r="AG8" s="210">
        <v>30</v>
      </c>
    </row>
    <row r="9" spans="2:35" ht="3.75" customHeight="1">
      <c r="B9" s="199"/>
      <c r="C9" s="200"/>
      <c r="D9" s="200"/>
      <c r="E9" s="200"/>
      <c r="F9" s="200"/>
      <c r="G9" s="200"/>
      <c r="H9" s="200"/>
      <c r="I9" s="200"/>
      <c r="J9" s="200"/>
      <c r="K9" s="201"/>
      <c r="M9" s="206"/>
      <c r="N9" s="207"/>
      <c r="O9" s="207"/>
      <c r="P9" s="207"/>
      <c r="Q9" s="207"/>
      <c r="R9" s="207"/>
      <c r="S9" s="207"/>
      <c r="T9" s="207"/>
      <c r="U9" s="207"/>
      <c r="V9" s="208"/>
      <c r="X9" s="206"/>
      <c r="Y9" s="207"/>
      <c r="Z9" s="207"/>
      <c r="AA9" s="207"/>
      <c r="AB9" s="207"/>
      <c r="AC9" s="207"/>
      <c r="AD9" s="207"/>
      <c r="AE9" s="207"/>
      <c r="AF9" s="207"/>
      <c r="AG9" s="208"/>
    </row>
    <row r="10" spans="2:35" ht="16.5" thickBot="1">
      <c r="B10" s="202"/>
      <c r="C10" s="203"/>
      <c r="D10" s="203"/>
      <c r="E10" s="203"/>
      <c r="F10" s="203"/>
      <c r="G10" s="204"/>
      <c r="H10" s="205"/>
      <c r="I10" s="205"/>
      <c r="J10" s="334" t="str">
        <f>HYPERLINK("http://forgottenrealms.wikia.com/wiki/Midwinter","Midwinter")</f>
        <v>Midwinter</v>
      </c>
      <c r="K10" s="336"/>
      <c r="M10" s="202"/>
      <c r="N10" s="204"/>
      <c r="O10" s="204"/>
      <c r="P10" s="204"/>
      <c r="Q10" s="204"/>
      <c r="R10" s="204"/>
      <c r="S10" s="204"/>
      <c r="T10" s="204"/>
      <c r="U10" s="204"/>
      <c r="V10" s="209"/>
      <c r="X10" s="202"/>
      <c r="Y10" s="204"/>
      <c r="Z10" s="204"/>
      <c r="AA10" s="204"/>
      <c r="AB10" s="204"/>
      <c r="AC10" s="204"/>
      <c r="AD10" s="204"/>
      <c r="AE10" s="204"/>
      <c r="AF10" s="204"/>
      <c r="AG10" s="209"/>
    </row>
    <row r="11" spans="2:35" ht="13.5" thickBot="1">
      <c r="B11" s="183"/>
      <c r="C11" s="183"/>
      <c r="D11" s="183"/>
      <c r="E11" s="183"/>
      <c r="F11" s="183"/>
      <c r="G11" s="183"/>
      <c r="H11" s="183"/>
      <c r="I11" s="183"/>
      <c r="J11" s="183"/>
      <c r="K11" s="183"/>
    </row>
    <row r="12" spans="2:35" ht="23.25">
      <c r="B12" s="337">
        <v>4</v>
      </c>
      <c r="C12" s="329"/>
      <c r="D12" s="328" t="s">
        <v>7105</v>
      </c>
      <c r="E12" s="329"/>
      <c r="F12" s="329"/>
      <c r="G12" s="329"/>
      <c r="H12" s="329"/>
      <c r="I12" s="329"/>
      <c r="J12" s="329"/>
      <c r="K12" s="330"/>
      <c r="L12" s="183"/>
      <c r="M12" s="337">
        <v>5</v>
      </c>
      <c r="N12" s="329"/>
      <c r="O12" s="328" t="s">
        <v>7107</v>
      </c>
      <c r="P12" s="329"/>
      <c r="Q12" s="329"/>
      <c r="R12" s="329"/>
      <c r="S12" s="329"/>
      <c r="T12" s="329"/>
      <c r="U12" s="329"/>
      <c r="V12" s="330"/>
      <c r="W12" s="183"/>
      <c r="X12" s="337">
        <v>6</v>
      </c>
      <c r="Y12" s="329"/>
      <c r="Z12" s="328" t="s">
        <v>7112</v>
      </c>
      <c r="AA12" s="329"/>
      <c r="AB12" s="329"/>
      <c r="AC12" s="329"/>
      <c r="AD12" s="329"/>
      <c r="AE12" s="329"/>
      <c r="AF12" s="329"/>
      <c r="AG12" s="330"/>
    </row>
    <row r="13" spans="2:35" ht="14.25">
      <c r="B13" s="338"/>
      <c r="C13" s="332"/>
      <c r="D13" s="331" t="s">
        <v>10367</v>
      </c>
      <c r="E13" s="332"/>
      <c r="F13" s="332"/>
      <c r="G13" s="332"/>
      <c r="H13" s="332"/>
      <c r="I13" s="332"/>
      <c r="J13" s="332"/>
      <c r="K13" s="333"/>
      <c r="L13" s="183"/>
      <c r="M13" s="338"/>
      <c r="N13" s="332"/>
      <c r="O13" s="331" t="s">
        <v>10366</v>
      </c>
      <c r="P13" s="332"/>
      <c r="Q13" s="332"/>
      <c r="R13" s="332"/>
      <c r="S13" s="332"/>
      <c r="T13" s="332"/>
      <c r="U13" s="332"/>
      <c r="V13" s="333"/>
      <c r="W13" s="183"/>
      <c r="X13" s="338"/>
      <c r="Y13" s="332"/>
      <c r="Z13" s="331" t="s">
        <v>10365</v>
      </c>
      <c r="AA13" s="332"/>
      <c r="AB13" s="332"/>
      <c r="AC13" s="332"/>
      <c r="AD13" s="332"/>
      <c r="AE13" s="332"/>
      <c r="AF13" s="332"/>
      <c r="AG13" s="333"/>
    </row>
    <row r="14" spans="2:35" ht="15" thickBot="1">
      <c r="B14" s="213">
        <v>1</v>
      </c>
      <c r="C14" s="214">
        <v>2</v>
      </c>
      <c r="D14" s="214">
        <v>3</v>
      </c>
      <c r="E14" s="214">
        <v>4</v>
      </c>
      <c r="F14" s="214">
        <v>5</v>
      </c>
      <c r="G14" s="214">
        <v>6</v>
      </c>
      <c r="H14" s="214">
        <v>7</v>
      </c>
      <c r="I14" s="214">
        <v>8</v>
      </c>
      <c r="J14" s="214">
        <v>9</v>
      </c>
      <c r="K14" s="215">
        <v>10</v>
      </c>
      <c r="L14" s="185"/>
      <c r="M14" s="213">
        <v>1</v>
      </c>
      <c r="N14" s="214">
        <v>2</v>
      </c>
      <c r="O14" s="214">
        <v>3</v>
      </c>
      <c r="P14" s="214">
        <v>4</v>
      </c>
      <c r="Q14" s="214">
        <v>5</v>
      </c>
      <c r="R14" s="214">
        <v>6</v>
      </c>
      <c r="S14" s="214">
        <v>7</v>
      </c>
      <c r="T14" s="214">
        <v>8</v>
      </c>
      <c r="U14" s="214">
        <v>9</v>
      </c>
      <c r="V14" s="215">
        <v>10</v>
      </c>
      <c r="W14" s="185"/>
      <c r="X14" s="213">
        <v>1</v>
      </c>
      <c r="Y14" s="214">
        <v>2</v>
      </c>
      <c r="Z14" s="214">
        <v>3</v>
      </c>
      <c r="AA14" s="214">
        <v>4</v>
      </c>
      <c r="AB14" s="214">
        <v>5</v>
      </c>
      <c r="AC14" s="214">
        <v>6</v>
      </c>
      <c r="AD14" s="214">
        <v>7</v>
      </c>
      <c r="AE14" s="214">
        <v>8</v>
      </c>
      <c r="AF14" s="214">
        <v>9</v>
      </c>
      <c r="AG14" s="215">
        <v>10</v>
      </c>
    </row>
    <row r="15" spans="2:35" thickBot="1">
      <c r="B15" s="211">
        <v>11</v>
      </c>
      <c r="C15" s="212">
        <v>12</v>
      </c>
      <c r="D15" s="212">
        <v>13</v>
      </c>
      <c r="E15" s="212">
        <v>14</v>
      </c>
      <c r="F15" s="212">
        <v>15</v>
      </c>
      <c r="G15" s="212">
        <v>16</v>
      </c>
      <c r="H15" s="212">
        <v>17</v>
      </c>
      <c r="I15" s="212">
        <v>18</v>
      </c>
      <c r="J15" s="212">
        <v>19</v>
      </c>
      <c r="K15" s="210">
        <v>20</v>
      </c>
      <c r="L15" s="185"/>
      <c r="M15" s="211">
        <v>11</v>
      </c>
      <c r="N15" s="212">
        <v>12</v>
      </c>
      <c r="O15" s="212">
        <v>13</v>
      </c>
      <c r="P15" s="212">
        <v>14</v>
      </c>
      <c r="Q15" s="212">
        <v>15</v>
      </c>
      <c r="R15" s="212">
        <v>16</v>
      </c>
      <c r="S15" s="212">
        <v>17</v>
      </c>
      <c r="T15" s="212">
        <v>18</v>
      </c>
      <c r="U15" s="212">
        <v>19</v>
      </c>
      <c r="V15" s="210">
        <v>20</v>
      </c>
      <c r="W15" s="185"/>
      <c r="X15" s="211">
        <v>11</v>
      </c>
      <c r="Y15" s="212">
        <v>12</v>
      </c>
      <c r="Z15" s="212">
        <v>13</v>
      </c>
      <c r="AA15" s="212">
        <v>14</v>
      </c>
      <c r="AB15" s="212">
        <v>15</v>
      </c>
      <c r="AC15" s="212">
        <v>16</v>
      </c>
      <c r="AD15" s="212">
        <v>17</v>
      </c>
      <c r="AE15" s="212">
        <v>18</v>
      </c>
      <c r="AF15" s="212">
        <v>19</v>
      </c>
      <c r="AG15" s="228" t="str">
        <f>HYPERLINK("http://forgottenrealms.wikia.com/wiki/Summer_Solstice","20")</f>
        <v>20</v>
      </c>
      <c r="AI15" s="228" t="str">
        <f>HYPERLINK("http://forgottenrealms.wikia.com/wiki/Summer_Solstice","20")</f>
        <v>20</v>
      </c>
    </row>
    <row r="16" spans="2:35" ht="14.25">
      <c r="B16" s="211">
        <v>21</v>
      </c>
      <c r="C16" s="212">
        <v>22</v>
      </c>
      <c r="D16" s="212">
        <v>23</v>
      </c>
      <c r="E16" s="212">
        <v>24</v>
      </c>
      <c r="F16" s="212">
        <v>25</v>
      </c>
      <c r="G16" s="212">
        <v>26</v>
      </c>
      <c r="H16" s="212">
        <v>27</v>
      </c>
      <c r="I16" s="212">
        <v>28</v>
      </c>
      <c r="J16" s="212">
        <v>29</v>
      </c>
      <c r="K16" s="210">
        <v>30</v>
      </c>
      <c r="L16" s="185"/>
      <c r="M16" s="211">
        <v>21</v>
      </c>
      <c r="N16" s="212">
        <v>22</v>
      </c>
      <c r="O16" s="212">
        <v>23</v>
      </c>
      <c r="P16" s="212">
        <v>24</v>
      </c>
      <c r="Q16" s="212">
        <v>25</v>
      </c>
      <c r="R16" s="212">
        <v>26</v>
      </c>
      <c r="S16" s="212">
        <v>27</v>
      </c>
      <c r="T16" s="212">
        <v>28</v>
      </c>
      <c r="U16" s="212">
        <v>29</v>
      </c>
      <c r="V16" s="210">
        <v>30</v>
      </c>
      <c r="W16" s="185"/>
      <c r="X16" s="216">
        <v>21</v>
      </c>
      <c r="Y16" s="217">
        <v>22</v>
      </c>
      <c r="Z16" s="217">
        <v>23</v>
      </c>
      <c r="AA16" s="217">
        <v>24</v>
      </c>
      <c r="AB16" s="217">
        <v>25</v>
      </c>
      <c r="AC16" s="217">
        <v>26</v>
      </c>
      <c r="AD16" s="217">
        <v>27</v>
      </c>
      <c r="AE16" s="217">
        <v>28</v>
      </c>
      <c r="AF16" s="217">
        <v>29</v>
      </c>
      <c r="AG16" s="218">
        <v>30</v>
      </c>
    </row>
    <row r="17" spans="2:33" ht="3.75" customHeight="1">
      <c r="B17" s="199"/>
      <c r="C17" s="200"/>
      <c r="D17" s="200"/>
      <c r="E17" s="200"/>
      <c r="F17" s="200"/>
      <c r="G17" s="200"/>
      <c r="H17" s="200"/>
      <c r="I17" s="200"/>
      <c r="J17" s="200"/>
      <c r="K17" s="201"/>
      <c r="M17" s="206"/>
      <c r="N17" s="207"/>
      <c r="O17" s="207"/>
      <c r="P17" s="207"/>
      <c r="Q17" s="207"/>
      <c r="R17" s="207"/>
      <c r="S17" s="207"/>
      <c r="T17" s="207"/>
      <c r="U17" s="207"/>
      <c r="V17" s="208"/>
      <c r="X17" s="206"/>
      <c r="Y17" s="207"/>
      <c r="Z17" s="207"/>
      <c r="AA17" s="207"/>
      <c r="AB17" s="207"/>
      <c r="AC17" s="207"/>
      <c r="AD17" s="207"/>
      <c r="AE17" s="207"/>
      <c r="AF17" s="207"/>
      <c r="AG17" s="208"/>
    </row>
    <row r="18" spans="2:33" ht="16.5" thickBot="1">
      <c r="B18" s="202"/>
      <c r="C18" s="203"/>
      <c r="D18" s="203"/>
      <c r="E18" s="203"/>
      <c r="F18" s="203"/>
      <c r="G18" s="205"/>
      <c r="H18" s="205"/>
      <c r="I18" s="334" t="str">
        <f>HYPERLINK("http://forgottenrealms.wikia.com/wiki/Greengrass","Greengrass")</f>
        <v>Greengrass</v>
      </c>
      <c r="J18" s="335"/>
      <c r="K18" s="336"/>
      <c r="M18" s="202"/>
      <c r="N18" s="204"/>
      <c r="O18" s="204"/>
      <c r="P18" s="204"/>
      <c r="Q18" s="204"/>
      <c r="R18" s="204"/>
      <c r="S18" s="204"/>
      <c r="T18" s="204"/>
      <c r="U18" s="204"/>
      <c r="V18" s="209"/>
      <c r="X18" s="202"/>
      <c r="Y18" s="204"/>
      <c r="Z18" s="204"/>
      <c r="AA18" s="204"/>
      <c r="AB18" s="204"/>
      <c r="AC18" s="204"/>
      <c r="AD18" s="204"/>
      <c r="AE18" s="204"/>
      <c r="AF18" s="204"/>
      <c r="AG18" s="209"/>
    </row>
    <row r="19" spans="2:33" ht="15.75" customHeight="1" thickBot="1"/>
    <row r="20" spans="2:33" ht="23.25">
      <c r="B20" s="337">
        <v>7</v>
      </c>
      <c r="C20" s="329"/>
      <c r="D20" s="328" t="s">
        <v>7125</v>
      </c>
      <c r="E20" s="329"/>
      <c r="F20" s="329"/>
      <c r="G20" s="329"/>
      <c r="H20" s="329"/>
      <c r="I20" s="329"/>
      <c r="J20" s="329"/>
      <c r="K20" s="330"/>
      <c r="L20" s="183"/>
      <c r="M20" s="337">
        <v>8</v>
      </c>
      <c r="N20" s="329"/>
      <c r="O20" s="328" t="s">
        <v>2976</v>
      </c>
      <c r="P20" s="329"/>
      <c r="Q20" s="329"/>
      <c r="R20" s="329"/>
      <c r="S20" s="329"/>
      <c r="T20" s="329"/>
      <c r="U20" s="329"/>
      <c r="V20" s="330"/>
      <c r="W20" s="183"/>
      <c r="X20" s="337">
        <v>9</v>
      </c>
      <c r="Y20" s="329"/>
      <c r="Z20" s="328" t="s">
        <v>7172</v>
      </c>
      <c r="AA20" s="329"/>
      <c r="AB20" s="329"/>
      <c r="AC20" s="329"/>
      <c r="AD20" s="329"/>
      <c r="AE20" s="329"/>
      <c r="AF20" s="329"/>
      <c r="AG20" s="330"/>
    </row>
    <row r="21" spans="2:33" ht="14.25">
      <c r="B21" s="338"/>
      <c r="C21" s="332"/>
      <c r="D21" s="331" t="s">
        <v>10363</v>
      </c>
      <c r="E21" s="332"/>
      <c r="F21" s="332"/>
      <c r="G21" s="332"/>
      <c r="H21" s="332"/>
      <c r="I21" s="332"/>
      <c r="J21" s="332"/>
      <c r="K21" s="333"/>
      <c r="L21" s="183"/>
      <c r="M21" s="338"/>
      <c r="N21" s="332"/>
      <c r="O21" s="331" t="s">
        <v>10362</v>
      </c>
      <c r="P21" s="332"/>
      <c r="Q21" s="332"/>
      <c r="R21" s="332"/>
      <c r="S21" s="332"/>
      <c r="T21" s="332"/>
      <c r="U21" s="332"/>
      <c r="V21" s="333"/>
      <c r="W21" s="183"/>
      <c r="X21" s="338"/>
      <c r="Y21" s="332"/>
      <c r="Z21" s="331" t="s">
        <v>10361</v>
      </c>
      <c r="AA21" s="332"/>
      <c r="AB21" s="332"/>
      <c r="AC21" s="332"/>
      <c r="AD21" s="332"/>
      <c r="AE21" s="332"/>
      <c r="AF21" s="332"/>
      <c r="AG21" s="333"/>
    </row>
    <row r="22" spans="2:33" ht="14.25">
      <c r="B22" s="219">
        <v>1</v>
      </c>
      <c r="C22" s="220">
        <v>2</v>
      </c>
      <c r="D22" s="220">
        <v>3</v>
      </c>
      <c r="E22" s="220">
        <v>4</v>
      </c>
      <c r="F22" s="220">
        <v>5</v>
      </c>
      <c r="G22" s="220">
        <v>6</v>
      </c>
      <c r="H22" s="220">
        <v>7</v>
      </c>
      <c r="I22" s="220">
        <v>8</v>
      </c>
      <c r="J22" s="220">
        <v>9</v>
      </c>
      <c r="K22" s="221">
        <v>10</v>
      </c>
      <c r="L22" s="185"/>
      <c r="M22" s="219">
        <v>1</v>
      </c>
      <c r="N22" s="220">
        <v>2</v>
      </c>
      <c r="O22" s="220">
        <v>3</v>
      </c>
      <c r="P22" s="220">
        <v>4</v>
      </c>
      <c r="Q22" s="220">
        <v>5</v>
      </c>
      <c r="R22" s="220">
        <v>6</v>
      </c>
      <c r="S22" s="220">
        <v>7</v>
      </c>
      <c r="T22" s="220">
        <v>8</v>
      </c>
      <c r="U22" s="220">
        <v>9</v>
      </c>
      <c r="V22" s="221">
        <v>10</v>
      </c>
      <c r="W22" s="185"/>
      <c r="X22" s="219">
        <v>1</v>
      </c>
      <c r="Y22" s="220">
        <v>2</v>
      </c>
      <c r="Z22" s="220">
        <v>3</v>
      </c>
      <c r="AA22" s="220">
        <v>4</v>
      </c>
      <c r="AB22" s="220">
        <v>5</v>
      </c>
      <c r="AC22" s="220">
        <v>6</v>
      </c>
      <c r="AD22" s="220">
        <v>7</v>
      </c>
      <c r="AE22" s="220">
        <v>8</v>
      </c>
      <c r="AF22" s="220">
        <v>9</v>
      </c>
      <c r="AG22" s="221">
        <v>10</v>
      </c>
    </row>
    <row r="23" spans="2:33" ht="15" thickBot="1">
      <c r="B23" s="216">
        <v>11</v>
      </c>
      <c r="C23" s="217">
        <v>12</v>
      </c>
      <c r="D23" s="217">
        <v>13</v>
      </c>
      <c r="E23" s="217">
        <v>14</v>
      </c>
      <c r="F23" s="217">
        <v>15</v>
      </c>
      <c r="G23" s="217">
        <v>16</v>
      </c>
      <c r="H23" s="217">
        <v>17</v>
      </c>
      <c r="I23" s="217">
        <v>18</v>
      </c>
      <c r="J23" s="217">
        <v>19</v>
      </c>
      <c r="K23" s="218">
        <v>20</v>
      </c>
      <c r="L23" s="185"/>
      <c r="M23" s="216">
        <v>11</v>
      </c>
      <c r="N23" s="217">
        <v>12</v>
      </c>
      <c r="O23" s="217">
        <v>13</v>
      </c>
      <c r="P23" s="217">
        <v>14</v>
      </c>
      <c r="Q23" s="217">
        <v>15</v>
      </c>
      <c r="R23" s="217">
        <v>16</v>
      </c>
      <c r="S23" s="217">
        <v>17</v>
      </c>
      <c r="T23" s="217">
        <v>18</v>
      </c>
      <c r="U23" s="217">
        <v>19</v>
      </c>
      <c r="V23" s="218">
        <v>20</v>
      </c>
      <c r="W23" s="185"/>
      <c r="X23" s="216">
        <v>11</v>
      </c>
      <c r="Y23" s="217">
        <v>12</v>
      </c>
      <c r="Z23" s="217">
        <v>13</v>
      </c>
      <c r="AA23" s="217">
        <v>14</v>
      </c>
      <c r="AB23" s="217">
        <v>15</v>
      </c>
      <c r="AC23" s="217">
        <v>16</v>
      </c>
      <c r="AD23" s="217">
        <v>17</v>
      </c>
      <c r="AE23" s="217">
        <v>18</v>
      </c>
      <c r="AF23" s="217">
        <v>19</v>
      </c>
      <c r="AG23" s="218">
        <v>20</v>
      </c>
    </row>
    <row r="24" spans="2:33" thickBot="1">
      <c r="B24" s="216">
        <v>21</v>
      </c>
      <c r="C24" s="217">
        <v>22</v>
      </c>
      <c r="D24" s="217">
        <v>23</v>
      </c>
      <c r="E24" s="217">
        <v>24</v>
      </c>
      <c r="F24" s="217">
        <v>25</v>
      </c>
      <c r="G24" s="217">
        <v>26</v>
      </c>
      <c r="H24" s="217">
        <v>27</v>
      </c>
      <c r="I24" s="217">
        <v>28</v>
      </c>
      <c r="J24" s="217">
        <v>29</v>
      </c>
      <c r="K24" s="218">
        <v>30</v>
      </c>
      <c r="L24" s="185"/>
      <c r="M24" s="216">
        <v>21</v>
      </c>
      <c r="N24" s="217">
        <v>22</v>
      </c>
      <c r="O24" s="217">
        <v>23</v>
      </c>
      <c r="P24" s="217">
        <v>24</v>
      </c>
      <c r="Q24" s="217">
        <v>25</v>
      </c>
      <c r="R24" s="217">
        <v>26</v>
      </c>
      <c r="S24" s="217">
        <v>27</v>
      </c>
      <c r="T24" s="217">
        <v>28</v>
      </c>
      <c r="U24" s="217">
        <v>29</v>
      </c>
      <c r="V24" s="218">
        <v>30</v>
      </c>
      <c r="W24" s="185"/>
      <c r="X24" s="229" t="str">
        <f>HYPERLINK("http://forgottenrealms.wikia.com/wiki/Autumn_Equinox","21")</f>
        <v>21</v>
      </c>
      <c r="Y24" s="222">
        <v>22</v>
      </c>
      <c r="Z24" s="222">
        <v>23</v>
      </c>
      <c r="AA24" s="222">
        <v>24</v>
      </c>
      <c r="AB24" s="222">
        <v>25</v>
      </c>
      <c r="AC24" s="222">
        <v>26</v>
      </c>
      <c r="AD24" s="222">
        <v>27</v>
      </c>
      <c r="AE24" s="222">
        <v>28</v>
      </c>
      <c r="AF24" s="222">
        <v>29</v>
      </c>
      <c r="AG24" s="223">
        <v>30</v>
      </c>
    </row>
    <row r="25" spans="2:33" ht="3.75" customHeight="1">
      <c r="B25" s="199"/>
      <c r="C25" s="200"/>
      <c r="D25" s="200"/>
      <c r="E25" s="200"/>
      <c r="F25" s="200"/>
      <c r="G25" s="200"/>
      <c r="H25" s="200"/>
      <c r="I25" s="200"/>
      <c r="J25" s="200"/>
      <c r="K25" s="201"/>
      <c r="M25" s="206"/>
      <c r="N25" s="207"/>
      <c r="O25" s="207"/>
      <c r="P25" s="207"/>
      <c r="Q25" s="207"/>
      <c r="R25" s="207"/>
      <c r="S25" s="207"/>
      <c r="T25" s="207"/>
      <c r="U25" s="207"/>
      <c r="V25" s="208"/>
      <c r="X25" s="199"/>
      <c r="Y25" s="200"/>
      <c r="Z25" s="200"/>
      <c r="AA25" s="200"/>
      <c r="AB25" s="200"/>
      <c r="AC25" s="200"/>
      <c r="AD25" s="200"/>
      <c r="AE25" s="200"/>
      <c r="AF25" s="200"/>
      <c r="AG25" s="201"/>
    </row>
    <row r="26" spans="2:33" ht="16.5" thickBot="1">
      <c r="B26" s="202"/>
      <c r="C26" s="334" t="str">
        <f>HYPERLINK("http://forgottenrealms.wikia.com/wiki/Midsummer","Midsummer")</f>
        <v>Midsummer</v>
      </c>
      <c r="D26" s="335"/>
      <c r="E26" s="335"/>
      <c r="F26" s="335"/>
      <c r="G26" s="335"/>
      <c r="H26" s="204"/>
      <c r="I26" s="334" t="str">
        <f>HYPERLINK("http://forgottenrealms.wikia.com/wiki/Shieldmeet","* Shieldmeet")</f>
        <v>* Shieldmeet</v>
      </c>
      <c r="J26" s="335"/>
      <c r="K26" s="336"/>
      <c r="M26" s="202"/>
      <c r="N26" s="204"/>
      <c r="O26" s="204"/>
      <c r="P26" s="204"/>
      <c r="Q26" s="204"/>
      <c r="R26" s="204"/>
      <c r="S26" s="204"/>
      <c r="T26" s="204"/>
      <c r="U26" s="204"/>
      <c r="V26" s="209"/>
      <c r="X26" s="202"/>
      <c r="Y26" s="203"/>
      <c r="Z26" s="203"/>
      <c r="AA26" s="203"/>
      <c r="AB26" s="203"/>
      <c r="AC26" s="334" t="str">
        <f>HYPERLINK("http://forgottenrealms.wikia.com/wiki/Highharvestide","HighHarvestide")</f>
        <v>HighHarvestide</v>
      </c>
      <c r="AD26" s="335"/>
      <c r="AE26" s="335"/>
      <c r="AF26" s="335"/>
      <c r="AG26" s="336"/>
    </row>
    <row r="27" spans="2:33" ht="15.75" customHeight="1" thickBot="1"/>
    <row r="28" spans="2:33" ht="23.25">
      <c r="B28" s="337">
        <v>10</v>
      </c>
      <c r="C28" s="329"/>
      <c r="D28" s="328" t="s">
        <v>7131</v>
      </c>
      <c r="E28" s="329"/>
      <c r="F28" s="329"/>
      <c r="G28" s="329"/>
      <c r="H28" s="329"/>
      <c r="I28" s="329"/>
      <c r="J28" s="329"/>
      <c r="K28" s="330"/>
      <c r="L28" s="183"/>
      <c r="M28" s="337">
        <v>11</v>
      </c>
      <c r="N28" s="329"/>
      <c r="O28" s="328" t="s">
        <v>7089</v>
      </c>
      <c r="P28" s="329"/>
      <c r="Q28" s="329"/>
      <c r="R28" s="329"/>
      <c r="S28" s="329"/>
      <c r="T28" s="329"/>
      <c r="U28" s="329"/>
      <c r="V28" s="330"/>
      <c r="W28" s="183"/>
      <c r="X28" s="337">
        <v>12</v>
      </c>
      <c r="Y28" s="329"/>
      <c r="Z28" s="328" t="s">
        <v>7146</v>
      </c>
      <c r="AA28" s="329"/>
      <c r="AB28" s="329"/>
      <c r="AC28" s="329"/>
      <c r="AD28" s="329"/>
      <c r="AE28" s="329"/>
      <c r="AF28" s="329"/>
      <c r="AG28" s="330"/>
    </row>
    <row r="29" spans="2:33" ht="14.25">
      <c r="B29" s="338"/>
      <c r="C29" s="332"/>
      <c r="D29" s="331" t="s">
        <v>10359</v>
      </c>
      <c r="E29" s="332"/>
      <c r="F29" s="332"/>
      <c r="G29" s="332"/>
      <c r="H29" s="332"/>
      <c r="I29" s="332"/>
      <c r="J29" s="332"/>
      <c r="K29" s="333"/>
      <c r="L29" s="183"/>
      <c r="M29" s="338"/>
      <c r="N29" s="332"/>
      <c r="O29" s="331" t="s">
        <v>10358</v>
      </c>
      <c r="P29" s="332"/>
      <c r="Q29" s="332"/>
      <c r="R29" s="332"/>
      <c r="S29" s="332"/>
      <c r="T29" s="332"/>
      <c r="U29" s="332"/>
      <c r="V29" s="333"/>
      <c r="W29" s="183"/>
      <c r="X29" s="338"/>
      <c r="Y29" s="332"/>
      <c r="Z29" s="331" t="s">
        <v>10357</v>
      </c>
      <c r="AA29" s="332"/>
      <c r="AB29" s="332"/>
      <c r="AC29" s="332"/>
      <c r="AD29" s="332"/>
      <c r="AE29" s="332"/>
      <c r="AF29" s="332"/>
      <c r="AG29" s="333"/>
    </row>
    <row r="30" spans="2:33" ht="14.25">
      <c r="B30" s="224">
        <v>1</v>
      </c>
      <c r="C30" s="225">
        <v>2</v>
      </c>
      <c r="D30" s="225">
        <v>3</v>
      </c>
      <c r="E30" s="225">
        <v>4</v>
      </c>
      <c r="F30" s="225">
        <v>5</v>
      </c>
      <c r="G30" s="225">
        <v>6</v>
      </c>
      <c r="H30" s="225">
        <v>7</v>
      </c>
      <c r="I30" s="225">
        <v>8</v>
      </c>
      <c r="J30" s="225">
        <v>9</v>
      </c>
      <c r="K30" s="226">
        <v>10</v>
      </c>
      <c r="L30" s="185"/>
      <c r="M30" s="224">
        <v>1</v>
      </c>
      <c r="N30" s="225">
        <v>2</v>
      </c>
      <c r="O30" s="225">
        <v>3</v>
      </c>
      <c r="P30" s="225">
        <v>4</v>
      </c>
      <c r="Q30" s="225">
        <v>5</v>
      </c>
      <c r="R30" s="225">
        <v>6</v>
      </c>
      <c r="S30" s="225">
        <v>7</v>
      </c>
      <c r="T30" s="225">
        <v>8</v>
      </c>
      <c r="U30" s="225">
        <v>9</v>
      </c>
      <c r="V30" s="226">
        <v>10</v>
      </c>
      <c r="W30" s="185"/>
      <c r="X30" s="224">
        <v>1</v>
      </c>
      <c r="Y30" s="225">
        <v>2</v>
      </c>
      <c r="Z30" s="225">
        <v>3</v>
      </c>
      <c r="AA30" s="225">
        <v>4</v>
      </c>
      <c r="AB30" s="225">
        <v>5</v>
      </c>
      <c r="AC30" s="225">
        <v>6</v>
      </c>
      <c r="AD30" s="225">
        <v>7</v>
      </c>
      <c r="AE30" s="225">
        <v>8</v>
      </c>
      <c r="AF30" s="225">
        <v>9</v>
      </c>
      <c r="AG30" s="226">
        <v>10</v>
      </c>
    </row>
    <row r="31" spans="2:33" ht="15">
      <c r="B31" s="227">
        <v>11</v>
      </c>
      <c r="C31" s="222">
        <v>12</v>
      </c>
      <c r="D31" s="222">
        <v>13</v>
      </c>
      <c r="E31" s="222">
        <v>14</v>
      </c>
      <c r="F31" s="222">
        <v>15</v>
      </c>
      <c r="G31" s="222">
        <v>16</v>
      </c>
      <c r="H31" s="222">
        <v>17</v>
      </c>
      <c r="I31" s="222">
        <v>18</v>
      </c>
      <c r="J31" s="222">
        <v>19</v>
      </c>
      <c r="K31" s="223">
        <v>20</v>
      </c>
      <c r="L31" s="185"/>
      <c r="M31" s="227">
        <v>11</v>
      </c>
      <c r="N31" s="222">
        <v>12</v>
      </c>
      <c r="O31" s="222">
        <v>13</v>
      </c>
      <c r="P31" s="222">
        <v>14</v>
      </c>
      <c r="Q31" s="222">
        <v>15</v>
      </c>
      <c r="R31" s="222">
        <v>16</v>
      </c>
      <c r="S31" s="222">
        <v>17</v>
      </c>
      <c r="T31" s="222">
        <v>18</v>
      </c>
      <c r="U31" s="222">
        <v>19</v>
      </c>
      <c r="V31" s="223">
        <v>20</v>
      </c>
      <c r="W31" s="185"/>
      <c r="X31" s="227">
        <v>11</v>
      </c>
      <c r="Y31" s="222">
        <v>12</v>
      </c>
      <c r="Z31" s="222">
        <v>13</v>
      </c>
      <c r="AA31" s="222">
        <v>14</v>
      </c>
      <c r="AB31" s="222">
        <v>15</v>
      </c>
      <c r="AC31" s="222">
        <v>16</v>
      </c>
      <c r="AD31" s="222">
        <v>17</v>
      </c>
      <c r="AE31" s="222">
        <v>18</v>
      </c>
      <c r="AF31" s="222">
        <v>19</v>
      </c>
      <c r="AG31" s="230" t="str">
        <f>HYPERLINK("http://forgottenrealms.wikia.com/wiki/Winter_Solstice","20")</f>
        <v>20</v>
      </c>
    </row>
    <row r="32" spans="2:33" ht="14.25">
      <c r="B32" s="227">
        <v>21</v>
      </c>
      <c r="C32" s="222">
        <v>22</v>
      </c>
      <c r="D32" s="222">
        <v>23</v>
      </c>
      <c r="E32" s="222">
        <v>24</v>
      </c>
      <c r="F32" s="222">
        <v>25</v>
      </c>
      <c r="G32" s="222">
        <v>26</v>
      </c>
      <c r="H32" s="222">
        <v>27</v>
      </c>
      <c r="I32" s="222">
        <v>28</v>
      </c>
      <c r="J32" s="222">
        <v>29</v>
      </c>
      <c r="K32" s="223">
        <v>30</v>
      </c>
      <c r="L32" s="185"/>
      <c r="M32" s="227">
        <v>21</v>
      </c>
      <c r="N32" s="222">
        <v>22</v>
      </c>
      <c r="O32" s="222">
        <v>23</v>
      </c>
      <c r="P32" s="222">
        <v>24</v>
      </c>
      <c r="Q32" s="222">
        <v>25</v>
      </c>
      <c r="R32" s="222">
        <v>26</v>
      </c>
      <c r="S32" s="222">
        <v>27</v>
      </c>
      <c r="T32" s="222">
        <v>28</v>
      </c>
      <c r="U32" s="222">
        <v>29</v>
      </c>
      <c r="V32" s="223">
        <v>30</v>
      </c>
      <c r="W32" s="185"/>
      <c r="X32" s="196">
        <v>21</v>
      </c>
      <c r="Y32" s="197">
        <v>22</v>
      </c>
      <c r="Z32" s="197">
        <v>23</v>
      </c>
      <c r="AA32" s="197">
        <v>24</v>
      </c>
      <c r="AB32" s="197">
        <v>25</v>
      </c>
      <c r="AC32" s="197">
        <v>26</v>
      </c>
      <c r="AD32" s="197">
        <v>27</v>
      </c>
      <c r="AE32" s="197">
        <v>28</v>
      </c>
      <c r="AF32" s="197">
        <v>29</v>
      </c>
      <c r="AG32" s="198">
        <v>30</v>
      </c>
    </row>
    <row r="33" spans="1:33" ht="3.75" customHeight="1">
      <c r="B33" s="206"/>
      <c r="C33" s="207"/>
      <c r="D33" s="207"/>
      <c r="E33" s="207"/>
      <c r="F33" s="207"/>
      <c r="G33" s="207"/>
      <c r="H33" s="207"/>
      <c r="I33" s="207"/>
      <c r="J33" s="207"/>
      <c r="K33" s="208"/>
      <c r="M33" s="199"/>
      <c r="N33" s="200"/>
      <c r="O33" s="200"/>
      <c r="P33" s="200"/>
      <c r="Q33" s="200"/>
      <c r="R33" s="200"/>
      <c r="S33" s="200"/>
      <c r="T33" s="200"/>
      <c r="U33" s="200"/>
      <c r="V33" s="201"/>
      <c r="X33" s="206"/>
      <c r="Y33" s="207"/>
      <c r="Z33" s="207"/>
      <c r="AA33" s="207"/>
      <c r="AB33" s="207"/>
      <c r="AC33" s="207"/>
      <c r="AD33" s="207"/>
      <c r="AE33" s="207"/>
      <c r="AF33" s="207"/>
      <c r="AG33" s="208"/>
    </row>
    <row r="34" spans="1:33" ht="16.5" thickBot="1">
      <c r="B34" s="202"/>
      <c r="C34" s="204"/>
      <c r="D34" s="204"/>
      <c r="E34" s="204"/>
      <c r="F34" s="204"/>
      <c r="G34" s="204"/>
      <c r="H34" s="204"/>
      <c r="I34" s="204"/>
      <c r="J34" s="204"/>
      <c r="K34" s="209"/>
      <c r="M34" s="202"/>
      <c r="N34" s="203"/>
      <c r="O34" s="203"/>
      <c r="P34" s="203"/>
      <c r="Q34" s="203"/>
      <c r="R34" s="334" t="str">
        <f>HYPERLINK("http://forgottenrealms.wikia.com/wiki/Feast_of_the_Moon","The Feast of the Moon")</f>
        <v>The Feast of the Moon</v>
      </c>
      <c r="S34" s="335"/>
      <c r="T34" s="335"/>
      <c r="U34" s="335"/>
      <c r="V34" s="336"/>
      <c r="X34" s="202"/>
      <c r="Y34" s="204"/>
      <c r="Z34" s="204"/>
      <c r="AA34" s="204"/>
      <c r="AB34" s="204"/>
      <c r="AC34" s="204"/>
      <c r="AD34" s="204"/>
      <c r="AE34" s="204"/>
      <c r="AF34" s="204"/>
      <c r="AG34" s="209"/>
    </row>
    <row r="35" spans="1:33" ht="7.5" customHeight="1">
      <c r="G35" s="184"/>
      <c r="H35" s="184"/>
      <c r="I35" s="184"/>
      <c r="J35" s="184"/>
      <c r="K35" s="184"/>
      <c r="L35" s="184"/>
      <c r="M35" s="184"/>
      <c r="N35" s="184"/>
      <c r="O35" s="184"/>
      <c r="P35" s="184"/>
      <c r="Q35" s="184"/>
      <c r="R35" s="184"/>
      <c r="S35" s="184"/>
      <c r="T35" s="184"/>
      <c r="U35" s="184"/>
      <c r="V35" s="184"/>
      <c r="W35" s="184"/>
      <c r="X35" s="184"/>
      <c r="Y35" s="184"/>
      <c r="Z35" s="184"/>
      <c r="AA35" s="184"/>
      <c r="AB35" s="184"/>
    </row>
    <row r="36" spans="1:33" ht="12.75">
      <c r="A36" s="189"/>
      <c r="B36" s="189"/>
      <c r="C36" s="189"/>
      <c r="D36" s="189"/>
      <c r="E36" s="189"/>
      <c r="F36" s="189"/>
      <c r="G36" s="189"/>
      <c r="H36" s="189"/>
      <c r="I36" s="189"/>
      <c r="J36" s="189"/>
      <c r="K36" s="189"/>
      <c r="L36" s="189"/>
      <c r="M36" s="189"/>
      <c r="N36" s="189"/>
      <c r="O36" s="189"/>
      <c r="P36" s="189"/>
      <c r="Q36" s="189"/>
      <c r="R36" s="189"/>
      <c r="S36" s="189"/>
      <c r="T36" s="189"/>
      <c r="U36" s="189"/>
      <c r="V36" s="189"/>
      <c r="W36" s="189"/>
    </row>
    <row r="37" spans="1:33">
      <c r="A37" s="189"/>
      <c r="B37" s="189"/>
      <c r="C37" s="189"/>
      <c r="D37" s="189"/>
      <c r="E37" s="189"/>
      <c r="F37" s="189"/>
      <c r="G37" s="189"/>
      <c r="H37" s="189"/>
      <c r="I37" s="189"/>
      <c r="J37" s="189"/>
      <c r="K37" s="189"/>
      <c r="L37" s="189"/>
      <c r="M37" s="189"/>
      <c r="N37" s="189"/>
      <c r="O37" s="189"/>
      <c r="P37" s="189"/>
      <c r="Q37" s="189"/>
      <c r="R37" s="189"/>
      <c r="S37" s="189"/>
      <c r="T37" s="189"/>
      <c r="U37" s="189"/>
      <c r="V37" s="189"/>
      <c r="W37" s="189"/>
      <c r="Y37" s="182"/>
      <c r="Z37" s="182"/>
      <c r="AA37" s="182"/>
      <c r="AB37" s="182"/>
    </row>
    <row r="38" spans="1:33" ht="19.5" customHeight="1">
      <c r="A38" s="189"/>
      <c r="B38" s="189"/>
      <c r="C38" s="189"/>
      <c r="D38" s="189"/>
      <c r="E38" s="189"/>
      <c r="F38" s="189"/>
      <c r="G38" s="189"/>
      <c r="H38" s="189"/>
      <c r="I38" s="189"/>
      <c r="J38" s="189"/>
      <c r="K38" s="189"/>
      <c r="L38" s="189"/>
      <c r="M38" s="189"/>
      <c r="N38" s="189"/>
      <c r="O38" s="189"/>
      <c r="P38" s="189"/>
      <c r="Q38" s="189"/>
      <c r="R38" s="189"/>
      <c r="S38" s="189"/>
      <c r="T38" s="189"/>
      <c r="U38" s="189"/>
      <c r="V38" s="189"/>
      <c r="W38" s="189"/>
      <c r="Y38" s="182"/>
      <c r="Z38" s="182"/>
      <c r="AA38" s="182"/>
      <c r="AB38" s="182"/>
    </row>
    <row r="39" spans="1:33" ht="7.5" customHeight="1">
      <c r="A39" s="189"/>
      <c r="B39" s="189"/>
      <c r="C39" s="189"/>
      <c r="D39" s="189"/>
      <c r="E39" s="189"/>
      <c r="F39" s="189"/>
      <c r="G39" s="189"/>
      <c r="H39" s="189"/>
      <c r="I39" s="189"/>
      <c r="J39" s="189"/>
      <c r="K39" s="189"/>
      <c r="L39" s="189"/>
      <c r="M39" s="189"/>
      <c r="N39" s="189"/>
      <c r="O39" s="189"/>
      <c r="P39" s="189"/>
      <c r="Q39" s="189"/>
      <c r="R39" s="189"/>
      <c r="S39" s="189"/>
      <c r="T39" s="189"/>
      <c r="U39" s="189"/>
      <c r="V39" s="189"/>
      <c r="W39" s="189"/>
      <c r="X39" s="182"/>
      <c r="Y39" s="182"/>
      <c r="Z39" s="182"/>
      <c r="AA39" s="182"/>
      <c r="AB39" s="182"/>
    </row>
    <row r="40" spans="1:33">
      <c r="A40" s="189"/>
      <c r="B40" s="189"/>
      <c r="C40" s="189"/>
      <c r="D40" s="189"/>
      <c r="E40" s="189"/>
      <c r="F40" s="189"/>
      <c r="G40" s="189"/>
      <c r="H40" s="189"/>
      <c r="I40" s="189"/>
      <c r="J40" s="189"/>
      <c r="K40" s="189"/>
      <c r="L40" s="189"/>
      <c r="M40" s="189"/>
      <c r="N40" s="189"/>
      <c r="O40" s="189"/>
      <c r="P40" s="189"/>
      <c r="Q40" s="189"/>
      <c r="R40" s="189"/>
      <c r="S40" s="189"/>
      <c r="T40" s="189"/>
      <c r="U40" s="189"/>
      <c r="V40" s="189"/>
      <c r="W40" s="189"/>
      <c r="X40" s="182"/>
      <c r="Y40" s="182"/>
      <c r="Z40" s="182"/>
      <c r="AA40" s="182"/>
      <c r="AB40" s="182"/>
    </row>
    <row r="41" spans="1:33" ht="7.5" customHeight="1">
      <c r="A41" s="189"/>
      <c r="B41" s="189"/>
      <c r="C41" s="189"/>
      <c r="D41" s="189"/>
      <c r="E41" s="189"/>
      <c r="F41" s="189"/>
      <c r="G41" s="189"/>
      <c r="H41" s="189"/>
      <c r="I41" s="189"/>
      <c r="J41" s="189"/>
      <c r="K41" s="189"/>
      <c r="L41" s="189"/>
      <c r="M41" s="189"/>
      <c r="N41" s="189"/>
      <c r="O41" s="189"/>
      <c r="P41" s="189"/>
      <c r="Q41" s="189"/>
      <c r="R41" s="189"/>
      <c r="S41" s="189"/>
      <c r="T41" s="189"/>
      <c r="U41" s="189"/>
      <c r="V41" s="189"/>
      <c r="W41" s="189"/>
      <c r="X41" s="182"/>
      <c r="Y41" s="182"/>
      <c r="Z41" s="182"/>
      <c r="AA41" s="182"/>
      <c r="AB41" s="182"/>
    </row>
    <row r="42" spans="1:33">
      <c r="A42" s="189"/>
      <c r="B42" s="189"/>
      <c r="C42" s="189"/>
      <c r="D42" s="189"/>
      <c r="E42" s="189"/>
      <c r="F42" s="189"/>
      <c r="G42" s="189"/>
      <c r="H42" s="189"/>
      <c r="I42" s="189"/>
      <c r="J42" s="189"/>
      <c r="K42" s="189"/>
      <c r="L42" s="189"/>
      <c r="M42" s="189"/>
      <c r="N42" s="189"/>
      <c r="O42" s="189"/>
      <c r="P42" s="189"/>
      <c r="Q42" s="189"/>
      <c r="R42" s="189"/>
      <c r="S42" s="189"/>
      <c r="T42" s="189"/>
      <c r="U42" s="189"/>
      <c r="V42" s="189"/>
      <c r="W42" s="189"/>
      <c r="X42" s="182"/>
      <c r="Y42" s="182"/>
      <c r="Z42" s="182"/>
      <c r="AA42" s="182"/>
      <c r="AB42" s="182"/>
    </row>
    <row r="43" spans="1:33" ht="15" customHeight="1">
      <c r="A43" s="189"/>
      <c r="B43" s="189"/>
      <c r="C43" s="189"/>
      <c r="D43" s="189"/>
      <c r="E43" s="189"/>
      <c r="F43" s="189"/>
      <c r="G43" s="189"/>
      <c r="H43" s="189"/>
      <c r="I43" s="189"/>
      <c r="J43" s="189"/>
      <c r="K43" s="189"/>
      <c r="L43" s="189"/>
      <c r="M43" s="189"/>
      <c r="N43" s="189"/>
      <c r="O43" s="189"/>
      <c r="P43" s="189"/>
      <c r="Q43" s="189"/>
      <c r="R43" s="189"/>
      <c r="S43" s="189"/>
      <c r="T43" s="189"/>
      <c r="U43" s="189"/>
      <c r="V43" s="189"/>
      <c r="W43" s="189"/>
    </row>
    <row r="44" spans="1:33" ht="15.75" customHeight="1">
      <c r="A44" s="189"/>
      <c r="B44" s="189"/>
      <c r="C44" s="189"/>
      <c r="D44" s="189"/>
      <c r="E44" s="189"/>
      <c r="F44" s="189"/>
      <c r="G44" s="189"/>
      <c r="H44" s="189"/>
      <c r="I44" s="189"/>
      <c r="J44" s="189"/>
      <c r="K44" s="189"/>
      <c r="L44" s="189"/>
      <c r="M44" s="189"/>
      <c r="N44" s="189"/>
      <c r="O44" s="189"/>
      <c r="P44" s="189"/>
      <c r="Q44" s="189"/>
      <c r="R44" s="189"/>
      <c r="S44" s="189"/>
      <c r="T44" s="189"/>
      <c r="U44" s="189"/>
      <c r="V44" s="189"/>
      <c r="W44" s="189"/>
    </row>
    <row r="45" spans="1:33" ht="15.75" customHeight="1">
      <c r="A45" s="189"/>
      <c r="B45" s="189"/>
      <c r="C45" s="189"/>
      <c r="D45" s="189"/>
      <c r="E45" s="189"/>
      <c r="F45" s="189"/>
      <c r="G45" s="189"/>
      <c r="H45" s="189"/>
      <c r="I45" s="189"/>
      <c r="J45" s="189"/>
      <c r="K45" s="189"/>
      <c r="L45" s="189"/>
      <c r="M45" s="189"/>
      <c r="N45" s="189"/>
      <c r="O45" s="189"/>
      <c r="P45" s="189"/>
      <c r="Q45" s="189"/>
      <c r="R45" s="189"/>
      <c r="S45" s="189"/>
      <c r="T45" s="189"/>
      <c r="U45" s="189"/>
      <c r="V45" s="189"/>
      <c r="W45" s="189"/>
    </row>
  </sheetData>
  <mergeCells count="43">
    <mergeCell ref="R34:V34"/>
    <mergeCell ref="B2:AG2"/>
    <mergeCell ref="Z21:AG21"/>
    <mergeCell ref="X12:Y13"/>
    <mergeCell ref="B4:C5"/>
    <mergeCell ref="D4:K4"/>
    <mergeCell ref="O21:V21"/>
    <mergeCell ref="Z20:AG20"/>
    <mergeCell ref="D5:K5"/>
    <mergeCell ref="J10:K10"/>
    <mergeCell ref="Z4:AG4"/>
    <mergeCell ref="X4:Y5"/>
    <mergeCell ref="M20:N21"/>
    <mergeCell ref="D28:K28"/>
    <mergeCell ref="D29:K29"/>
    <mergeCell ref="C26:G26"/>
    <mergeCell ref="B28:C29"/>
    <mergeCell ref="I18:K18"/>
    <mergeCell ref="I26:K26"/>
    <mergeCell ref="D20:K20"/>
    <mergeCell ref="D21:K21"/>
    <mergeCell ref="B20:C21"/>
    <mergeCell ref="B12:C13"/>
    <mergeCell ref="O12:V12"/>
    <mergeCell ref="M12:N13"/>
    <mergeCell ref="O13:V13"/>
    <mergeCell ref="O20:V20"/>
    <mergeCell ref="D12:K12"/>
    <mergeCell ref="D13:K13"/>
    <mergeCell ref="Z28:AG28"/>
    <mergeCell ref="Z29:AG29"/>
    <mergeCell ref="AC26:AG26"/>
    <mergeCell ref="O5:V5"/>
    <mergeCell ref="M4:N5"/>
    <mergeCell ref="X20:Y21"/>
    <mergeCell ref="O29:V29"/>
    <mergeCell ref="X28:Y29"/>
    <mergeCell ref="Z13:AG13"/>
    <mergeCell ref="Z12:AG12"/>
    <mergeCell ref="O4:V4"/>
    <mergeCell ref="Z5:AG5"/>
    <mergeCell ref="O28:V28"/>
    <mergeCell ref="M28:N2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topLeftCell="J1" workbookViewId="0">
      <selection activeCell="Z2" sqref="Z2"/>
    </sheetView>
  </sheetViews>
  <sheetFormatPr defaultRowHeight="15"/>
  <sheetData>
    <row r="1" spans="1:24" ht="24.95" customHeight="1" thickBot="1">
      <c r="A1" s="352" t="s">
        <v>13312</v>
      </c>
      <c r="B1" s="353"/>
      <c r="C1" s="353"/>
      <c r="D1" s="353"/>
      <c r="E1" s="353"/>
      <c r="F1" s="353"/>
      <c r="G1" s="353"/>
      <c r="H1" s="353"/>
      <c r="I1" s="353"/>
      <c r="J1" s="353"/>
      <c r="K1" s="353"/>
      <c r="L1" s="354"/>
      <c r="M1" s="352" t="s">
        <v>13313</v>
      </c>
      <c r="N1" s="353"/>
      <c r="O1" s="353"/>
      <c r="P1" s="353"/>
      <c r="Q1" s="353"/>
      <c r="R1" s="353"/>
      <c r="S1" s="353"/>
      <c r="T1" s="353"/>
      <c r="U1" s="353"/>
      <c r="V1" s="353"/>
      <c r="W1" s="353"/>
      <c r="X1" s="354"/>
    </row>
    <row r="2" spans="1:24" ht="15" customHeight="1">
      <c r="A2" s="347" t="s">
        <v>5527</v>
      </c>
      <c r="B2" s="341">
        <v>1</v>
      </c>
      <c r="C2" s="341">
        <v>2</v>
      </c>
      <c r="D2" s="341">
        <v>3</v>
      </c>
      <c r="E2" s="341">
        <v>4</v>
      </c>
      <c r="F2" s="341">
        <v>5</v>
      </c>
      <c r="G2" s="341">
        <v>6</v>
      </c>
      <c r="H2" s="341">
        <v>7</v>
      </c>
      <c r="I2" s="341">
        <v>8</v>
      </c>
      <c r="J2" s="341">
        <v>9</v>
      </c>
      <c r="K2" s="341">
        <v>10</v>
      </c>
      <c r="L2" s="344"/>
      <c r="M2" s="347" t="s">
        <v>5527</v>
      </c>
      <c r="N2" s="341">
        <v>1</v>
      </c>
      <c r="O2" s="341">
        <v>2</v>
      </c>
      <c r="P2" s="341">
        <v>3</v>
      </c>
      <c r="Q2" s="341">
        <v>4</v>
      </c>
      <c r="R2" s="341">
        <v>5</v>
      </c>
      <c r="S2" s="341">
        <v>6</v>
      </c>
      <c r="T2" s="341">
        <v>7</v>
      </c>
      <c r="U2" s="341">
        <v>8</v>
      </c>
      <c r="V2" s="341">
        <v>9</v>
      </c>
      <c r="W2" s="341">
        <v>10</v>
      </c>
      <c r="X2" s="344"/>
    </row>
    <row r="3" spans="1:24" ht="15" customHeight="1">
      <c r="A3" s="348"/>
      <c r="B3" s="342"/>
      <c r="C3" s="342"/>
      <c r="D3" s="342"/>
      <c r="E3" s="342"/>
      <c r="F3" s="342"/>
      <c r="G3" s="342"/>
      <c r="H3" s="342"/>
      <c r="I3" s="342"/>
      <c r="J3" s="342"/>
      <c r="K3" s="342"/>
      <c r="L3" s="345"/>
      <c r="M3" s="348"/>
      <c r="N3" s="342"/>
      <c r="O3" s="342"/>
      <c r="P3" s="342"/>
      <c r="Q3" s="342"/>
      <c r="R3" s="342"/>
      <c r="S3" s="342"/>
      <c r="T3" s="342"/>
      <c r="U3" s="342"/>
      <c r="V3" s="342"/>
      <c r="W3" s="342"/>
      <c r="X3" s="345"/>
    </row>
    <row r="4" spans="1:24" ht="15" customHeight="1">
      <c r="A4" s="348"/>
      <c r="B4" s="342"/>
      <c r="C4" s="342"/>
      <c r="D4" s="342"/>
      <c r="E4" s="342"/>
      <c r="F4" s="342"/>
      <c r="G4" s="342"/>
      <c r="H4" s="342"/>
      <c r="I4" s="342"/>
      <c r="J4" s="342"/>
      <c r="K4" s="342"/>
      <c r="L4" s="345"/>
      <c r="M4" s="348"/>
      <c r="N4" s="342"/>
      <c r="O4" s="342"/>
      <c r="P4" s="342"/>
      <c r="Q4" s="342"/>
      <c r="R4" s="342"/>
      <c r="S4" s="342"/>
      <c r="T4" s="342"/>
      <c r="U4" s="342"/>
      <c r="V4" s="342"/>
      <c r="W4" s="342"/>
      <c r="X4" s="345"/>
    </row>
    <row r="5" spans="1:24" ht="15" customHeight="1" thickBot="1">
      <c r="A5" s="351"/>
      <c r="B5" s="343"/>
      <c r="C5" s="343"/>
      <c r="D5" s="343"/>
      <c r="E5" s="343"/>
      <c r="F5" s="343"/>
      <c r="G5" s="343"/>
      <c r="H5" s="343"/>
      <c r="I5" s="343"/>
      <c r="J5" s="343"/>
      <c r="K5" s="343"/>
      <c r="L5" s="346"/>
      <c r="M5" s="351"/>
      <c r="N5" s="343"/>
      <c r="O5" s="343"/>
      <c r="P5" s="343"/>
      <c r="Q5" s="343"/>
      <c r="R5" s="343"/>
      <c r="S5" s="343"/>
      <c r="T5" s="343"/>
      <c r="U5" s="343"/>
      <c r="V5" s="343"/>
      <c r="W5" s="343"/>
      <c r="X5" s="346"/>
    </row>
    <row r="6" spans="1:24" ht="15" customHeight="1">
      <c r="A6" s="347" t="s">
        <v>12433</v>
      </c>
      <c r="B6" s="341">
        <v>11</v>
      </c>
      <c r="C6" s="341">
        <v>12</v>
      </c>
      <c r="D6" s="341">
        <v>13</v>
      </c>
      <c r="E6" s="341">
        <v>14</v>
      </c>
      <c r="F6" s="341">
        <v>15</v>
      </c>
      <c r="G6" s="341">
        <v>16</v>
      </c>
      <c r="H6" s="341">
        <v>17</v>
      </c>
      <c r="I6" s="341">
        <v>18</v>
      </c>
      <c r="J6" s="341">
        <v>19</v>
      </c>
      <c r="K6" s="341">
        <v>20</v>
      </c>
      <c r="L6" s="344"/>
      <c r="M6" s="347" t="s">
        <v>12433</v>
      </c>
      <c r="N6" s="341">
        <v>11</v>
      </c>
      <c r="O6" s="341">
        <v>12</v>
      </c>
      <c r="P6" s="341">
        <v>13</v>
      </c>
      <c r="Q6" s="341">
        <v>14</v>
      </c>
      <c r="R6" s="341">
        <v>15</v>
      </c>
      <c r="S6" s="341">
        <v>16</v>
      </c>
      <c r="T6" s="341">
        <v>17</v>
      </c>
      <c r="U6" s="341">
        <v>18</v>
      </c>
      <c r="V6" s="341">
        <v>19</v>
      </c>
      <c r="W6" s="341">
        <v>20</v>
      </c>
      <c r="X6" s="356"/>
    </row>
    <row r="7" spans="1:24" ht="15" customHeight="1">
      <c r="A7" s="348"/>
      <c r="B7" s="342"/>
      <c r="C7" s="342"/>
      <c r="D7" s="342"/>
      <c r="E7" s="342"/>
      <c r="F7" s="342"/>
      <c r="G7" s="342"/>
      <c r="H7" s="342"/>
      <c r="I7" s="342"/>
      <c r="J7" s="342"/>
      <c r="K7" s="342"/>
      <c r="L7" s="345"/>
      <c r="M7" s="348"/>
      <c r="N7" s="342"/>
      <c r="O7" s="342"/>
      <c r="P7" s="342"/>
      <c r="Q7" s="342"/>
      <c r="R7" s="342"/>
      <c r="S7" s="342"/>
      <c r="T7" s="342"/>
      <c r="U7" s="342"/>
      <c r="V7" s="342"/>
      <c r="W7" s="342"/>
      <c r="X7" s="357"/>
    </row>
    <row r="8" spans="1:24" ht="15" customHeight="1">
      <c r="A8" s="348"/>
      <c r="B8" s="342"/>
      <c r="C8" s="342"/>
      <c r="D8" s="342"/>
      <c r="E8" s="342"/>
      <c r="F8" s="342"/>
      <c r="G8" s="342"/>
      <c r="H8" s="342"/>
      <c r="I8" s="342"/>
      <c r="J8" s="342"/>
      <c r="K8" s="342"/>
      <c r="L8" s="345"/>
      <c r="M8" s="348"/>
      <c r="N8" s="342"/>
      <c r="O8" s="342"/>
      <c r="P8" s="342"/>
      <c r="Q8" s="342"/>
      <c r="R8" s="342"/>
      <c r="S8" s="342"/>
      <c r="T8" s="342"/>
      <c r="U8" s="342"/>
      <c r="V8" s="342"/>
      <c r="W8" s="342"/>
      <c r="X8" s="357"/>
    </row>
    <row r="9" spans="1:24" ht="15" customHeight="1" thickBot="1">
      <c r="A9" s="351"/>
      <c r="B9" s="343"/>
      <c r="C9" s="343"/>
      <c r="D9" s="343"/>
      <c r="E9" s="343"/>
      <c r="F9" s="343"/>
      <c r="G9" s="343"/>
      <c r="H9" s="343"/>
      <c r="I9" s="343"/>
      <c r="J9" s="343"/>
      <c r="K9" s="343"/>
      <c r="L9" s="346"/>
      <c r="M9" s="351"/>
      <c r="N9" s="343"/>
      <c r="O9" s="343"/>
      <c r="P9" s="343"/>
      <c r="Q9" s="343"/>
      <c r="R9" s="343"/>
      <c r="S9" s="343"/>
      <c r="T9" s="343"/>
      <c r="U9" s="343"/>
      <c r="V9" s="343"/>
      <c r="W9" s="343"/>
      <c r="X9" s="359"/>
    </row>
    <row r="10" spans="1:24" ht="15" customHeight="1">
      <c r="A10" s="347" t="s">
        <v>12434</v>
      </c>
      <c r="B10" s="341">
        <v>21</v>
      </c>
      <c r="C10" s="341">
        <v>22</v>
      </c>
      <c r="D10" s="341">
        <v>23</v>
      </c>
      <c r="E10" s="341">
        <v>24</v>
      </c>
      <c r="F10" s="341">
        <v>25</v>
      </c>
      <c r="G10" s="341">
        <v>26</v>
      </c>
      <c r="H10" s="341">
        <v>27</v>
      </c>
      <c r="I10" s="341">
        <v>28</v>
      </c>
      <c r="J10" s="341">
        <v>29</v>
      </c>
      <c r="K10" s="341">
        <v>30</v>
      </c>
      <c r="L10" s="232" t="s">
        <v>12435</v>
      </c>
      <c r="M10" s="347" t="s">
        <v>12434</v>
      </c>
      <c r="N10" s="341">
        <v>21</v>
      </c>
      <c r="O10" s="341">
        <v>22</v>
      </c>
      <c r="P10" s="341">
        <v>23</v>
      </c>
      <c r="Q10" s="341">
        <v>24</v>
      </c>
      <c r="R10" s="341">
        <v>25</v>
      </c>
      <c r="S10" s="341">
        <v>26</v>
      </c>
      <c r="T10" s="341">
        <v>27</v>
      </c>
      <c r="U10" s="341">
        <v>28</v>
      </c>
      <c r="V10" s="341">
        <v>29</v>
      </c>
      <c r="W10" s="341">
        <v>30</v>
      </c>
      <c r="X10" s="356"/>
    </row>
    <row r="11" spans="1:24" ht="15" customHeight="1">
      <c r="A11" s="348"/>
      <c r="B11" s="342"/>
      <c r="C11" s="342"/>
      <c r="D11" s="342"/>
      <c r="E11" s="342"/>
      <c r="F11" s="342"/>
      <c r="G11" s="342"/>
      <c r="H11" s="342"/>
      <c r="I11" s="342"/>
      <c r="J11" s="342"/>
      <c r="K11" s="342"/>
      <c r="L11" s="233" t="s">
        <v>12436</v>
      </c>
      <c r="M11" s="348"/>
      <c r="N11" s="342"/>
      <c r="O11" s="342"/>
      <c r="P11" s="342"/>
      <c r="Q11" s="342"/>
      <c r="R11" s="342"/>
      <c r="S11" s="342"/>
      <c r="T11" s="342"/>
      <c r="U11" s="342"/>
      <c r="V11" s="342"/>
      <c r="W11" s="342"/>
      <c r="X11" s="357"/>
    </row>
    <row r="12" spans="1:24" ht="15" customHeight="1">
      <c r="A12" s="348"/>
      <c r="B12" s="342"/>
      <c r="C12" s="342"/>
      <c r="D12" s="342"/>
      <c r="E12" s="342"/>
      <c r="F12" s="342"/>
      <c r="G12" s="342"/>
      <c r="H12" s="342"/>
      <c r="I12" s="342"/>
      <c r="J12" s="342"/>
      <c r="K12" s="342"/>
      <c r="L12" s="234"/>
      <c r="M12" s="348"/>
      <c r="N12" s="342"/>
      <c r="O12" s="342"/>
      <c r="P12" s="342"/>
      <c r="Q12" s="342"/>
      <c r="R12" s="342"/>
      <c r="S12" s="342"/>
      <c r="T12" s="342"/>
      <c r="U12" s="342"/>
      <c r="V12" s="342"/>
      <c r="W12" s="342"/>
      <c r="X12" s="357"/>
    </row>
    <row r="13" spans="1:24" ht="15" customHeight="1" thickBot="1">
      <c r="A13" s="349"/>
      <c r="B13" s="350"/>
      <c r="C13" s="350"/>
      <c r="D13" s="350"/>
      <c r="E13" s="350"/>
      <c r="F13" s="350"/>
      <c r="G13" s="350"/>
      <c r="H13" s="350"/>
      <c r="I13" s="350"/>
      <c r="J13" s="350"/>
      <c r="K13" s="350"/>
      <c r="L13" s="235"/>
      <c r="M13" s="349"/>
      <c r="N13" s="350"/>
      <c r="O13" s="350"/>
      <c r="P13" s="350"/>
      <c r="Q13" s="350"/>
      <c r="R13" s="350"/>
      <c r="S13" s="350"/>
      <c r="T13" s="350"/>
      <c r="U13" s="350"/>
      <c r="V13" s="350"/>
      <c r="W13" s="350"/>
      <c r="X13" s="358"/>
    </row>
    <row r="14" spans="1:24" ht="24.95" customHeight="1" thickTop="1" thickBot="1">
      <c r="A14" s="352" t="s">
        <v>13315</v>
      </c>
      <c r="B14" s="353"/>
      <c r="C14" s="353"/>
      <c r="D14" s="353"/>
      <c r="E14" s="353"/>
      <c r="F14" s="353"/>
      <c r="G14" s="353"/>
      <c r="H14" s="353"/>
      <c r="I14" s="353"/>
      <c r="J14" s="353"/>
      <c r="K14" s="353"/>
      <c r="L14" s="354"/>
      <c r="M14" s="352" t="s">
        <v>13314</v>
      </c>
      <c r="N14" s="353"/>
      <c r="O14" s="353"/>
      <c r="P14" s="353"/>
      <c r="Q14" s="353"/>
      <c r="R14" s="353"/>
      <c r="S14" s="353"/>
      <c r="T14" s="353"/>
      <c r="U14" s="353"/>
      <c r="V14" s="353"/>
      <c r="W14" s="353"/>
      <c r="X14" s="354"/>
    </row>
    <row r="15" spans="1:24" ht="15" customHeight="1">
      <c r="A15" s="347" t="s">
        <v>5527</v>
      </c>
      <c r="B15" s="341">
        <v>1</v>
      </c>
      <c r="C15" s="341">
        <v>2</v>
      </c>
      <c r="D15" s="341">
        <v>3</v>
      </c>
      <c r="E15" s="341">
        <v>4</v>
      </c>
      <c r="F15" s="341">
        <v>5</v>
      </c>
      <c r="G15" s="341">
        <v>6</v>
      </c>
      <c r="H15" s="341">
        <v>7</v>
      </c>
      <c r="I15" s="341">
        <v>8</v>
      </c>
      <c r="J15" s="341">
        <v>9</v>
      </c>
      <c r="K15" s="341">
        <v>10</v>
      </c>
      <c r="L15" s="344"/>
      <c r="M15" s="347" t="s">
        <v>5527</v>
      </c>
      <c r="N15" s="341">
        <v>1</v>
      </c>
      <c r="O15" s="341">
        <v>2</v>
      </c>
      <c r="P15" s="341">
        <v>3</v>
      </c>
      <c r="Q15" s="341">
        <v>4</v>
      </c>
      <c r="R15" s="341">
        <v>5</v>
      </c>
      <c r="S15" s="341">
        <v>6</v>
      </c>
      <c r="T15" s="341">
        <v>7</v>
      </c>
      <c r="U15" s="341">
        <v>8</v>
      </c>
      <c r="V15" s="341">
        <v>9</v>
      </c>
      <c r="W15" s="341">
        <v>10</v>
      </c>
      <c r="X15" s="344"/>
    </row>
    <row r="16" spans="1:24" ht="15" customHeight="1">
      <c r="A16" s="348"/>
      <c r="B16" s="342"/>
      <c r="C16" s="342"/>
      <c r="D16" s="342"/>
      <c r="E16" s="342"/>
      <c r="F16" s="342"/>
      <c r="G16" s="342"/>
      <c r="H16" s="342"/>
      <c r="I16" s="342"/>
      <c r="J16" s="342"/>
      <c r="K16" s="342"/>
      <c r="L16" s="345"/>
      <c r="M16" s="348"/>
      <c r="N16" s="342"/>
      <c r="O16" s="342"/>
      <c r="P16" s="342"/>
      <c r="Q16" s="342"/>
      <c r="R16" s="342"/>
      <c r="S16" s="342"/>
      <c r="T16" s="342"/>
      <c r="U16" s="342"/>
      <c r="V16" s="342"/>
      <c r="W16" s="342"/>
      <c r="X16" s="345"/>
    </row>
    <row r="17" spans="1:24" ht="15" customHeight="1">
      <c r="A17" s="348"/>
      <c r="B17" s="342"/>
      <c r="C17" s="342"/>
      <c r="D17" s="342"/>
      <c r="E17" s="342"/>
      <c r="F17" s="342"/>
      <c r="G17" s="342"/>
      <c r="H17" s="342"/>
      <c r="I17" s="342"/>
      <c r="J17" s="342"/>
      <c r="K17" s="342"/>
      <c r="L17" s="345"/>
      <c r="M17" s="348"/>
      <c r="N17" s="342"/>
      <c r="O17" s="342"/>
      <c r="P17" s="342"/>
      <c r="Q17" s="342"/>
      <c r="R17" s="342"/>
      <c r="S17" s="342"/>
      <c r="T17" s="342"/>
      <c r="U17" s="342"/>
      <c r="V17" s="342"/>
      <c r="W17" s="342"/>
      <c r="X17" s="345"/>
    </row>
    <row r="18" spans="1:24" ht="15" customHeight="1" thickBot="1">
      <c r="A18" s="351"/>
      <c r="B18" s="343"/>
      <c r="C18" s="343"/>
      <c r="D18" s="343"/>
      <c r="E18" s="343"/>
      <c r="F18" s="343"/>
      <c r="G18" s="343"/>
      <c r="H18" s="343"/>
      <c r="I18" s="343"/>
      <c r="J18" s="343"/>
      <c r="K18" s="343"/>
      <c r="L18" s="346"/>
      <c r="M18" s="351"/>
      <c r="N18" s="343"/>
      <c r="O18" s="343"/>
      <c r="P18" s="343"/>
      <c r="Q18" s="343"/>
      <c r="R18" s="343"/>
      <c r="S18" s="343"/>
      <c r="T18" s="343"/>
      <c r="U18" s="343"/>
      <c r="V18" s="343"/>
      <c r="W18" s="343"/>
      <c r="X18" s="346"/>
    </row>
    <row r="19" spans="1:24" ht="15" customHeight="1">
      <c r="A19" s="347" t="s">
        <v>12433</v>
      </c>
      <c r="B19" s="341">
        <v>11</v>
      </c>
      <c r="C19" s="341">
        <v>12</v>
      </c>
      <c r="D19" s="341">
        <v>13</v>
      </c>
      <c r="E19" s="341">
        <v>14</v>
      </c>
      <c r="F19" s="341">
        <v>15</v>
      </c>
      <c r="G19" s="341">
        <v>16</v>
      </c>
      <c r="H19" s="341">
        <v>17</v>
      </c>
      <c r="I19" s="341">
        <v>18</v>
      </c>
      <c r="J19" s="290">
        <v>19</v>
      </c>
      <c r="K19" s="341">
        <v>20</v>
      </c>
      <c r="L19" s="344"/>
      <c r="M19" s="347" t="s">
        <v>12433</v>
      </c>
      <c r="N19" s="341">
        <v>11</v>
      </c>
      <c r="O19" s="341">
        <v>12</v>
      </c>
      <c r="P19" s="341">
        <v>13</v>
      </c>
      <c r="Q19" s="341">
        <v>14</v>
      </c>
      <c r="R19" s="341">
        <v>15</v>
      </c>
      <c r="S19" s="341">
        <v>16</v>
      </c>
      <c r="T19" s="341">
        <v>17</v>
      </c>
      <c r="U19" s="341">
        <v>18</v>
      </c>
      <c r="V19" s="341">
        <v>19</v>
      </c>
      <c r="W19" s="341">
        <v>20</v>
      </c>
      <c r="X19" s="344"/>
    </row>
    <row r="20" spans="1:24" ht="15" customHeight="1">
      <c r="A20" s="348"/>
      <c r="B20" s="342"/>
      <c r="C20" s="342"/>
      <c r="D20" s="342"/>
      <c r="E20" s="342"/>
      <c r="F20" s="342"/>
      <c r="G20" s="342"/>
      <c r="H20" s="342"/>
      <c r="I20" s="342"/>
      <c r="J20" s="291" t="s">
        <v>12437</v>
      </c>
      <c r="K20" s="342"/>
      <c r="L20" s="345"/>
      <c r="M20" s="348"/>
      <c r="N20" s="342"/>
      <c r="O20" s="342"/>
      <c r="P20" s="342"/>
      <c r="Q20" s="342"/>
      <c r="R20" s="342"/>
      <c r="S20" s="342"/>
      <c r="T20" s="342"/>
      <c r="U20" s="342"/>
      <c r="V20" s="342"/>
      <c r="W20" s="342"/>
      <c r="X20" s="345"/>
    </row>
    <row r="21" spans="1:24" ht="15" customHeight="1">
      <c r="A21" s="348"/>
      <c r="B21" s="342"/>
      <c r="C21" s="342"/>
      <c r="D21" s="342"/>
      <c r="E21" s="342"/>
      <c r="F21" s="342"/>
      <c r="G21" s="342"/>
      <c r="H21" s="342"/>
      <c r="I21" s="342"/>
      <c r="J21" s="292"/>
      <c r="K21" s="342"/>
      <c r="L21" s="345"/>
      <c r="M21" s="348"/>
      <c r="N21" s="342"/>
      <c r="O21" s="342"/>
      <c r="P21" s="342"/>
      <c r="Q21" s="342"/>
      <c r="R21" s="342"/>
      <c r="S21" s="342"/>
      <c r="T21" s="342"/>
      <c r="U21" s="342"/>
      <c r="V21" s="342"/>
      <c r="W21" s="342"/>
      <c r="X21" s="345"/>
    </row>
    <row r="22" spans="1:24" ht="15" customHeight="1" thickBot="1">
      <c r="A22" s="351"/>
      <c r="B22" s="343"/>
      <c r="C22" s="343"/>
      <c r="D22" s="343"/>
      <c r="E22" s="343"/>
      <c r="F22" s="343"/>
      <c r="G22" s="343"/>
      <c r="H22" s="343"/>
      <c r="I22" s="343"/>
      <c r="J22" s="293"/>
      <c r="K22" s="343"/>
      <c r="L22" s="346"/>
      <c r="M22" s="351"/>
      <c r="N22" s="343"/>
      <c r="O22" s="343"/>
      <c r="P22" s="343"/>
      <c r="Q22" s="343"/>
      <c r="R22" s="343"/>
      <c r="S22" s="343"/>
      <c r="T22" s="343"/>
      <c r="U22" s="343"/>
      <c r="V22" s="343"/>
      <c r="W22" s="343"/>
      <c r="X22" s="346"/>
    </row>
    <row r="23" spans="1:24" ht="15" customHeight="1">
      <c r="A23" s="347" t="s">
        <v>12434</v>
      </c>
      <c r="B23" s="341">
        <v>21</v>
      </c>
      <c r="C23" s="341">
        <v>22</v>
      </c>
      <c r="D23" s="341">
        <v>23</v>
      </c>
      <c r="E23" s="341">
        <v>24</v>
      </c>
      <c r="F23" s="341">
        <v>25</v>
      </c>
      <c r="G23" s="341">
        <v>26</v>
      </c>
      <c r="H23" s="341">
        <v>27</v>
      </c>
      <c r="I23" s="341">
        <v>28</v>
      </c>
      <c r="J23" s="341">
        <v>29</v>
      </c>
      <c r="K23" s="341">
        <v>30</v>
      </c>
      <c r="L23" s="344"/>
      <c r="M23" s="347" t="s">
        <v>12434</v>
      </c>
      <c r="N23" s="341">
        <v>21</v>
      </c>
      <c r="O23" s="341">
        <v>22</v>
      </c>
      <c r="P23" s="341">
        <v>23</v>
      </c>
      <c r="Q23" s="341">
        <v>24</v>
      </c>
      <c r="R23" s="341">
        <v>25</v>
      </c>
      <c r="S23" s="341">
        <v>26</v>
      </c>
      <c r="T23" s="341">
        <v>27</v>
      </c>
      <c r="U23" s="341">
        <v>28</v>
      </c>
      <c r="V23" s="341">
        <v>29</v>
      </c>
      <c r="W23" s="341">
        <v>30</v>
      </c>
      <c r="X23" s="232" t="s">
        <v>12435</v>
      </c>
    </row>
    <row r="24" spans="1:24" ht="15" customHeight="1">
      <c r="A24" s="348"/>
      <c r="B24" s="342"/>
      <c r="C24" s="342"/>
      <c r="D24" s="342"/>
      <c r="E24" s="342"/>
      <c r="F24" s="342"/>
      <c r="G24" s="342"/>
      <c r="H24" s="342"/>
      <c r="I24" s="342"/>
      <c r="J24" s="342"/>
      <c r="K24" s="342"/>
      <c r="L24" s="345"/>
      <c r="M24" s="348"/>
      <c r="N24" s="342"/>
      <c r="O24" s="342"/>
      <c r="P24" s="342"/>
      <c r="Q24" s="342"/>
      <c r="R24" s="342"/>
      <c r="S24" s="342"/>
      <c r="T24" s="342"/>
      <c r="U24" s="342"/>
      <c r="V24" s="342"/>
      <c r="W24" s="342"/>
      <c r="X24" s="233" t="s">
        <v>12438</v>
      </c>
    </row>
    <row r="25" spans="1:24" ht="15" customHeight="1">
      <c r="A25" s="348"/>
      <c r="B25" s="342"/>
      <c r="C25" s="342"/>
      <c r="D25" s="342"/>
      <c r="E25" s="342"/>
      <c r="F25" s="342"/>
      <c r="G25" s="342"/>
      <c r="H25" s="342"/>
      <c r="I25" s="342"/>
      <c r="J25" s="342"/>
      <c r="K25" s="342"/>
      <c r="L25" s="345"/>
      <c r="M25" s="348"/>
      <c r="N25" s="342"/>
      <c r="O25" s="342"/>
      <c r="P25" s="342"/>
      <c r="Q25" s="342"/>
      <c r="R25" s="342"/>
      <c r="S25" s="342"/>
      <c r="T25" s="342"/>
      <c r="U25" s="342"/>
      <c r="V25" s="342"/>
      <c r="W25" s="342"/>
      <c r="X25" s="234"/>
    </row>
    <row r="26" spans="1:24" ht="15" customHeight="1" thickBot="1">
      <c r="A26" s="349"/>
      <c r="B26" s="350"/>
      <c r="C26" s="350"/>
      <c r="D26" s="350"/>
      <c r="E26" s="350"/>
      <c r="F26" s="350"/>
      <c r="G26" s="350"/>
      <c r="H26" s="350"/>
      <c r="I26" s="350"/>
      <c r="J26" s="350"/>
      <c r="K26" s="350"/>
      <c r="L26" s="355"/>
      <c r="M26" s="349"/>
      <c r="N26" s="350"/>
      <c r="O26" s="350"/>
      <c r="P26" s="350"/>
      <c r="Q26" s="350"/>
      <c r="R26" s="350"/>
      <c r="S26" s="350"/>
      <c r="T26" s="350"/>
      <c r="U26" s="350"/>
      <c r="V26" s="350"/>
      <c r="W26" s="350"/>
      <c r="X26" s="235"/>
    </row>
    <row r="27" spans="1:24" ht="24.95" customHeight="1" thickTop="1" thickBot="1">
      <c r="A27" s="352" t="s">
        <v>13316</v>
      </c>
      <c r="B27" s="353"/>
      <c r="C27" s="353"/>
      <c r="D27" s="353"/>
      <c r="E27" s="353"/>
      <c r="F27" s="353"/>
      <c r="G27" s="353"/>
      <c r="H27" s="353"/>
      <c r="I27" s="353"/>
      <c r="J27" s="353"/>
      <c r="K27" s="353"/>
      <c r="L27" s="354"/>
      <c r="M27" s="352" t="s">
        <v>13317</v>
      </c>
      <c r="N27" s="353"/>
      <c r="O27" s="353"/>
      <c r="P27" s="353"/>
      <c r="Q27" s="353"/>
      <c r="R27" s="353"/>
      <c r="S27" s="353"/>
      <c r="T27" s="353"/>
      <c r="U27" s="353"/>
      <c r="V27" s="353"/>
      <c r="W27" s="353"/>
      <c r="X27" s="354"/>
    </row>
    <row r="28" spans="1:24" ht="15" customHeight="1">
      <c r="A28" s="347" t="s">
        <v>5527</v>
      </c>
      <c r="B28" s="341">
        <v>1</v>
      </c>
      <c r="C28" s="341">
        <v>2</v>
      </c>
      <c r="D28" s="341">
        <v>3</v>
      </c>
      <c r="E28" s="341">
        <v>4</v>
      </c>
      <c r="F28" s="341">
        <v>5</v>
      </c>
      <c r="G28" s="341">
        <v>6</v>
      </c>
      <c r="H28" s="341">
        <v>7</v>
      </c>
      <c r="I28" s="341">
        <v>8</v>
      </c>
      <c r="J28" s="341">
        <v>9</v>
      </c>
      <c r="K28" s="341">
        <v>10</v>
      </c>
      <c r="L28" s="344"/>
      <c r="M28" s="347" t="s">
        <v>5527</v>
      </c>
      <c r="N28" s="341">
        <v>1</v>
      </c>
      <c r="O28" s="341">
        <v>2</v>
      </c>
      <c r="P28" s="341">
        <v>3</v>
      </c>
      <c r="Q28" s="341">
        <v>4</v>
      </c>
      <c r="R28" s="341">
        <v>5</v>
      </c>
      <c r="S28" s="341">
        <v>6</v>
      </c>
      <c r="T28" s="341">
        <v>7</v>
      </c>
      <c r="U28" s="341">
        <v>8</v>
      </c>
      <c r="V28" s="341">
        <v>9</v>
      </c>
      <c r="W28" s="341">
        <v>10</v>
      </c>
      <c r="X28" s="344"/>
    </row>
    <row r="29" spans="1:24" ht="15" customHeight="1">
      <c r="A29" s="348"/>
      <c r="B29" s="342"/>
      <c r="C29" s="342"/>
      <c r="D29" s="342"/>
      <c r="E29" s="342"/>
      <c r="F29" s="342"/>
      <c r="G29" s="342"/>
      <c r="H29" s="342"/>
      <c r="I29" s="342"/>
      <c r="J29" s="342"/>
      <c r="K29" s="342"/>
      <c r="L29" s="345"/>
      <c r="M29" s="348"/>
      <c r="N29" s="342"/>
      <c r="O29" s="342"/>
      <c r="P29" s="342"/>
      <c r="Q29" s="342"/>
      <c r="R29" s="342"/>
      <c r="S29" s="342"/>
      <c r="T29" s="342"/>
      <c r="U29" s="342"/>
      <c r="V29" s="342"/>
      <c r="W29" s="342"/>
      <c r="X29" s="345"/>
    </row>
    <row r="30" spans="1:24" ht="15" customHeight="1">
      <c r="A30" s="348"/>
      <c r="B30" s="342"/>
      <c r="C30" s="342"/>
      <c r="D30" s="342"/>
      <c r="E30" s="342"/>
      <c r="F30" s="342"/>
      <c r="G30" s="342"/>
      <c r="H30" s="342"/>
      <c r="I30" s="342"/>
      <c r="J30" s="342"/>
      <c r="K30" s="342"/>
      <c r="L30" s="345"/>
      <c r="M30" s="348"/>
      <c r="N30" s="342"/>
      <c r="O30" s="342"/>
      <c r="P30" s="342"/>
      <c r="Q30" s="342"/>
      <c r="R30" s="342"/>
      <c r="S30" s="342"/>
      <c r="T30" s="342"/>
      <c r="U30" s="342"/>
      <c r="V30" s="342"/>
      <c r="W30" s="342"/>
      <c r="X30" s="345"/>
    </row>
    <row r="31" spans="1:24" ht="15" customHeight="1" thickBot="1">
      <c r="A31" s="351"/>
      <c r="B31" s="343"/>
      <c r="C31" s="343"/>
      <c r="D31" s="343"/>
      <c r="E31" s="343"/>
      <c r="F31" s="343"/>
      <c r="G31" s="343"/>
      <c r="H31" s="343"/>
      <c r="I31" s="343"/>
      <c r="J31" s="343"/>
      <c r="K31" s="343"/>
      <c r="L31" s="346"/>
      <c r="M31" s="351"/>
      <c r="N31" s="343"/>
      <c r="O31" s="343"/>
      <c r="P31" s="343"/>
      <c r="Q31" s="343"/>
      <c r="R31" s="343"/>
      <c r="S31" s="343"/>
      <c r="T31" s="343"/>
      <c r="U31" s="343"/>
      <c r="V31" s="343"/>
      <c r="W31" s="343"/>
      <c r="X31" s="346"/>
    </row>
    <row r="32" spans="1:24" ht="15" customHeight="1">
      <c r="A32" s="347" t="s">
        <v>12433</v>
      </c>
      <c r="B32" s="341">
        <v>11</v>
      </c>
      <c r="C32" s="341">
        <v>12</v>
      </c>
      <c r="D32" s="341">
        <v>13</v>
      </c>
      <c r="E32" s="341">
        <v>14</v>
      </c>
      <c r="F32" s="341">
        <v>15</v>
      </c>
      <c r="G32" s="341">
        <v>16</v>
      </c>
      <c r="H32" s="341">
        <v>17</v>
      </c>
      <c r="I32" s="341">
        <v>18</v>
      </c>
      <c r="J32" s="341">
        <v>19</v>
      </c>
      <c r="K32" s="341">
        <v>20</v>
      </c>
      <c r="L32" s="344"/>
      <c r="M32" s="347" t="s">
        <v>12433</v>
      </c>
      <c r="N32" s="341">
        <v>11</v>
      </c>
      <c r="O32" s="341">
        <v>12</v>
      </c>
      <c r="P32" s="341">
        <v>13</v>
      </c>
      <c r="Q32" s="341">
        <v>14</v>
      </c>
      <c r="R32" s="341">
        <v>15</v>
      </c>
      <c r="S32" s="341">
        <v>16</v>
      </c>
      <c r="T32" s="341">
        <v>17</v>
      </c>
      <c r="U32" s="341">
        <v>18</v>
      </c>
      <c r="V32" s="341">
        <v>19</v>
      </c>
      <c r="W32" s="341">
        <v>20</v>
      </c>
      <c r="X32" s="344"/>
    </row>
    <row r="33" spans="1:24" ht="15" customHeight="1">
      <c r="A33" s="348"/>
      <c r="B33" s="342"/>
      <c r="C33" s="342"/>
      <c r="D33" s="342"/>
      <c r="E33" s="342"/>
      <c r="F33" s="342"/>
      <c r="G33" s="342"/>
      <c r="H33" s="342"/>
      <c r="I33" s="342"/>
      <c r="J33" s="342"/>
      <c r="K33" s="342"/>
      <c r="L33" s="345"/>
      <c r="M33" s="348"/>
      <c r="N33" s="342"/>
      <c r="O33" s="342"/>
      <c r="P33" s="342"/>
      <c r="Q33" s="342"/>
      <c r="R33" s="342"/>
      <c r="S33" s="342"/>
      <c r="T33" s="342"/>
      <c r="U33" s="342"/>
      <c r="V33" s="342"/>
      <c r="W33" s="342" t="s">
        <v>12439</v>
      </c>
      <c r="X33" s="345"/>
    </row>
    <row r="34" spans="1:24" ht="15" customHeight="1">
      <c r="A34" s="348"/>
      <c r="B34" s="342"/>
      <c r="C34" s="342"/>
      <c r="D34" s="342"/>
      <c r="E34" s="342"/>
      <c r="F34" s="342"/>
      <c r="G34" s="342"/>
      <c r="H34" s="342"/>
      <c r="I34" s="342"/>
      <c r="J34" s="342"/>
      <c r="K34" s="342"/>
      <c r="L34" s="345"/>
      <c r="M34" s="348"/>
      <c r="N34" s="342"/>
      <c r="O34" s="342"/>
      <c r="P34" s="342"/>
      <c r="Q34" s="342"/>
      <c r="R34" s="342"/>
      <c r="S34" s="342"/>
      <c r="T34" s="342"/>
      <c r="U34" s="342"/>
      <c r="V34" s="342"/>
      <c r="W34" s="342"/>
      <c r="X34" s="345"/>
    </row>
    <row r="35" spans="1:24" ht="15" customHeight="1" thickBot="1">
      <c r="A35" s="351"/>
      <c r="B35" s="343"/>
      <c r="C35" s="343"/>
      <c r="D35" s="343"/>
      <c r="E35" s="343"/>
      <c r="F35" s="343"/>
      <c r="G35" s="343"/>
      <c r="H35" s="343"/>
      <c r="I35" s="343"/>
      <c r="J35" s="343"/>
      <c r="K35" s="343"/>
      <c r="L35" s="346"/>
      <c r="M35" s="351"/>
      <c r="N35" s="343"/>
      <c r="O35" s="343"/>
      <c r="P35" s="343"/>
      <c r="Q35" s="343"/>
      <c r="R35" s="343"/>
      <c r="S35" s="343"/>
      <c r="T35" s="343"/>
      <c r="U35" s="343"/>
      <c r="V35" s="343"/>
      <c r="W35" s="343"/>
      <c r="X35" s="346"/>
    </row>
    <row r="36" spans="1:24" ht="15" customHeight="1">
      <c r="A36" s="347" t="s">
        <v>12434</v>
      </c>
      <c r="B36" s="341">
        <v>21</v>
      </c>
      <c r="C36" s="341">
        <v>22</v>
      </c>
      <c r="D36" s="341">
        <v>23</v>
      </c>
      <c r="E36" s="341">
        <v>24</v>
      </c>
      <c r="F36" s="341">
        <v>25</v>
      </c>
      <c r="G36" s="341">
        <v>26</v>
      </c>
      <c r="H36" s="341">
        <v>27</v>
      </c>
      <c r="I36" s="341">
        <v>28</v>
      </c>
      <c r="J36" s="341">
        <v>29</v>
      </c>
      <c r="K36" s="341">
        <v>30</v>
      </c>
      <c r="L36" s="344"/>
      <c r="M36" s="347" t="s">
        <v>12434</v>
      </c>
      <c r="N36" s="341">
        <v>21</v>
      </c>
      <c r="O36" s="341">
        <v>22</v>
      </c>
      <c r="P36" s="341">
        <v>23</v>
      </c>
      <c r="Q36" s="341">
        <v>24</v>
      </c>
      <c r="R36" s="341">
        <v>25</v>
      </c>
      <c r="S36" s="341">
        <v>26</v>
      </c>
      <c r="T36" s="341">
        <v>27</v>
      </c>
      <c r="U36" s="341">
        <v>28</v>
      </c>
      <c r="V36" s="341">
        <v>29</v>
      </c>
      <c r="W36" s="341">
        <v>30</v>
      </c>
      <c r="X36" s="344"/>
    </row>
    <row r="37" spans="1:24" ht="15" customHeight="1">
      <c r="A37" s="348"/>
      <c r="B37" s="342"/>
      <c r="C37" s="342"/>
      <c r="D37" s="342"/>
      <c r="E37" s="342"/>
      <c r="F37" s="342"/>
      <c r="G37" s="342"/>
      <c r="H37" s="342"/>
      <c r="I37" s="342"/>
      <c r="J37" s="342"/>
      <c r="K37" s="342"/>
      <c r="L37" s="345"/>
      <c r="M37" s="348"/>
      <c r="N37" s="342"/>
      <c r="O37" s="342"/>
      <c r="P37" s="342"/>
      <c r="Q37" s="342"/>
      <c r="R37" s="342"/>
      <c r="S37" s="342"/>
      <c r="T37" s="342"/>
      <c r="U37" s="342"/>
      <c r="V37" s="342"/>
      <c r="W37" s="342"/>
      <c r="X37" s="345"/>
    </row>
    <row r="38" spans="1:24" ht="15" customHeight="1">
      <c r="A38" s="348"/>
      <c r="B38" s="342"/>
      <c r="C38" s="342"/>
      <c r="D38" s="342"/>
      <c r="E38" s="342"/>
      <c r="F38" s="342"/>
      <c r="G38" s="342"/>
      <c r="H38" s="342"/>
      <c r="I38" s="342"/>
      <c r="J38" s="342"/>
      <c r="K38" s="342"/>
      <c r="L38" s="345"/>
      <c r="M38" s="348"/>
      <c r="N38" s="342"/>
      <c r="O38" s="342"/>
      <c r="P38" s="342"/>
      <c r="Q38" s="342"/>
      <c r="R38" s="342"/>
      <c r="S38" s="342"/>
      <c r="T38" s="342"/>
      <c r="U38" s="342"/>
      <c r="V38" s="342"/>
      <c r="W38" s="342"/>
      <c r="X38" s="345"/>
    </row>
    <row r="39" spans="1:24" ht="15" customHeight="1">
      <c r="A39" s="348"/>
      <c r="B39" s="342"/>
      <c r="C39" s="342"/>
      <c r="D39" s="342"/>
      <c r="E39" s="342"/>
      <c r="F39" s="342"/>
      <c r="G39" s="342"/>
      <c r="H39" s="342"/>
      <c r="I39" s="342"/>
      <c r="J39" s="342"/>
      <c r="K39" s="342"/>
      <c r="L39" s="345"/>
      <c r="M39" s="348"/>
      <c r="N39" s="342"/>
      <c r="O39" s="342"/>
      <c r="P39" s="342"/>
      <c r="Q39" s="342"/>
      <c r="R39" s="342"/>
      <c r="S39" s="342"/>
      <c r="T39" s="342"/>
      <c r="U39" s="342"/>
      <c r="V39" s="342"/>
      <c r="W39" s="342"/>
      <c r="X39" s="345"/>
    </row>
    <row r="40" spans="1:24" ht="24.95" customHeight="1" thickBot="1">
      <c r="A40" s="352" t="s">
        <v>13319</v>
      </c>
      <c r="B40" s="353"/>
      <c r="C40" s="353"/>
      <c r="D40" s="353"/>
      <c r="E40" s="353"/>
      <c r="F40" s="353"/>
      <c r="G40" s="353"/>
      <c r="H40" s="353"/>
      <c r="I40" s="353"/>
      <c r="J40" s="353"/>
      <c r="K40" s="353"/>
      <c r="L40" s="354"/>
      <c r="M40" s="352" t="s">
        <v>13318</v>
      </c>
      <c r="N40" s="353"/>
      <c r="O40" s="353"/>
      <c r="P40" s="353"/>
      <c r="Q40" s="353"/>
      <c r="R40" s="353"/>
      <c r="S40" s="353"/>
      <c r="T40" s="353"/>
      <c r="U40" s="353"/>
      <c r="V40" s="353"/>
      <c r="W40" s="353"/>
      <c r="X40" s="354"/>
    </row>
    <row r="41" spans="1:24" ht="15" customHeight="1">
      <c r="A41" s="347" t="s">
        <v>5527</v>
      </c>
      <c r="B41" s="341">
        <v>1</v>
      </c>
      <c r="C41" s="341">
        <v>2</v>
      </c>
      <c r="D41" s="341">
        <v>3</v>
      </c>
      <c r="E41" s="341">
        <v>4</v>
      </c>
      <c r="F41" s="341">
        <v>5</v>
      </c>
      <c r="G41" s="341">
        <v>6</v>
      </c>
      <c r="H41" s="341">
        <v>7</v>
      </c>
      <c r="I41" s="341">
        <v>8</v>
      </c>
      <c r="J41" s="341">
        <v>9</v>
      </c>
      <c r="K41" s="341">
        <v>10</v>
      </c>
      <c r="L41" s="344"/>
      <c r="M41" s="347" t="s">
        <v>5527</v>
      </c>
      <c r="N41" s="341">
        <v>1</v>
      </c>
      <c r="O41" s="341">
        <v>2</v>
      </c>
      <c r="P41" s="341">
        <v>3</v>
      </c>
      <c r="Q41" s="341">
        <v>4</v>
      </c>
      <c r="R41" s="341">
        <v>5</v>
      </c>
      <c r="S41" s="341">
        <v>6</v>
      </c>
      <c r="T41" s="341">
        <v>7</v>
      </c>
      <c r="U41" s="341">
        <v>8</v>
      </c>
      <c r="V41" s="341">
        <v>9</v>
      </c>
      <c r="W41" s="341">
        <v>10</v>
      </c>
      <c r="X41" s="344"/>
    </row>
    <row r="42" spans="1:24" ht="15" customHeight="1">
      <c r="A42" s="348"/>
      <c r="B42" s="342"/>
      <c r="C42" s="342"/>
      <c r="D42" s="342"/>
      <c r="E42" s="342"/>
      <c r="F42" s="342"/>
      <c r="G42" s="342"/>
      <c r="H42" s="342"/>
      <c r="I42" s="342"/>
      <c r="J42" s="342"/>
      <c r="K42" s="342"/>
      <c r="L42" s="345"/>
      <c r="M42" s="348"/>
      <c r="N42" s="342"/>
      <c r="O42" s="342"/>
      <c r="P42" s="342"/>
      <c r="Q42" s="342"/>
      <c r="R42" s="342"/>
      <c r="S42" s="342"/>
      <c r="T42" s="342"/>
      <c r="U42" s="342"/>
      <c r="V42" s="342"/>
      <c r="W42" s="342"/>
      <c r="X42" s="345"/>
    </row>
    <row r="43" spans="1:24" ht="15" customHeight="1">
      <c r="A43" s="348"/>
      <c r="B43" s="342"/>
      <c r="C43" s="342"/>
      <c r="D43" s="342"/>
      <c r="E43" s="342"/>
      <c r="F43" s="342"/>
      <c r="G43" s="342"/>
      <c r="H43" s="342"/>
      <c r="I43" s="342"/>
      <c r="J43" s="342"/>
      <c r="K43" s="342"/>
      <c r="L43" s="345"/>
      <c r="M43" s="348"/>
      <c r="N43" s="342"/>
      <c r="O43" s="342"/>
      <c r="P43" s="342"/>
      <c r="Q43" s="342"/>
      <c r="R43" s="342"/>
      <c r="S43" s="342"/>
      <c r="T43" s="342"/>
      <c r="U43" s="342"/>
      <c r="V43" s="342"/>
      <c r="W43" s="342"/>
      <c r="X43" s="345"/>
    </row>
    <row r="44" spans="1:24" ht="15" customHeight="1" thickBot="1">
      <c r="A44" s="351"/>
      <c r="B44" s="343"/>
      <c r="C44" s="343"/>
      <c r="D44" s="343"/>
      <c r="E44" s="343"/>
      <c r="F44" s="343"/>
      <c r="G44" s="343"/>
      <c r="H44" s="343"/>
      <c r="I44" s="343"/>
      <c r="J44" s="343"/>
      <c r="K44" s="343"/>
      <c r="L44" s="346"/>
      <c r="M44" s="351"/>
      <c r="N44" s="343"/>
      <c r="O44" s="343"/>
      <c r="P44" s="343"/>
      <c r="Q44" s="343"/>
      <c r="R44" s="343"/>
      <c r="S44" s="343"/>
      <c r="T44" s="343"/>
      <c r="U44" s="343"/>
      <c r="V44" s="343"/>
      <c r="W44" s="343"/>
      <c r="X44" s="346"/>
    </row>
    <row r="45" spans="1:24" ht="15" customHeight="1">
      <c r="A45" s="347" t="s">
        <v>12433</v>
      </c>
      <c r="B45" s="341">
        <v>11</v>
      </c>
      <c r="C45" s="341">
        <v>12</v>
      </c>
      <c r="D45" s="341">
        <v>13</v>
      </c>
      <c r="E45" s="341">
        <v>14</v>
      </c>
      <c r="F45" s="341">
        <v>15</v>
      </c>
      <c r="G45" s="341">
        <v>16</v>
      </c>
      <c r="H45" s="341">
        <v>17</v>
      </c>
      <c r="I45" s="341">
        <v>18</v>
      </c>
      <c r="J45" s="341">
        <v>19</v>
      </c>
      <c r="K45" s="341">
        <v>20</v>
      </c>
      <c r="L45" s="344"/>
      <c r="M45" s="347" t="s">
        <v>12433</v>
      </c>
      <c r="N45" s="341">
        <v>11</v>
      </c>
      <c r="O45" s="341">
        <v>12</v>
      </c>
      <c r="P45" s="341">
        <v>13</v>
      </c>
      <c r="Q45" s="341">
        <v>14</v>
      </c>
      <c r="R45" s="341">
        <v>15</v>
      </c>
      <c r="S45" s="341">
        <v>16</v>
      </c>
      <c r="T45" s="341">
        <v>17</v>
      </c>
      <c r="U45" s="341">
        <v>18</v>
      </c>
      <c r="V45" s="341">
        <v>19</v>
      </c>
      <c r="W45" s="341">
        <v>20</v>
      </c>
      <c r="X45" s="344"/>
    </row>
    <row r="46" spans="1:24" ht="15" customHeight="1">
      <c r="A46" s="348"/>
      <c r="B46" s="342"/>
      <c r="C46" s="342"/>
      <c r="D46" s="342"/>
      <c r="E46" s="342"/>
      <c r="F46" s="342"/>
      <c r="G46" s="342"/>
      <c r="H46" s="342"/>
      <c r="I46" s="342"/>
      <c r="J46" s="342"/>
      <c r="K46" s="342"/>
      <c r="L46" s="345"/>
      <c r="M46" s="348"/>
      <c r="N46" s="342"/>
      <c r="O46" s="342"/>
      <c r="P46" s="342"/>
      <c r="Q46" s="342"/>
      <c r="R46" s="342"/>
      <c r="S46" s="342"/>
      <c r="T46" s="342"/>
      <c r="U46" s="342"/>
      <c r="V46" s="342"/>
      <c r="W46" s="342"/>
      <c r="X46" s="345"/>
    </row>
    <row r="47" spans="1:24" ht="15" customHeight="1">
      <c r="A47" s="348"/>
      <c r="B47" s="342"/>
      <c r="C47" s="342"/>
      <c r="D47" s="342"/>
      <c r="E47" s="342"/>
      <c r="F47" s="342"/>
      <c r="G47" s="342"/>
      <c r="H47" s="342"/>
      <c r="I47" s="342"/>
      <c r="J47" s="342"/>
      <c r="K47" s="342"/>
      <c r="L47" s="345"/>
      <c r="M47" s="348"/>
      <c r="N47" s="342"/>
      <c r="O47" s="342"/>
      <c r="P47" s="342"/>
      <c r="Q47" s="342"/>
      <c r="R47" s="342"/>
      <c r="S47" s="342"/>
      <c r="T47" s="342"/>
      <c r="U47" s="342"/>
      <c r="V47" s="342"/>
      <c r="W47" s="342"/>
      <c r="X47" s="345"/>
    </row>
    <row r="48" spans="1:24" ht="15" customHeight="1" thickBot="1">
      <c r="A48" s="351"/>
      <c r="B48" s="343"/>
      <c r="C48" s="343"/>
      <c r="D48" s="343"/>
      <c r="E48" s="343"/>
      <c r="F48" s="343"/>
      <c r="G48" s="343"/>
      <c r="H48" s="343"/>
      <c r="I48" s="343"/>
      <c r="J48" s="343"/>
      <c r="K48" s="343"/>
      <c r="L48" s="346"/>
      <c r="M48" s="351"/>
      <c r="N48" s="343"/>
      <c r="O48" s="343"/>
      <c r="P48" s="343"/>
      <c r="Q48" s="343"/>
      <c r="R48" s="343"/>
      <c r="S48" s="343"/>
      <c r="T48" s="343"/>
      <c r="U48" s="343"/>
      <c r="V48" s="343"/>
      <c r="W48" s="343"/>
      <c r="X48" s="346"/>
    </row>
    <row r="49" spans="1:24" ht="15" customHeight="1">
      <c r="A49" s="347" t="s">
        <v>12434</v>
      </c>
      <c r="B49" s="341">
        <v>21</v>
      </c>
      <c r="C49" s="341">
        <v>22</v>
      </c>
      <c r="D49" s="341">
        <v>23</v>
      </c>
      <c r="E49" s="341">
        <v>24</v>
      </c>
      <c r="F49" s="341">
        <v>25</v>
      </c>
      <c r="G49" s="341">
        <v>26</v>
      </c>
      <c r="H49" s="341">
        <v>27</v>
      </c>
      <c r="I49" s="341">
        <v>28</v>
      </c>
      <c r="J49" s="341">
        <v>29</v>
      </c>
      <c r="K49" s="341">
        <v>30</v>
      </c>
      <c r="L49" s="232" t="s">
        <v>12435</v>
      </c>
      <c r="M49" s="347" t="s">
        <v>12434</v>
      </c>
      <c r="N49" s="341">
        <v>21</v>
      </c>
      <c r="O49" s="341">
        <v>22</v>
      </c>
      <c r="P49" s="341">
        <v>23</v>
      </c>
      <c r="Q49" s="341">
        <v>24</v>
      </c>
      <c r="R49" s="341">
        <v>25</v>
      </c>
      <c r="S49" s="341">
        <v>26</v>
      </c>
      <c r="T49" s="341">
        <v>27</v>
      </c>
      <c r="U49" s="341">
        <v>28</v>
      </c>
      <c r="V49" s="341">
        <v>29</v>
      </c>
      <c r="W49" s="341">
        <v>30</v>
      </c>
      <c r="X49" s="344"/>
    </row>
    <row r="50" spans="1:24" ht="15" customHeight="1">
      <c r="A50" s="348"/>
      <c r="B50" s="342"/>
      <c r="C50" s="342"/>
      <c r="D50" s="342"/>
      <c r="E50" s="342"/>
      <c r="F50" s="342"/>
      <c r="G50" s="342"/>
      <c r="H50" s="342"/>
      <c r="I50" s="342"/>
      <c r="J50" s="342"/>
      <c r="K50" s="342"/>
      <c r="L50" s="233" t="s">
        <v>12440</v>
      </c>
      <c r="M50" s="348"/>
      <c r="N50" s="342"/>
      <c r="O50" s="342"/>
      <c r="P50" s="342"/>
      <c r="Q50" s="342"/>
      <c r="R50" s="342"/>
      <c r="S50" s="342"/>
      <c r="T50" s="342"/>
      <c r="U50" s="342"/>
      <c r="V50" s="342"/>
      <c r="W50" s="342"/>
      <c r="X50" s="345"/>
    </row>
    <row r="51" spans="1:24" ht="15" customHeight="1">
      <c r="A51" s="348"/>
      <c r="B51" s="342"/>
      <c r="C51" s="342"/>
      <c r="D51" s="342"/>
      <c r="E51" s="342"/>
      <c r="F51" s="342"/>
      <c r="G51" s="342"/>
      <c r="H51" s="342"/>
      <c r="I51" s="342"/>
      <c r="J51" s="342"/>
      <c r="K51" s="342"/>
      <c r="L51" s="234"/>
      <c r="M51" s="348"/>
      <c r="N51" s="342"/>
      <c r="O51" s="342"/>
      <c r="P51" s="342"/>
      <c r="Q51" s="342"/>
      <c r="R51" s="342"/>
      <c r="S51" s="342"/>
      <c r="T51" s="342"/>
      <c r="U51" s="342"/>
      <c r="V51" s="342"/>
      <c r="W51" s="342"/>
      <c r="X51" s="345"/>
    </row>
    <row r="52" spans="1:24" ht="15" customHeight="1" thickBot="1">
      <c r="A52" s="349"/>
      <c r="B52" s="350"/>
      <c r="C52" s="350"/>
      <c r="D52" s="350"/>
      <c r="E52" s="350"/>
      <c r="F52" s="350"/>
      <c r="G52" s="350"/>
      <c r="H52" s="350"/>
      <c r="I52" s="350"/>
      <c r="J52" s="350"/>
      <c r="K52" s="350"/>
      <c r="L52" s="235"/>
      <c r="M52" s="349"/>
      <c r="N52" s="350"/>
      <c r="O52" s="350"/>
      <c r="P52" s="350"/>
      <c r="Q52" s="350"/>
      <c r="R52" s="350"/>
      <c r="S52" s="350"/>
      <c r="T52" s="350"/>
      <c r="U52" s="350"/>
      <c r="V52" s="350"/>
      <c r="W52" s="350"/>
      <c r="X52" s="355"/>
    </row>
    <row r="53" spans="1:24" ht="24.95" customHeight="1" thickTop="1" thickBot="1">
      <c r="A53" s="352" t="s">
        <v>13320</v>
      </c>
      <c r="B53" s="353"/>
      <c r="C53" s="353"/>
      <c r="D53" s="353"/>
      <c r="E53" s="353"/>
      <c r="F53" s="353"/>
      <c r="G53" s="353"/>
      <c r="H53" s="353"/>
      <c r="I53" s="353"/>
      <c r="J53" s="353"/>
      <c r="K53" s="353"/>
      <c r="L53" s="354"/>
      <c r="M53" s="352" t="s">
        <v>13321</v>
      </c>
      <c r="N53" s="353"/>
      <c r="O53" s="353"/>
      <c r="P53" s="353"/>
      <c r="Q53" s="353"/>
      <c r="R53" s="353"/>
      <c r="S53" s="353"/>
      <c r="T53" s="353"/>
      <c r="U53" s="353"/>
      <c r="V53" s="353"/>
      <c r="W53" s="353"/>
      <c r="X53" s="354"/>
    </row>
    <row r="54" spans="1:24" ht="15" customHeight="1">
      <c r="A54" s="347" t="s">
        <v>5527</v>
      </c>
      <c r="B54" s="341">
        <v>1</v>
      </c>
      <c r="C54" s="341">
        <v>2</v>
      </c>
      <c r="D54" s="341">
        <v>3</v>
      </c>
      <c r="E54" s="341">
        <v>4</v>
      </c>
      <c r="F54" s="341">
        <v>5</v>
      </c>
      <c r="G54" s="341">
        <v>6</v>
      </c>
      <c r="H54" s="341">
        <v>7</v>
      </c>
      <c r="I54" s="341">
        <v>8</v>
      </c>
      <c r="J54" s="341">
        <v>9</v>
      </c>
      <c r="K54" s="341">
        <v>10</v>
      </c>
      <c r="L54" s="344"/>
      <c r="M54" s="347" t="s">
        <v>5527</v>
      </c>
      <c r="N54" s="341">
        <v>1</v>
      </c>
      <c r="O54" s="341">
        <v>2</v>
      </c>
      <c r="P54" s="341">
        <v>3</v>
      </c>
      <c r="Q54" s="341">
        <v>4</v>
      </c>
      <c r="R54" s="341">
        <v>5</v>
      </c>
      <c r="S54" s="341">
        <v>6</v>
      </c>
      <c r="T54" s="341">
        <v>7</v>
      </c>
      <c r="U54" s="341">
        <v>8</v>
      </c>
      <c r="V54" s="341">
        <v>9</v>
      </c>
      <c r="W54" s="341">
        <v>10</v>
      </c>
      <c r="X54" s="344"/>
    </row>
    <row r="55" spans="1:24" ht="15" customHeight="1">
      <c r="A55" s="348"/>
      <c r="B55" s="342"/>
      <c r="C55" s="342"/>
      <c r="D55" s="342"/>
      <c r="E55" s="342"/>
      <c r="F55" s="342"/>
      <c r="G55" s="342"/>
      <c r="H55" s="342"/>
      <c r="I55" s="342"/>
      <c r="J55" s="342"/>
      <c r="K55" s="342"/>
      <c r="L55" s="345"/>
      <c r="M55" s="348"/>
      <c r="N55" s="342"/>
      <c r="O55" s="342"/>
      <c r="P55" s="342"/>
      <c r="Q55" s="342"/>
      <c r="R55" s="342"/>
      <c r="S55" s="342"/>
      <c r="T55" s="342"/>
      <c r="U55" s="342"/>
      <c r="V55" s="342"/>
      <c r="W55" s="342"/>
      <c r="X55" s="345"/>
    </row>
    <row r="56" spans="1:24" ht="15" customHeight="1">
      <c r="A56" s="348"/>
      <c r="B56" s="342"/>
      <c r="C56" s="342"/>
      <c r="D56" s="342"/>
      <c r="E56" s="342"/>
      <c r="F56" s="342"/>
      <c r="G56" s="342"/>
      <c r="H56" s="342"/>
      <c r="I56" s="342"/>
      <c r="J56" s="342"/>
      <c r="K56" s="342"/>
      <c r="L56" s="345"/>
      <c r="M56" s="348"/>
      <c r="N56" s="342"/>
      <c r="O56" s="342"/>
      <c r="P56" s="342"/>
      <c r="Q56" s="342"/>
      <c r="R56" s="342"/>
      <c r="S56" s="342"/>
      <c r="T56" s="342"/>
      <c r="U56" s="342"/>
      <c r="V56" s="342"/>
      <c r="W56" s="342"/>
      <c r="X56" s="345"/>
    </row>
    <row r="57" spans="1:24" ht="15" customHeight="1" thickBot="1">
      <c r="A57" s="351"/>
      <c r="B57" s="343"/>
      <c r="C57" s="343"/>
      <c r="D57" s="343"/>
      <c r="E57" s="343"/>
      <c r="F57" s="343"/>
      <c r="G57" s="343"/>
      <c r="H57" s="343"/>
      <c r="I57" s="343"/>
      <c r="J57" s="343"/>
      <c r="K57" s="343"/>
      <c r="L57" s="346"/>
      <c r="M57" s="351"/>
      <c r="N57" s="343"/>
      <c r="O57" s="343"/>
      <c r="P57" s="343"/>
      <c r="Q57" s="343"/>
      <c r="R57" s="343"/>
      <c r="S57" s="343"/>
      <c r="T57" s="343"/>
      <c r="U57" s="343"/>
      <c r="V57" s="343"/>
      <c r="W57" s="343"/>
      <c r="X57" s="346"/>
    </row>
    <row r="58" spans="1:24" ht="15" customHeight="1">
      <c r="A58" s="347" t="s">
        <v>12433</v>
      </c>
      <c r="B58" s="341">
        <v>11</v>
      </c>
      <c r="C58" s="341">
        <v>12</v>
      </c>
      <c r="D58" s="341">
        <v>13</v>
      </c>
      <c r="E58" s="341">
        <v>14</v>
      </c>
      <c r="F58" s="341">
        <v>15</v>
      </c>
      <c r="G58" s="341">
        <v>16</v>
      </c>
      <c r="H58" s="341">
        <v>17</v>
      </c>
      <c r="I58" s="341">
        <v>18</v>
      </c>
      <c r="J58" s="341">
        <v>19</v>
      </c>
      <c r="K58" s="341">
        <v>20</v>
      </c>
      <c r="L58" s="344"/>
      <c r="M58" s="347" t="s">
        <v>12433</v>
      </c>
      <c r="N58" s="341">
        <v>11</v>
      </c>
      <c r="O58" s="341">
        <v>12</v>
      </c>
      <c r="P58" s="341">
        <v>13</v>
      </c>
      <c r="Q58" s="341">
        <v>14</v>
      </c>
      <c r="R58" s="341">
        <v>15</v>
      </c>
      <c r="S58" s="341">
        <v>16</v>
      </c>
      <c r="T58" s="341">
        <v>17</v>
      </c>
      <c r="U58" s="341">
        <v>18</v>
      </c>
      <c r="V58" s="341">
        <v>19</v>
      </c>
      <c r="W58" s="341">
        <v>20</v>
      </c>
      <c r="X58" s="344"/>
    </row>
    <row r="59" spans="1:24" ht="15" customHeight="1">
      <c r="A59" s="348"/>
      <c r="B59" s="342"/>
      <c r="C59" s="342"/>
      <c r="D59" s="342"/>
      <c r="E59" s="342"/>
      <c r="F59" s="342"/>
      <c r="G59" s="342"/>
      <c r="H59" s="342"/>
      <c r="I59" s="342"/>
      <c r="J59" s="342"/>
      <c r="K59" s="342"/>
      <c r="L59" s="345"/>
      <c r="M59" s="348"/>
      <c r="N59" s="342"/>
      <c r="O59" s="342"/>
      <c r="P59" s="342"/>
      <c r="Q59" s="342"/>
      <c r="R59" s="342"/>
      <c r="S59" s="342"/>
      <c r="T59" s="342"/>
      <c r="U59" s="342"/>
      <c r="V59" s="342"/>
      <c r="W59" s="342"/>
      <c r="X59" s="345"/>
    </row>
    <row r="60" spans="1:24" ht="15" customHeight="1">
      <c r="A60" s="348"/>
      <c r="B60" s="342"/>
      <c r="C60" s="342"/>
      <c r="D60" s="342"/>
      <c r="E60" s="342"/>
      <c r="F60" s="342"/>
      <c r="G60" s="342"/>
      <c r="H60" s="342"/>
      <c r="I60" s="342"/>
      <c r="J60" s="342"/>
      <c r="K60" s="342"/>
      <c r="L60" s="345"/>
      <c r="M60" s="348"/>
      <c r="N60" s="342"/>
      <c r="O60" s="342"/>
      <c r="P60" s="342"/>
      <c r="Q60" s="342"/>
      <c r="R60" s="342"/>
      <c r="S60" s="342"/>
      <c r="T60" s="342"/>
      <c r="U60" s="342"/>
      <c r="V60" s="342"/>
      <c r="W60" s="342"/>
      <c r="X60" s="345"/>
    </row>
    <row r="61" spans="1:24" ht="15" customHeight="1" thickBot="1">
      <c r="A61" s="351"/>
      <c r="B61" s="343"/>
      <c r="C61" s="343"/>
      <c r="D61" s="343"/>
      <c r="E61" s="343"/>
      <c r="F61" s="343"/>
      <c r="G61" s="343"/>
      <c r="H61" s="343"/>
      <c r="I61" s="343"/>
      <c r="J61" s="343"/>
      <c r="K61" s="343"/>
      <c r="L61" s="346"/>
      <c r="M61" s="351"/>
      <c r="N61" s="343"/>
      <c r="O61" s="343"/>
      <c r="P61" s="343"/>
      <c r="Q61" s="343"/>
      <c r="R61" s="343"/>
      <c r="S61" s="343"/>
      <c r="T61" s="343"/>
      <c r="U61" s="343"/>
      <c r="V61" s="343"/>
      <c r="W61" s="343"/>
      <c r="X61" s="346"/>
    </row>
    <row r="62" spans="1:24" ht="15" customHeight="1">
      <c r="A62" s="347" t="s">
        <v>12434</v>
      </c>
      <c r="B62" s="294">
        <v>21</v>
      </c>
      <c r="C62" s="341">
        <v>22</v>
      </c>
      <c r="D62" s="341">
        <v>23</v>
      </c>
      <c r="E62" s="341">
        <v>24</v>
      </c>
      <c r="F62" s="341">
        <v>25</v>
      </c>
      <c r="G62" s="341">
        <v>26</v>
      </c>
      <c r="H62" s="341">
        <v>27</v>
      </c>
      <c r="I62" s="341">
        <v>28</v>
      </c>
      <c r="J62" s="341">
        <v>29</v>
      </c>
      <c r="K62" s="341">
        <v>30</v>
      </c>
      <c r="L62" s="232" t="s">
        <v>12435</v>
      </c>
      <c r="M62" s="347" t="s">
        <v>12434</v>
      </c>
      <c r="N62" s="341">
        <v>21</v>
      </c>
      <c r="O62" s="341">
        <v>22</v>
      </c>
      <c r="P62" s="341">
        <v>23</v>
      </c>
      <c r="Q62" s="341">
        <v>24</v>
      </c>
      <c r="R62" s="341">
        <v>25</v>
      </c>
      <c r="S62" s="341">
        <v>26</v>
      </c>
      <c r="T62" s="341">
        <v>27</v>
      </c>
      <c r="U62" s="341">
        <v>28</v>
      </c>
      <c r="V62" s="341">
        <v>29</v>
      </c>
      <c r="W62" s="341">
        <v>30</v>
      </c>
      <c r="X62" s="344"/>
    </row>
    <row r="63" spans="1:24" ht="15" customHeight="1">
      <c r="A63" s="348"/>
      <c r="B63" s="291" t="s">
        <v>12441</v>
      </c>
      <c r="C63" s="342"/>
      <c r="D63" s="342"/>
      <c r="E63" s="342"/>
      <c r="F63" s="342"/>
      <c r="G63" s="342"/>
      <c r="H63" s="342"/>
      <c r="I63" s="342"/>
      <c r="J63" s="342"/>
      <c r="K63" s="342"/>
      <c r="L63" s="233" t="s">
        <v>12442</v>
      </c>
      <c r="M63" s="348"/>
      <c r="N63" s="342"/>
      <c r="O63" s="342"/>
      <c r="P63" s="342"/>
      <c r="Q63" s="342"/>
      <c r="R63" s="342"/>
      <c r="S63" s="342"/>
      <c r="T63" s="342"/>
      <c r="U63" s="342"/>
      <c r="V63" s="342"/>
      <c r="W63" s="342"/>
      <c r="X63" s="345"/>
    </row>
    <row r="64" spans="1:24" ht="15" customHeight="1">
      <c r="A64" s="348"/>
      <c r="B64" s="292"/>
      <c r="C64" s="342"/>
      <c r="D64" s="342"/>
      <c r="E64" s="342"/>
      <c r="F64" s="342"/>
      <c r="G64" s="342"/>
      <c r="H64" s="342"/>
      <c r="I64" s="342"/>
      <c r="J64" s="342"/>
      <c r="K64" s="342"/>
      <c r="L64" s="234"/>
      <c r="M64" s="348"/>
      <c r="N64" s="342"/>
      <c r="O64" s="342"/>
      <c r="P64" s="342"/>
      <c r="Q64" s="342"/>
      <c r="R64" s="342"/>
      <c r="S64" s="342"/>
      <c r="T64" s="342"/>
      <c r="U64" s="342"/>
      <c r="V64" s="342"/>
      <c r="W64" s="342"/>
      <c r="X64" s="345"/>
    </row>
    <row r="65" spans="1:24" ht="15" customHeight="1" thickBot="1">
      <c r="A65" s="349"/>
      <c r="B65" s="295"/>
      <c r="C65" s="350"/>
      <c r="D65" s="350"/>
      <c r="E65" s="350"/>
      <c r="F65" s="350"/>
      <c r="G65" s="350"/>
      <c r="H65" s="350"/>
      <c r="I65" s="350"/>
      <c r="J65" s="350"/>
      <c r="K65" s="350"/>
      <c r="L65" s="235"/>
      <c r="M65" s="349"/>
      <c r="N65" s="350"/>
      <c r="O65" s="350"/>
      <c r="P65" s="350"/>
      <c r="Q65" s="350"/>
      <c r="R65" s="350"/>
      <c r="S65" s="350"/>
      <c r="T65" s="350"/>
      <c r="U65" s="350"/>
      <c r="V65" s="350"/>
      <c r="W65" s="350"/>
      <c r="X65" s="355"/>
    </row>
    <row r="66" spans="1:24" ht="24.95" customHeight="1" thickTop="1" thickBot="1">
      <c r="A66" s="352" t="s">
        <v>13322</v>
      </c>
      <c r="B66" s="353"/>
      <c r="C66" s="353"/>
      <c r="D66" s="353"/>
      <c r="E66" s="353"/>
      <c r="F66" s="353"/>
      <c r="G66" s="353"/>
      <c r="H66" s="353"/>
      <c r="I66" s="353"/>
      <c r="J66" s="353"/>
      <c r="K66" s="353"/>
      <c r="L66" s="354"/>
      <c r="M66" s="352" t="s">
        <v>13323</v>
      </c>
      <c r="N66" s="353"/>
      <c r="O66" s="353"/>
      <c r="P66" s="353"/>
      <c r="Q66" s="353"/>
      <c r="R66" s="353"/>
      <c r="S66" s="353"/>
      <c r="T66" s="353"/>
      <c r="U66" s="353"/>
      <c r="V66" s="353"/>
      <c r="W66" s="353"/>
      <c r="X66" s="354"/>
    </row>
    <row r="67" spans="1:24" ht="15" customHeight="1">
      <c r="A67" s="347" t="s">
        <v>5527</v>
      </c>
      <c r="B67" s="341">
        <v>1</v>
      </c>
      <c r="C67" s="341">
        <v>2</v>
      </c>
      <c r="D67" s="341">
        <v>3</v>
      </c>
      <c r="E67" s="341">
        <v>4</v>
      </c>
      <c r="F67" s="341">
        <v>5</v>
      </c>
      <c r="G67" s="341">
        <v>6</v>
      </c>
      <c r="H67" s="341">
        <v>7</v>
      </c>
      <c r="I67" s="341">
        <v>8</v>
      </c>
      <c r="J67" s="341">
        <v>9</v>
      </c>
      <c r="K67" s="341">
        <v>10</v>
      </c>
      <c r="L67" s="344"/>
      <c r="M67" s="347" t="s">
        <v>5527</v>
      </c>
      <c r="N67" s="341">
        <v>1</v>
      </c>
      <c r="O67" s="341">
        <v>2</v>
      </c>
      <c r="P67" s="341">
        <v>3</v>
      </c>
      <c r="Q67" s="341">
        <v>4</v>
      </c>
      <c r="R67" s="341">
        <v>5</v>
      </c>
      <c r="S67" s="341">
        <v>6</v>
      </c>
      <c r="T67" s="341">
        <v>7</v>
      </c>
      <c r="U67" s="341">
        <v>8</v>
      </c>
      <c r="V67" s="341">
        <v>9</v>
      </c>
      <c r="W67" s="341">
        <v>10</v>
      </c>
      <c r="X67" s="344"/>
    </row>
    <row r="68" spans="1:24" ht="15" customHeight="1">
      <c r="A68" s="348"/>
      <c r="B68" s="342"/>
      <c r="C68" s="342"/>
      <c r="D68" s="342"/>
      <c r="E68" s="342"/>
      <c r="F68" s="342"/>
      <c r="G68" s="342"/>
      <c r="H68" s="342"/>
      <c r="I68" s="342"/>
      <c r="J68" s="342"/>
      <c r="K68" s="342"/>
      <c r="L68" s="345"/>
      <c r="M68" s="348"/>
      <c r="N68" s="342"/>
      <c r="O68" s="342"/>
      <c r="P68" s="342"/>
      <c r="Q68" s="342"/>
      <c r="R68" s="342"/>
      <c r="S68" s="342"/>
      <c r="T68" s="342"/>
      <c r="U68" s="342"/>
      <c r="V68" s="342"/>
      <c r="W68" s="342"/>
      <c r="X68" s="345"/>
    </row>
    <row r="69" spans="1:24" ht="15" customHeight="1">
      <c r="A69" s="348"/>
      <c r="B69" s="342"/>
      <c r="C69" s="342"/>
      <c r="D69" s="342"/>
      <c r="E69" s="342"/>
      <c r="F69" s="342"/>
      <c r="G69" s="342"/>
      <c r="H69" s="342"/>
      <c r="I69" s="342"/>
      <c r="J69" s="342"/>
      <c r="K69" s="342"/>
      <c r="L69" s="345"/>
      <c r="M69" s="348"/>
      <c r="N69" s="342"/>
      <c r="O69" s="342"/>
      <c r="P69" s="342"/>
      <c r="Q69" s="342"/>
      <c r="R69" s="342"/>
      <c r="S69" s="342"/>
      <c r="T69" s="342"/>
      <c r="U69" s="342"/>
      <c r="V69" s="342"/>
      <c r="W69" s="342"/>
      <c r="X69" s="345"/>
    </row>
    <row r="70" spans="1:24" ht="15" customHeight="1" thickBot="1">
      <c r="A70" s="351"/>
      <c r="B70" s="343"/>
      <c r="C70" s="343"/>
      <c r="D70" s="343"/>
      <c r="E70" s="343"/>
      <c r="F70" s="343"/>
      <c r="G70" s="343"/>
      <c r="H70" s="343"/>
      <c r="I70" s="343"/>
      <c r="J70" s="343"/>
      <c r="K70" s="343"/>
      <c r="L70" s="346"/>
      <c r="M70" s="351"/>
      <c r="N70" s="343"/>
      <c r="O70" s="343"/>
      <c r="P70" s="343"/>
      <c r="Q70" s="343"/>
      <c r="R70" s="343"/>
      <c r="S70" s="343"/>
      <c r="T70" s="343"/>
      <c r="U70" s="343"/>
      <c r="V70" s="343"/>
      <c r="W70" s="343"/>
      <c r="X70" s="346"/>
    </row>
    <row r="71" spans="1:24" ht="15" customHeight="1">
      <c r="A71" s="347" t="s">
        <v>12433</v>
      </c>
      <c r="B71" s="341">
        <v>11</v>
      </c>
      <c r="C71" s="341">
        <v>12</v>
      </c>
      <c r="D71" s="341">
        <v>13</v>
      </c>
      <c r="E71" s="341">
        <v>14</v>
      </c>
      <c r="F71" s="341">
        <v>15</v>
      </c>
      <c r="G71" s="341">
        <v>16</v>
      </c>
      <c r="H71" s="341">
        <v>17</v>
      </c>
      <c r="I71" s="341">
        <v>18</v>
      </c>
      <c r="J71" s="341">
        <v>19</v>
      </c>
      <c r="K71" s="341">
        <v>20</v>
      </c>
      <c r="L71" s="344"/>
      <c r="M71" s="347" t="s">
        <v>12433</v>
      </c>
      <c r="N71" s="341">
        <v>11</v>
      </c>
      <c r="O71" s="341">
        <v>12</v>
      </c>
      <c r="P71" s="341">
        <v>13</v>
      </c>
      <c r="Q71" s="341">
        <v>14</v>
      </c>
      <c r="R71" s="341">
        <v>15</v>
      </c>
      <c r="S71" s="341">
        <v>16</v>
      </c>
      <c r="T71" s="341">
        <v>17</v>
      </c>
      <c r="U71" s="341">
        <v>18</v>
      </c>
      <c r="V71" s="341">
        <v>19</v>
      </c>
      <c r="W71" s="341">
        <v>20</v>
      </c>
      <c r="X71" s="344"/>
    </row>
    <row r="72" spans="1:24" ht="15" customHeight="1">
      <c r="A72" s="348"/>
      <c r="B72" s="342"/>
      <c r="C72" s="342"/>
      <c r="D72" s="342"/>
      <c r="E72" s="342"/>
      <c r="F72" s="342"/>
      <c r="G72" s="342"/>
      <c r="H72" s="342"/>
      <c r="I72" s="342"/>
      <c r="J72" s="342"/>
      <c r="K72" s="342"/>
      <c r="L72" s="345"/>
      <c r="M72" s="348"/>
      <c r="N72" s="342"/>
      <c r="O72" s="342"/>
      <c r="P72" s="342"/>
      <c r="Q72" s="342"/>
      <c r="R72" s="342"/>
      <c r="S72" s="342"/>
      <c r="T72" s="342"/>
      <c r="U72" s="342"/>
      <c r="V72" s="342"/>
      <c r="W72" s="342" t="s">
        <v>12444</v>
      </c>
      <c r="X72" s="345"/>
    </row>
    <row r="73" spans="1:24" ht="15" customHeight="1">
      <c r="A73" s="348"/>
      <c r="B73" s="342"/>
      <c r="C73" s="342"/>
      <c r="D73" s="342"/>
      <c r="E73" s="342"/>
      <c r="F73" s="342"/>
      <c r="G73" s="342"/>
      <c r="H73" s="342"/>
      <c r="I73" s="342"/>
      <c r="J73" s="342"/>
      <c r="K73" s="342"/>
      <c r="L73" s="345"/>
      <c r="M73" s="348"/>
      <c r="N73" s="342"/>
      <c r="O73" s="342"/>
      <c r="P73" s="342"/>
      <c r="Q73" s="342"/>
      <c r="R73" s="342"/>
      <c r="S73" s="342"/>
      <c r="T73" s="342"/>
      <c r="U73" s="342"/>
      <c r="V73" s="342"/>
      <c r="W73" s="342"/>
      <c r="X73" s="345"/>
    </row>
    <row r="74" spans="1:24" ht="15" customHeight="1" thickBot="1">
      <c r="A74" s="351"/>
      <c r="B74" s="343"/>
      <c r="C74" s="343"/>
      <c r="D74" s="343"/>
      <c r="E74" s="343"/>
      <c r="F74" s="343"/>
      <c r="G74" s="343"/>
      <c r="H74" s="343"/>
      <c r="I74" s="343"/>
      <c r="J74" s="343"/>
      <c r="K74" s="343"/>
      <c r="L74" s="346"/>
      <c r="M74" s="351"/>
      <c r="N74" s="343"/>
      <c r="O74" s="343"/>
      <c r="P74" s="343"/>
      <c r="Q74" s="343"/>
      <c r="R74" s="343"/>
      <c r="S74" s="343"/>
      <c r="T74" s="343"/>
      <c r="U74" s="343"/>
      <c r="V74" s="343"/>
      <c r="W74" s="343"/>
      <c r="X74" s="346"/>
    </row>
    <row r="75" spans="1:24" ht="15" customHeight="1">
      <c r="A75" s="347" t="s">
        <v>12434</v>
      </c>
      <c r="B75" s="341">
        <v>21</v>
      </c>
      <c r="C75" s="341">
        <v>22</v>
      </c>
      <c r="D75" s="341">
        <v>23</v>
      </c>
      <c r="E75" s="341">
        <v>24</v>
      </c>
      <c r="F75" s="341">
        <v>25</v>
      </c>
      <c r="G75" s="341">
        <v>26</v>
      </c>
      <c r="H75" s="341">
        <v>27</v>
      </c>
      <c r="I75" s="341">
        <v>28</v>
      </c>
      <c r="J75" s="341">
        <v>29</v>
      </c>
      <c r="K75" s="341">
        <v>30</v>
      </c>
      <c r="L75" s="232" t="s">
        <v>12435</v>
      </c>
      <c r="M75" s="347" t="s">
        <v>12434</v>
      </c>
      <c r="N75" s="341">
        <v>21</v>
      </c>
      <c r="O75" s="341">
        <v>22</v>
      </c>
      <c r="P75" s="341">
        <v>23</v>
      </c>
      <c r="Q75" s="341">
        <v>24</v>
      </c>
      <c r="R75" s="341">
        <v>25</v>
      </c>
      <c r="S75" s="341">
        <v>26</v>
      </c>
      <c r="T75" s="341">
        <v>27</v>
      </c>
      <c r="U75" s="341">
        <v>28</v>
      </c>
      <c r="V75" s="341">
        <v>29</v>
      </c>
      <c r="W75" s="341">
        <v>30</v>
      </c>
      <c r="X75" s="232"/>
    </row>
    <row r="76" spans="1:24" ht="15" customHeight="1">
      <c r="A76" s="348"/>
      <c r="B76" s="342"/>
      <c r="C76" s="342"/>
      <c r="D76" s="342"/>
      <c r="E76" s="342"/>
      <c r="F76" s="342"/>
      <c r="G76" s="342"/>
      <c r="H76" s="342"/>
      <c r="I76" s="342"/>
      <c r="J76" s="342"/>
      <c r="K76" s="342"/>
      <c r="L76" s="289" t="s">
        <v>12443</v>
      </c>
      <c r="M76" s="348"/>
      <c r="N76" s="342"/>
      <c r="O76" s="342"/>
      <c r="P76" s="342"/>
      <c r="Q76" s="342"/>
      <c r="R76" s="342"/>
      <c r="S76" s="342"/>
      <c r="T76" s="342"/>
      <c r="U76" s="342"/>
      <c r="V76" s="342"/>
      <c r="W76" s="342"/>
      <c r="X76" s="233"/>
    </row>
    <row r="77" spans="1:24" ht="15" customHeight="1">
      <c r="A77" s="348"/>
      <c r="B77" s="342"/>
      <c r="C77" s="342"/>
      <c r="D77" s="342"/>
      <c r="E77" s="342"/>
      <c r="F77" s="342"/>
      <c r="G77" s="342"/>
      <c r="H77" s="342"/>
      <c r="I77" s="342"/>
      <c r="J77" s="342"/>
      <c r="K77" s="342"/>
      <c r="L77" s="234"/>
      <c r="M77" s="348"/>
      <c r="N77" s="342"/>
      <c r="O77" s="342"/>
      <c r="P77" s="342"/>
      <c r="Q77" s="342"/>
      <c r="R77" s="342"/>
      <c r="S77" s="342"/>
      <c r="T77" s="342"/>
      <c r="U77" s="342"/>
      <c r="V77" s="342"/>
      <c r="W77" s="342"/>
      <c r="X77" s="234"/>
    </row>
    <row r="78" spans="1:24" ht="15" customHeight="1" thickBot="1">
      <c r="A78" s="349"/>
      <c r="B78" s="350"/>
      <c r="C78" s="350"/>
      <c r="D78" s="350"/>
      <c r="E78" s="350"/>
      <c r="F78" s="350"/>
      <c r="G78" s="350"/>
      <c r="H78" s="350"/>
      <c r="I78" s="350"/>
      <c r="J78" s="350"/>
      <c r="K78" s="350"/>
      <c r="L78" s="235"/>
      <c r="M78" s="349"/>
      <c r="N78" s="350"/>
      <c r="O78" s="350"/>
      <c r="P78" s="350"/>
      <c r="Q78" s="350"/>
      <c r="R78" s="350"/>
      <c r="S78" s="350"/>
      <c r="T78" s="350"/>
      <c r="U78" s="350"/>
      <c r="V78" s="350"/>
      <c r="W78" s="350"/>
      <c r="X78" s="235"/>
    </row>
    <row r="79" spans="1:24" ht="15.75" thickTop="1"/>
  </sheetData>
  <mergeCells count="436">
    <mergeCell ref="G2:G5"/>
    <mergeCell ref="H2:H5"/>
    <mergeCell ref="I2:I5"/>
    <mergeCell ref="J2:J5"/>
    <mergeCell ref="K2:K5"/>
    <mergeCell ref="L2:L5"/>
    <mergeCell ref="A2:A5"/>
    <mergeCell ref="B2:B5"/>
    <mergeCell ref="C2:C5"/>
    <mergeCell ref="D2:D5"/>
    <mergeCell ref="E2:E5"/>
    <mergeCell ref="F2:F5"/>
    <mergeCell ref="G10:G13"/>
    <mergeCell ref="H10:H13"/>
    <mergeCell ref="I10:I13"/>
    <mergeCell ref="J10:J13"/>
    <mergeCell ref="K10:K13"/>
    <mergeCell ref="A1:L1"/>
    <mergeCell ref="A10:A13"/>
    <mergeCell ref="B10:B13"/>
    <mergeCell ref="C10:C13"/>
    <mergeCell ref="D10:D13"/>
    <mergeCell ref="E10:E13"/>
    <mergeCell ref="F10:F13"/>
    <mergeCell ref="G6:G9"/>
    <mergeCell ref="H6:H9"/>
    <mergeCell ref="I6:I9"/>
    <mergeCell ref="J6:J9"/>
    <mergeCell ref="K6:K9"/>
    <mergeCell ref="L6:L9"/>
    <mergeCell ref="A6:A9"/>
    <mergeCell ref="B6:B9"/>
    <mergeCell ref="C6:C9"/>
    <mergeCell ref="D6:D9"/>
    <mergeCell ref="E6:E9"/>
    <mergeCell ref="F6:F9"/>
    <mergeCell ref="S2:S5"/>
    <mergeCell ref="T2:T5"/>
    <mergeCell ref="U2:U5"/>
    <mergeCell ref="V2:V5"/>
    <mergeCell ref="W2:W5"/>
    <mergeCell ref="X2:X5"/>
    <mergeCell ref="M2:M5"/>
    <mergeCell ref="N2:N5"/>
    <mergeCell ref="O2:O5"/>
    <mergeCell ref="P2:P5"/>
    <mergeCell ref="Q2:Q5"/>
    <mergeCell ref="R2:R5"/>
    <mergeCell ref="U6:U9"/>
    <mergeCell ref="V6:V9"/>
    <mergeCell ref="W6:W9"/>
    <mergeCell ref="X6:X9"/>
    <mergeCell ref="M6:M9"/>
    <mergeCell ref="N6:N9"/>
    <mergeCell ref="O6:O9"/>
    <mergeCell ref="P6:P9"/>
    <mergeCell ref="Q6:Q9"/>
    <mergeCell ref="R6:R9"/>
    <mergeCell ref="M1:X1"/>
    <mergeCell ref="A15:A18"/>
    <mergeCell ref="B15:B18"/>
    <mergeCell ref="C15:C18"/>
    <mergeCell ref="D15:D18"/>
    <mergeCell ref="E15:E18"/>
    <mergeCell ref="F15:F18"/>
    <mergeCell ref="G15:G18"/>
    <mergeCell ref="H15:H18"/>
    <mergeCell ref="I15:I18"/>
    <mergeCell ref="S10:S13"/>
    <mergeCell ref="T10:T13"/>
    <mergeCell ref="U10:U13"/>
    <mergeCell ref="V10:V13"/>
    <mergeCell ref="W10:W13"/>
    <mergeCell ref="X10:X13"/>
    <mergeCell ref="M10:M13"/>
    <mergeCell ref="N10:N13"/>
    <mergeCell ref="O10:O13"/>
    <mergeCell ref="P10:P13"/>
    <mergeCell ref="Q10:Q13"/>
    <mergeCell ref="R10:R13"/>
    <mergeCell ref="S6:S9"/>
    <mergeCell ref="T6:T9"/>
    <mergeCell ref="A23:A26"/>
    <mergeCell ref="B23:B26"/>
    <mergeCell ref="C23:C26"/>
    <mergeCell ref="D23:D26"/>
    <mergeCell ref="E23:E26"/>
    <mergeCell ref="F23:F26"/>
    <mergeCell ref="J15:J18"/>
    <mergeCell ref="K15:K18"/>
    <mergeCell ref="L15:L18"/>
    <mergeCell ref="A19:A22"/>
    <mergeCell ref="B19:B22"/>
    <mergeCell ref="C19:C22"/>
    <mergeCell ref="D19:D22"/>
    <mergeCell ref="E19:E22"/>
    <mergeCell ref="F19:F22"/>
    <mergeCell ref="G19:G22"/>
    <mergeCell ref="G23:G26"/>
    <mergeCell ref="H23:H26"/>
    <mergeCell ref="I23:I26"/>
    <mergeCell ref="J23:J26"/>
    <mergeCell ref="K23:K26"/>
    <mergeCell ref="L23:L26"/>
    <mergeCell ref="H19:H22"/>
    <mergeCell ref="I19:I22"/>
    <mergeCell ref="K19:K22"/>
    <mergeCell ref="L19:L22"/>
    <mergeCell ref="A14:L14"/>
    <mergeCell ref="M15:M18"/>
    <mergeCell ref="N15:N18"/>
    <mergeCell ref="O15:O18"/>
    <mergeCell ref="P15:P18"/>
    <mergeCell ref="Q15:Q18"/>
    <mergeCell ref="R15:R18"/>
    <mergeCell ref="S15:S18"/>
    <mergeCell ref="T15:T18"/>
    <mergeCell ref="P23:P26"/>
    <mergeCell ref="Q23:Q26"/>
    <mergeCell ref="V15:V18"/>
    <mergeCell ref="W15:W18"/>
    <mergeCell ref="X15:X18"/>
    <mergeCell ref="M19:M22"/>
    <mergeCell ref="N19:N22"/>
    <mergeCell ref="O19:O22"/>
    <mergeCell ref="P19:P22"/>
    <mergeCell ref="Q19:Q22"/>
    <mergeCell ref="R19:R22"/>
    <mergeCell ref="S19:S22"/>
    <mergeCell ref="U15:U18"/>
    <mergeCell ref="M14:X14"/>
    <mergeCell ref="A28:A31"/>
    <mergeCell ref="B28:B31"/>
    <mergeCell ref="C28:C31"/>
    <mergeCell ref="D28:D31"/>
    <mergeCell ref="E28:E31"/>
    <mergeCell ref="F28:F31"/>
    <mergeCell ref="G28:G31"/>
    <mergeCell ref="H28:H31"/>
    <mergeCell ref="I28:I31"/>
    <mergeCell ref="R23:R26"/>
    <mergeCell ref="S23:S26"/>
    <mergeCell ref="T23:T26"/>
    <mergeCell ref="U23:U26"/>
    <mergeCell ref="V23:V26"/>
    <mergeCell ref="W23:W26"/>
    <mergeCell ref="T19:T22"/>
    <mergeCell ref="U19:U22"/>
    <mergeCell ref="V19:V22"/>
    <mergeCell ref="W19:W22"/>
    <mergeCell ref="X19:X22"/>
    <mergeCell ref="M23:M26"/>
    <mergeCell ref="N23:N26"/>
    <mergeCell ref="O23:O26"/>
    <mergeCell ref="L32:L35"/>
    <mergeCell ref="A36:A39"/>
    <mergeCell ref="B36:B39"/>
    <mergeCell ref="C36:C39"/>
    <mergeCell ref="D36:D39"/>
    <mergeCell ref="E36:E39"/>
    <mergeCell ref="J28:J31"/>
    <mergeCell ref="K28:K31"/>
    <mergeCell ref="L28:L31"/>
    <mergeCell ref="A32:A35"/>
    <mergeCell ref="B32:B35"/>
    <mergeCell ref="C32:C35"/>
    <mergeCell ref="D32:D35"/>
    <mergeCell ref="E32:E35"/>
    <mergeCell ref="F32:F35"/>
    <mergeCell ref="G32:G35"/>
    <mergeCell ref="L36:L39"/>
    <mergeCell ref="Q36:Q39"/>
    <mergeCell ref="U28:U31"/>
    <mergeCell ref="V28:V31"/>
    <mergeCell ref="W28:W31"/>
    <mergeCell ref="X28:X31"/>
    <mergeCell ref="A27:L27"/>
    <mergeCell ref="M28:M31"/>
    <mergeCell ref="N28:N31"/>
    <mergeCell ref="O28:O31"/>
    <mergeCell ref="P28:P31"/>
    <mergeCell ref="Q28:Q31"/>
    <mergeCell ref="R28:R31"/>
    <mergeCell ref="S28:S31"/>
    <mergeCell ref="T28:T31"/>
    <mergeCell ref="F36:F39"/>
    <mergeCell ref="G36:G39"/>
    <mergeCell ref="H36:H39"/>
    <mergeCell ref="I36:I39"/>
    <mergeCell ref="J36:J39"/>
    <mergeCell ref="K36:K39"/>
    <mergeCell ref="H32:H35"/>
    <mergeCell ref="I32:I35"/>
    <mergeCell ref="J32:J35"/>
    <mergeCell ref="K32:K35"/>
    <mergeCell ref="C45:C48"/>
    <mergeCell ref="D45:D48"/>
    <mergeCell ref="E45:E48"/>
    <mergeCell ref="F45:F48"/>
    <mergeCell ref="X36:X39"/>
    <mergeCell ref="M27:X27"/>
    <mergeCell ref="A41:A44"/>
    <mergeCell ref="B41:B44"/>
    <mergeCell ref="C41:C44"/>
    <mergeCell ref="D41:D44"/>
    <mergeCell ref="E41:E44"/>
    <mergeCell ref="F41:F44"/>
    <mergeCell ref="G41:G44"/>
    <mergeCell ref="H41:H44"/>
    <mergeCell ref="R36:R39"/>
    <mergeCell ref="S36:S39"/>
    <mergeCell ref="T36:T39"/>
    <mergeCell ref="U36:U39"/>
    <mergeCell ref="V36:V39"/>
    <mergeCell ref="W36:W39"/>
    <mergeCell ref="M36:M39"/>
    <mergeCell ref="N36:N39"/>
    <mergeCell ref="O36:O39"/>
    <mergeCell ref="P36:P39"/>
    <mergeCell ref="G49:G52"/>
    <mergeCell ref="H49:H52"/>
    <mergeCell ref="I49:I52"/>
    <mergeCell ref="J49:J52"/>
    <mergeCell ref="K49:K52"/>
    <mergeCell ref="A40:L40"/>
    <mergeCell ref="A49:A52"/>
    <mergeCell ref="B49:B52"/>
    <mergeCell ref="C49:C52"/>
    <mergeCell ref="D49:D52"/>
    <mergeCell ref="E49:E52"/>
    <mergeCell ref="F49:F52"/>
    <mergeCell ref="G45:G48"/>
    <mergeCell ref="H45:H48"/>
    <mergeCell ref="I45:I48"/>
    <mergeCell ref="J45:J48"/>
    <mergeCell ref="K45:K48"/>
    <mergeCell ref="L45:L48"/>
    <mergeCell ref="I41:I44"/>
    <mergeCell ref="J41:J44"/>
    <mergeCell ref="K41:K44"/>
    <mergeCell ref="L41:L44"/>
    <mergeCell ref="A45:A48"/>
    <mergeCell ref="B45:B48"/>
    <mergeCell ref="S41:S44"/>
    <mergeCell ref="T41:T44"/>
    <mergeCell ref="U41:U44"/>
    <mergeCell ref="V41:V44"/>
    <mergeCell ref="W41:W44"/>
    <mergeCell ref="X41:X44"/>
    <mergeCell ref="M41:M44"/>
    <mergeCell ref="N41:N44"/>
    <mergeCell ref="O41:O44"/>
    <mergeCell ref="P41:P44"/>
    <mergeCell ref="Q41:Q44"/>
    <mergeCell ref="R41:R44"/>
    <mergeCell ref="S45:S48"/>
    <mergeCell ref="T45:T48"/>
    <mergeCell ref="U45:U48"/>
    <mergeCell ref="V45:V48"/>
    <mergeCell ref="W45:W48"/>
    <mergeCell ref="X45:X48"/>
    <mergeCell ref="M45:M48"/>
    <mergeCell ref="N45:N48"/>
    <mergeCell ref="O45:O48"/>
    <mergeCell ref="P45:P48"/>
    <mergeCell ref="Q45:Q48"/>
    <mergeCell ref="R45:R48"/>
    <mergeCell ref="F58:F61"/>
    <mergeCell ref="G58:G61"/>
    <mergeCell ref="M40:X40"/>
    <mergeCell ref="A54:A57"/>
    <mergeCell ref="B54:B57"/>
    <mergeCell ref="C54:C57"/>
    <mergeCell ref="D54:D57"/>
    <mergeCell ref="E54:E57"/>
    <mergeCell ref="F54:F57"/>
    <mergeCell ref="G54:G57"/>
    <mergeCell ref="H54:H57"/>
    <mergeCell ref="I54:I57"/>
    <mergeCell ref="S49:S52"/>
    <mergeCell ref="T49:T52"/>
    <mergeCell ref="U49:U52"/>
    <mergeCell ref="V49:V52"/>
    <mergeCell ref="W49:W52"/>
    <mergeCell ref="X49:X52"/>
    <mergeCell ref="M49:M52"/>
    <mergeCell ref="N49:N52"/>
    <mergeCell ref="O49:O52"/>
    <mergeCell ref="P49:P52"/>
    <mergeCell ref="Q49:Q52"/>
    <mergeCell ref="R49:R52"/>
    <mergeCell ref="G62:G65"/>
    <mergeCell ref="H62:H65"/>
    <mergeCell ref="I62:I65"/>
    <mergeCell ref="J62:J65"/>
    <mergeCell ref="K62:K65"/>
    <mergeCell ref="A53:L53"/>
    <mergeCell ref="H58:H61"/>
    <mergeCell ref="I58:I61"/>
    <mergeCell ref="J58:J61"/>
    <mergeCell ref="K58:K61"/>
    <mergeCell ref="L58:L61"/>
    <mergeCell ref="A62:A65"/>
    <mergeCell ref="C62:C65"/>
    <mergeCell ref="D62:D65"/>
    <mergeCell ref="E62:E65"/>
    <mergeCell ref="F62:F65"/>
    <mergeCell ref="J54:J57"/>
    <mergeCell ref="K54:K57"/>
    <mergeCell ref="L54:L57"/>
    <mergeCell ref="A58:A61"/>
    <mergeCell ref="B58:B61"/>
    <mergeCell ref="C58:C61"/>
    <mergeCell ref="D58:D61"/>
    <mergeCell ref="E58:E61"/>
    <mergeCell ref="S54:S57"/>
    <mergeCell ref="T54:T57"/>
    <mergeCell ref="U54:U57"/>
    <mergeCell ref="V54:V57"/>
    <mergeCell ref="W54:W57"/>
    <mergeCell ref="X54:X57"/>
    <mergeCell ref="M54:M57"/>
    <mergeCell ref="N54:N57"/>
    <mergeCell ref="O54:O57"/>
    <mergeCell ref="P54:P57"/>
    <mergeCell ref="Q54:Q57"/>
    <mergeCell ref="R54:R57"/>
    <mergeCell ref="X62:X65"/>
    <mergeCell ref="M62:M65"/>
    <mergeCell ref="N62:N65"/>
    <mergeCell ref="O62:O65"/>
    <mergeCell ref="P62:P65"/>
    <mergeCell ref="Q62:Q65"/>
    <mergeCell ref="R62:R65"/>
    <mergeCell ref="S58:S61"/>
    <mergeCell ref="T58:T61"/>
    <mergeCell ref="U58:U61"/>
    <mergeCell ref="V58:V61"/>
    <mergeCell ref="W58:W61"/>
    <mergeCell ref="X58:X61"/>
    <mergeCell ref="M58:M61"/>
    <mergeCell ref="N58:N61"/>
    <mergeCell ref="O58:O61"/>
    <mergeCell ref="P58:P61"/>
    <mergeCell ref="Q58:Q61"/>
    <mergeCell ref="R58:R61"/>
    <mergeCell ref="L71:L74"/>
    <mergeCell ref="A75:A78"/>
    <mergeCell ref="B75:B78"/>
    <mergeCell ref="C75:C78"/>
    <mergeCell ref="D75:D78"/>
    <mergeCell ref="E75:E78"/>
    <mergeCell ref="J67:J70"/>
    <mergeCell ref="K67:K70"/>
    <mergeCell ref="L67:L70"/>
    <mergeCell ref="A71:A74"/>
    <mergeCell ref="B71:B74"/>
    <mergeCell ref="C71:C74"/>
    <mergeCell ref="D71:D74"/>
    <mergeCell ref="E71:E74"/>
    <mergeCell ref="F71:F74"/>
    <mergeCell ref="G71:G74"/>
    <mergeCell ref="A67:A70"/>
    <mergeCell ref="B67:B70"/>
    <mergeCell ref="C67:C70"/>
    <mergeCell ref="D67:D70"/>
    <mergeCell ref="E67:E70"/>
    <mergeCell ref="F67:F70"/>
    <mergeCell ref="G67:G70"/>
    <mergeCell ref="H67:H70"/>
    <mergeCell ref="F75:F78"/>
    <mergeCell ref="G75:G78"/>
    <mergeCell ref="H75:H78"/>
    <mergeCell ref="I75:I78"/>
    <mergeCell ref="J75:J78"/>
    <mergeCell ref="K75:K78"/>
    <mergeCell ref="H71:H74"/>
    <mergeCell ref="I71:I74"/>
    <mergeCell ref="J71:J74"/>
    <mergeCell ref="K71:K74"/>
    <mergeCell ref="V32:V35"/>
    <mergeCell ref="W32:W35"/>
    <mergeCell ref="X32:X35"/>
    <mergeCell ref="M66:X66"/>
    <mergeCell ref="V67:V70"/>
    <mergeCell ref="W67:W70"/>
    <mergeCell ref="X67:X70"/>
    <mergeCell ref="A66:L66"/>
    <mergeCell ref="M67:M70"/>
    <mergeCell ref="N67:N70"/>
    <mergeCell ref="O67:O70"/>
    <mergeCell ref="P67:P70"/>
    <mergeCell ref="Q67:Q70"/>
    <mergeCell ref="R67:R70"/>
    <mergeCell ref="S67:S70"/>
    <mergeCell ref="T67:T70"/>
    <mergeCell ref="U67:U70"/>
    <mergeCell ref="M53:X53"/>
    <mergeCell ref="I67:I70"/>
    <mergeCell ref="S62:S65"/>
    <mergeCell ref="T62:T65"/>
    <mergeCell ref="U62:U65"/>
    <mergeCell ref="V62:V65"/>
    <mergeCell ref="W62:W65"/>
    <mergeCell ref="M32:M35"/>
    <mergeCell ref="N32:N35"/>
    <mergeCell ref="O32:O35"/>
    <mergeCell ref="P32:P35"/>
    <mergeCell ref="Q32:Q35"/>
    <mergeCell ref="R32:R35"/>
    <mergeCell ref="S32:S35"/>
    <mergeCell ref="T32:T35"/>
    <mergeCell ref="U32:U35"/>
    <mergeCell ref="V71:V74"/>
    <mergeCell ref="W71:W74"/>
    <mergeCell ref="X71:X74"/>
    <mergeCell ref="M75:M78"/>
    <mergeCell ref="N75:N78"/>
    <mergeCell ref="O75:O78"/>
    <mergeCell ref="P75:P78"/>
    <mergeCell ref="Q75:Q78"/>
    <mergeCell ref="R75:R78"/>
    <mergeCell ref="S75:S78"/>
    <mergeCell ref="T75:T78"/>
    <mergeCell ref="U75:U78"/>
    <mergeCell ref="V75:V78"/>
    <mergeCell ref="W75:W78"/>
    <mergeCell ref="M71:M74"/>
    <mergeCell ref="N71:N74"/>
    <mergeCell ref="O71:O74"/>
    <mergeCell ref="P71:P74"/>
    <mergeCell ref="Q71:Q74"/>
    <mergeCell ref="R71:R74"/>
    <mergeCell ref="S71:S74"/>
    <mergeCell ref="T71:T74"/>
    <mergeCell ref="U71:U74"/>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Q238"/>
  <sheetViews>
    <sheetView topLeftCell="A3" zoomScale="70" zoomScaleNormal="70" workbookViewId="0">
      <selection activeCell="N3" sqref="N3:N6"/>
    </sheetView>
  </sheetViews>
  <sheetFormatPr defaultRowHeight="15"/>
  <sheetData>
    <row r="2" spans="2:14">
      <c r="B2" t="s">
        <v>13306</v>
      </c>
      <c r="C2" t="s">
        <v>2959</v>
      </c>
      <c r="D2" t="s">
        <v>12476</v>
      </c>
      <c r="E2" t="s">
        <v>12483</v>
      </c>
    </row>
    <row r="3" spans="2:14">
      <c r="B3" t="s">
        <v>13306</v>
      </c>
      <c r="C3" t="s">
        <v>2960</v>
      </c>
      <c r="D3" t="s">
        <v>12477</v>
      </c>
      <c r="E3" t="s">
        <v>12483</v>
      </c>
      <c r="N3" t="s">
        <v>12471</v>
      </c>
    </row>
    <row r="4" spans="2:14">
      <c r="B4" t="s">
        <v>13306</v>
      </c>
      <c r="C4" t="s">
        <v>12068</v>
      </c>
      <c r="D4" t="s">
        <v>12478</v>
      </c>
      <c r="E4" t="s">
        <v>12483</v>
      </c>
      <c r="N4" t="s">
        <v>12472</v>
      </c>
    </row>
    <row r="5" spans="2:14">
      <c r="B5" t="s">
        <v>2846</v>
      </c>
      <c r="C5" t="s">
        <v>2959</v>
      </c>
      <c r="D5" t="s">
        <v>12479</v>
      </c>
      <c r="E5" t="s">
        <v>12483</v>
      </c>
      <c r="N5" t="s">
        <v>12473</v>
      </c>
    </row>
    <row r="6" spans="2:14">
      <c r="B6" t="s">
        <v>2846</v>
      </c>
      <c r="C6" t="s">
        <v>2960</v>
      </c>
      <c r="D6" t="s">
        <v>12480</v>
      </c>
      <c r="E6" t="s">
        <v>12483</v>
      </c>
      <c r="N6" t="s">
        <v>12474</v>
      </c>
    </row>
    <row r="7" spans="2:14">
      <c r="B7" t="s">
        <v>13307</v>
      </c>
      <c r="C7" t="s">
        <v>2959</v>
      </c>
      <c r="D7" t="s">
        <v>12481</v>
      </c>
      <c r="E7" t="s">
        <v>12483</v>
      </c>
    </row>
    <row r="8" spans="2:14">
      <c r="B8" t="s">
        <v>13307</v>
      </c>
      <c r="C8" t="s">
        <v>2960</v>
      </c>
      <c r="D8" t="s">
        <v>12482</v>
      </c>
      <c r="E8" t="s">
        <v>12483</v>
      </c>
    </row>
    <row r="10" spans="2:14">
      <c r="B10" t="s">
        <v>12484</v>
      </c>
      <c r="D10" t="s">
        <v>12485</v>
      </c>
    </row>
    <row r="11" spans="2:14">
      <c r="B11" t="s">
        <v>12486</v>
      </c>
      <c r="D11" t="s">
        <v>12487</v>
      </c>
    </row>
    <row r="12" spans="2:14">
      <c r="B12" t="s">
        <v>12488</v>
      </c>
      <c r="D12" t="s">
        <v>12489</v>
      </c>
    </row>
    <row r="13" spans="2:14">
      <c r="B13" t="s">
        <v>12490</v>
      </c>
      <c r="D13" t="s">
        <v>12491</v>
      </c>
    </row>
    <row r="14" spans="2:14">
      <c r="B14" t="s">
        <v>12492</v>
      </c>
      <c r="D14" t="s">
        <v>12493</v>
      </c>
    </row>
    <row r="15" spans="2:14">
      <c r="B15" t="s">
        <v>12494</v>
      </c>
      <c r="D15" t="s">
        <v>12495</v>
      </c>
    </row>
    <row r="16" spans="2:14">
      <c r="B16" t="s">
        <v>12496</v>
      </c>
      <c r="D16" t="s">
        <v>12497</v>
      </c>
    </row>
    <row r="17" spans="2:5">
      <c r="B17" t="s">
        <v>12498</v>
      </c>
      <c r="D17" t="s">
        <v>12499</v>
      </c>
    </row>
    <row r="18" spans="2:5">
      <c r="B18" t="s">
        <v>12500</v>
      </c>
      <c r="D18" t="s">
        <v>12501</v>
      </c>
      <c r="E18" t="s">
        <v>13494</v>
      </c>
    </row>
    <row r="19" spans="2:5">
      <c r="B19" t="s">
        <v>12502</v>
      </c>
      <c r="D19" t="s">
        <v>12503</v>
      </c>
      <c r="E19" t="s">
        <v>13495</v>
      </c>
    </row>
    <row r="20" spans="2:5">
      <c r="B20" t="s">
        <v>12504</v>
      </c>
      <c r="D20" t="s">
        <v>12505</v>
      </c>
      <c r="E20" t="s">
        <v>13496</v>
      </c>
    </row>
    <row r="21" spans="2:5">
      <c r="B21" t="s">
        <v>12506</v>
      </c>
      <c r="D21" t="s">
        <v>12507</v>
      </c>
    </row>
    <row r="22" spans="2:5">
      <c r="B22" t="s">
        <v>12508</v>
      </c>
      <c r="D22" t="s">
        <v>12509</v>
      </c>
    </row>
    <row r="23" spans="2:5">
      <c r="B23" t="s">
        <v>12510</v>
      </c>
      <c r="D23" t="s">
        <v>12511</v>
      </c>
    </row>
    <row r="24" spans="2:5">
      <c r="B24" t="s">
        <v>12512</v>
      </c>
      <c r="D24" t="s">
        <v>12513</v>
      </c>
      <c r="E24" t="s">
        <v>12467</v>
      </c>
    </row>
    <row r="25" spans="2:5">
      <c r="B25" t="s">
        <v>12514</v>
      </c>
      <c r="D25" t="s">
        <v>12515</v>
      </c>
      <c r="E25" t="s">
        <v>12468</v>
      </c>
    </row>
    <row r="26" spans="2:5">
      <c r="B26" t="s">
        <v>12516</v>
      </c>
      <c r="D26" t="s">
        <v>12517</v>
      </c>
      <c r="E26" t="s">
        <v>12469</v>
      </c>
    </row>
    <row r="27" spans="2:5">
      <c r="B27" t="s">
        <v>12518</v>
      </c>
      <c r="D27" t="s">
        <v>12519</v>
      </c>
      <c r="E27" t="s">
        <v>12470</v>
      </c>
    </row>
    <row r="28" spans="2:5">
      <c r="B28" t="s">
        <v>12520</v>
      </c>
    </row>
    <row r="29" spans="2:5">
      <c r="B29" t="s">
        <v>12521</v>
      </c>
      <c r="D29" t="s">
        <v>12522</v>
      </c>
    </row>
    <row r="30" spans="2:5">
      <c r="B30" t="s">
        <v>12523</v>
      </c>
      <c r="D30" t="s">
        <v>12524</v>
      </c>
    </row>
    <row r="31" spans="2:5">
      <c r="B31" t="s">
        <v>12525</v>
      </c>
      <c r="D31" t="s">
        <v>12526</v>
      </c>
    </row>
    <row r="32" spans="2:5">
      <c r="B32" t="s">
        <v>12527</v>
      </c>
      <c r="D32" t="s">
        <v>12528</v>
      </c>
    </row>
    <row r="33" spans="1:17">
      <c r="B33" t="s">
        <v>12529</v>
      </c>
      <c r="D33" t="s">
        <v>12530</v>
      </c>
    </row>
    <row r="34" spans="1:17">
      <c r="B34" t="s">
        <v>12531</v>
      </c>
      <c r="D34" t="s">
        <v>12532</v>
      </c>
    </row>
    <row r="35" spans="1:17">
      <c r="B35" t="s">
        <v>12533</v>
      </c>
      <c r="D35" t="s">
        <v>12534</v>
      </c>
    </row>
    <row r="36" spans="1:17">
      <c r="B36" t="s">
        <v>12535</v>
      </c>
      <c r="D36" t="s">
        <v>12536</v>
      </c>
    </row>
    <row r="37" spans="1:17">
      <c r="B37" t="s">
        <v>12537</v>
      </c>
      <c r="D37" t="s">
        <v>12538</v>
      </c>
      <c r="E37" t="s">
        <v>12465</v>
      </c>
    </row>
    <row r="38" spans="1:17">
      <c r="B38" t="s">
        <v>12539</v>
      </c>
      <c r="D38" t="s">
        <v>12540</v>
      </c>
      <c r="E38" t="s">
        <v>12466</v>
      </c>
    </row>
    <row r="39" spans="1:17">
      <c r="B39" t="s">
        <v>12541</v>
      </c>
      <c r="D39" t="s">
        <v>12542</v>
      </c>
      <c r="F39" t="s">
        <v>12475</v>
      </c>
    </row>
    <row r="40" spans="1:17">
      <c r="B40" t="s">
        <v>12543</v>
      </c>
      <c r="D40" t="s">
        <v>12544</v>
      </c>
    </row>
    <row r="41" spans="1:17">
      <c r="B41" t="s">
        <v>12545</v>
      </c>
      <c r="D41" t="s">
        <v>12546</v>
      </c>
    </row>
    <row r="42" spans="1:17">
      <c r="B42" t="s">
        <v>12545</v>
      </c>
      <c r="D42" t="s">
        <v>12547</v>
      </c>
    </row>
    <row r="46" spans="1:17">
      <c r="A46" t="s">
        <v>12456</v>
      </c>
      <c r="B46" t="s">
        <v>13491</v>
      </c>
      <c r="C46" t="s">
        <v>12596</v>
      </c>
      <c r="D46" t="s">
        <v>12457</v>
      </c>
      <c r="L46" s="360" t="s">
        <v>12548</v>
      </c>
      <c r="M46" s="360"/>
      <c r="N46" s="360"/>
      <c r="O46" s="360" t="s">
        <v>12572</v>
      </c>
      <c r="P46" s="360"/>
      <c r="Q46" s="360"/>
    </row>
    <row r="47" spans="1:17">
      <c r="B47" t="s">
        <v>13492</v>
      </c>
      <c r="C47" t="s">
        <v>12597</v>
      </c>
      <c r="L47" s="1" t="s">
        <v>12549</v>
      </c>
      <c r="M47" s="1" t="s">
        <v>12557</v>
      </c>
      <c r="N47" s="1" t="s">
        <v>12565</v>
      </c>
      <c r="O47" s="1" t="s">
        <v>12573</v>
      </c>
      <c r="P47" s="1" t="s">
        <v>12581</v>
      </c>
      <c r="Q47" s="1" t="s">
        <v>12589</v>
      </c>
    </row>
    <row r="48" spans="1:17">
      <c r="B48" t="s">
        <v>13493</v>
      </c>
      <c r="C48" t="s">
        <v>12598</v>
      </c>
      <c r="L48" s="1" t="s">
        <v>12550</v>
      </c>
      <c r="M48" s="1" t="s">
        <v>12558</v>
      </c>
      <c r="N48" s="1" t="s">
        <v>12566</v>
      </c>
      <c r="O48" s="1" t="s">
        <v>12574</v>
      </c>
      <c r="P48" s="1" t="s">
        <v>12582</v>
      </c>
      <c r="Q48" s="1" t="s">
        <v>12590</v>
      </c>
    </row>
    <row r="49" spans="1:17">
      <c r="A49" t="s">
        <v>12599</v>
      </c>
      <c r="B49" t="s">
        <v>13491</v>
      </c>
      <c r="C49" t="s">
        <v>12600</v>
      </c>
      <c r="D49" t="s">
        <v>12458</v>
      </c>
      <c r="L49" s="1" t="s">
        <v>12551</v>
      </c>
      <c r="M49" s="1" t="s">
        <v>12559</v>
      </c>
      <c r="N49" s="1" t="s">
        <v>12567</v>
      </c>
      <c r="O49" s="1" t="s">
        <v>12575</v>
      </c>
      <c r="P49" s="1" t="s">
        <v>12583</v>
      </c>
      <c r="Q49" s="1" t="s">
        <v>12591</v>
      </c>
    </row>
    <row r="50" spans="1:17">
      <c r="B50" t="s">
        <v>13492</v>
      </c>
      <c r="C50" t="s">
        <v>12601</v>
      </c>
      <c r="L50" s="1" t="s">
        <v>12552</v>
      </c>
      <c r="M50" s="1" t="s">
        <v>12560</v>
      </c>
      <c r="N50" s="1" t="s">
        <v>12568</v>
      </c>
      <c r="O50" s="1" t="s">
        <v>12576</v>
      </c>
      <c r="P50" s="1" t="s">
        <v>12584</v>
      </c>
      <c r="Q50" s="1" t="s">
        <v>12592</v>
      </c>
    </row>
    <row r="51" spans="1:17">
      <c r="B51" t="s">
        <v>13493</v>
      </c>
      <c r="C51" t="s">
        <v>12602</v>
      </c>
      <c r="L51" s="1" t="s">
        <v>12553</v>
      </c>
      <c r="M51" s="1" t="s">
        <v>12561</v>
      </c>
      <c r="N51" s="1" t="s">
        <v>12569</v>
      </c>
      <c r="O51" s="1" t="s">
        <v>12577</v>
      </c>
      <c r="P51" s="1" t="s">
        <v>12585</v>
      </c>
      <c r="Q51" s="1" t="s">
        <v>12593</v>
      </c>
    </row>
    <row r="52" spans="1:17">
      <c r="A52" t="s">
        <v>12603</v>
      </c>
      <c r="B52" t="s">
        <v>13491</v>
      </c>
      <c r="C52" t="s">
        <v>12604</v>
      </c>
      <c r="D52" t="s">
        <v>12459</v>
      </c>
      <c r="L52" s="1" t="s">
        <v>12554</v>
      </c>
      <c r="M52" s="1" t="s">
        <v>12562</v>
      </c>
      <c r="N52" s="1" t="s">
        <v>12570</v>
      </c>
      <c r="O52" s="1" t="s">
        <v>12578</v>
      </c>
      <c r="P52" s="1" t="s">
        <v>12586</v>
      </c>
      <c r="Q52" s="1" t="s">
        <v>12594</v>
      </c>
    </row>
    <row r="53" spans="1:17">
      <c r="B53" t="s">
        <v>13492</v>
      </c>
      <c r="C53" t="s">
        <v>12605</v>
      </c>
      <c r="L53" s="1" t="s">
        <v>12555</v>
      </c>
      <c r="M53" s="1" t="s">
        <v>12563</v>
      </c>
      <c r="N53" s="1" t="s">
        <v>12571</v>
      </c>
      <c r="O53" s="1" t="s">
        <v>12579</v>
      </c>
      <c r="P53" s="1" t="s">
        <v>12587</v>
      </c>
      <c r="Q53" s="1" t="s">
        <v>12595</v>
      </c>
    </row>
    <row r="54" spans="1:17">
      <c r="B54" t="s">
        <v>13493</v>
      </c>
      <c r="C54" t="s">
        <v>12606</v>
      </c>
      <c r="L54" s="1" t="s">
        <v>12556</v>
      </c>
      <c r="M54" s="1" t="s">
        <v>12564</v>
      </c>
      <c r="N54" s="1"/>
      <c r="O54" s="1" t="s">
        <v>12580</v>
      </c>
      <c r="P54" s="1" t="s">
        <v>12588</v>
      </c>
      <c r="Q54" s="1"/>
    </row>
    <row r="55" spans="1:17">
      <c r="A55" t="s">
        <v>12607</v>
      </c>
      <c r="B55" t="s">
        <v>13491</v>
      </c>
      <c r="C55" t="s">
        <v>12608</v>
      </c>
      <c r="D55" t="s">
        <v>12460</v>
      </c>
    </row>
    <row r="56" spans="1:17">
      <c r="B56" t="s">
        <v>13492</v>
      </c>
      <c r="C56" t="s">
        <v>12609</v>
      </c>
      <c r="L56" s="60" t="s">
        <v>13490</v>
      </c>
    </row>
    <row r="57" spans="1:17">
      <c r="B57" t="s">
        <v>13493</v>
      </c>
      <c r="C57" t="s">
        <v>12610</v>
      </c>
      <c r="L57" s="60"/>
    </row>
    <row r="58" spans="1:17">
      <c r="A58" t="s">
        <v>12611</v>
      </c>
      <c r="B58" t="s">
        <v>13491</v>
      </c>
      <c r="C58" t="s">
        <v>12612</v>
      </c>
      <c r="D58" t="s">
        <v>12461</v>
      </c>
    </row>
    <row r="59" spans="1:17">
      <c r="B59" t="s">
        <v>13492</v>
      </c>
      <c r="C59" t="s">
        <v>12613</v>
      </c>
    </row>
    <row r="60" spans="1:17">
      <c r="B60" t="s">
        <v>13493</v>
      </c>
      <c r="C60" t="s">
        <v>12614</v>
      </c>
    </row>
    <row r="61" spans="1:17">
      <c r="A61" t="s">
        <v>12615</v>
      </c>
      <c r="B61" t="s">
        <v>13491</v>
      </c>
      <c r="C61" t="s">
        <v>12616</v>
      </c>
      <c r="D61" t="s">
        <v>12462</v>
      </c>
    </row>
    <row r="62" spans="1:17">
      <c r="B62" t="s">
        <v>13492</v>
      </c>
      <c r="C62" t="s">
        <v>12617</v>
      </c>
    </row>
    <row r="63" spans="1:17">
      <c r="B63" t="s">
        <v>13493</v>
      </c>
      <c r="C63" t="s">
        <v>12618</v>
      </c>
    </row>
    <row r="64" spans="1:17">
      <c r="A64" t="s">
        <v>12619</v>
      </c>
      <c r="B64" t="s">
        <v>13491</v>
      </c>
      <c r="C64" t="s">
        <v>12620</v>
      </c>
      <c r="D64" t="s">
        <v>12463</v>
      </c>
    </row>
    <row r="65" spans="1:4">
      <c r="B65" t="s">
        <v>13492</v>
      </c>
      <c r="C65" t="s">
        <v>12621</v>
      </c>
    </row>
    <row r="66" spans="1:4">
      <c r="B66" t="s">
        <v>13493</v>
      </c>
      <c r="C66" t="s">
        <v>12622</v>
      </c>
    </row>
    <row r="67" spans="1:4">
      <c r="A67" t="s">
        <v>12623</v>
      </c>
      <c r="B67" t="s">
        <v>13491</v>
      </c>
      <c r="C67" t="s">
        <v>12624</v>
      </c>
      <c r="D67" t="s">
        <v>12464</v>
      </c>
    </row>
    <row r="68" spans="1:4">
      <c r="B68" t="s">
        <v>13492</v>
      </c>
      <c r="C68" t="s">
        <v>12625</v>
      </c>
    </row>
    <row r="69" spans="1:4">
      <c r="B69" t="s">
        <v>13493</v>
      </c>
      <c r="C69" t="s">
        <v>12626</v>
      </c>
    </row>
    <row r="70" spans="1:4">
      <c r="B70" t="s">
        <v>13308</v>
      </c>
      <c r="C70" t="s">
        <v>13310</v>
      </c>
    </row>
    <row r="71" spans="1:4">
      <c r="B71" t="s">
        <v>13309</v>
      </c>
      <c r="C71" t="s">
        <v>13311</v>
      </c>
    </row>
    <row r="225" spans="7:15">
      <c r="G225" s="59"/>
    </row>
    <row r="238" spans="7:15">
      <c r="K238" s="59"/>
      <c r="O238" s="59"/>
    </row>
  </sheetData>
  <mergeCells count="2">
    <mergeCell ref="L46:N46"/>
    <mergeCell ref="O46:Q46"/>
  </mergeCells>
  <hyperlinks>
    <hyperlink ref="L56" r:id="rId1"/>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3"/>
  <dimension ref="B2:K418"/>
  <sheetViews>
    <sheetView workbookViewId="0">
      <selection activeCell="K2" sqref="K2:K419"/>
    </sheetView>
  </sheetViews>
  <sheetFormatPr defaultRowHeight="15"/>
  <sheetData>
    <row r="2" spans="2:11">
      <c r="B2" t="s">
        <v>6921</v>
      </c>
      <c r="K2" t="s">
        <v>6955</v>
      </c>
    </row>
    <row r="3" spans="2:11">
      <c r="B3" t="s">
        <v>6922</v>
      </c>
    </row>
    <row r="4" spans="2:11">
      <c r="B4" t="s">
        <v>6923</v>
      </c>
      <c r="K4" t="s">
        <v>6956</v>
      </c>
    </row>
    <row r="5" spans="2:11">
      <c r="B5" t="s">
        <v>6924</v>
      </c>
      <c r="K5" t="s">
        <v>6957</v>
      </c>
    </row>
    <row r="6" spans="2:11">
      <c r="B6" t="s">
        <v>6925</v>
      </c>
      <c r="K6" t="s">
        <v>6958</v>
      </c>
    </row>
    <row r="7" spans="2:11">
      <c r="B7" t="s">
        <v>6926</v>
      </c>
      <c r="K7" t="s">
        <v>6959</v>
      </c>
    </row>
    <row r="8" spans="2:11">
      <c r="B8" t="s">
        <v>6927</v>
      </c>
      <c r="K8" t="s">
        <v>6960</v>
      </c>
    </row>
    <row r="9" spans="2:11">
      <c r="B9" t="s">
        <v>6928</v>
      </c>
      <c r="K9" t="s">
        <v>6961</v>
      </c>
    </row>
    <row r="10" spans="2:11">
      <c r="B10" t="s">
        <v>6929</v>
      </c>
      <c r="K10" t="s">
        <v>6962</v>
      </c>
    </row>
    <row r="11" spans="2:11">
      <c r="B11" t="s">
        <v>6930</v>
      </c>
      <c r="K11" t="s">
        <v>6963</v>
      </c>
    </row>
    <row r="12" spans="2:11">
      <c r="B12" t="s">
        <v>6931</v>
      </c>
      <c r="K12" t="s">
        <v>6964</v>
      </c>
    </row>
    <row r="13" spans="2:11">
      <c r="B13" t="s">
        <v>6932</v>
      </c>
      <c r="K13" t="s">
        <v>6965</v>
      </c>
    </row>
    <row r="14" spans="2:11">
      <c r="B14" t="s">
        <v>6933</v>
      </c>
      <c r="K14" t="s">
        <v>6966</v>
      </c>
    </row>
    <row r="15" spans="2:11">
      <c r="B15" t="s">
        <v>6934</v>
      </c>
      <c r="K15" t="s">
        <v>6967</v>
      </c>
    </row>
    <row r="16" spans="2:11">
      <c r="B16" t="s">
        <v>6935</v>
      </c>
      <c r="K16" t="s">
        <v>6968</v>
      </c>
    </row>
    <row r="17" spans="2:11">
      <c r="B17" t="s">
        <v>6936</v>
      </c>
      <c r="K17" t="s">
        <v>6969</v>
      </c>
    </row>
    <row r="18" spans="2:11">
      <c r="B18" t="s">
        <v>6937</v>
      </c>
      <c r="K18" t="s">
        <v>6970</v>
      </c>
    </row>
    <row r="19" spans="2:11">
      <c r="B19" t="s">
        <v>6938</v>
      </c>
      <c r="K19" t="s">
        <v>6971</v>
      </c>
    </row>
    <row r="20" spans="2:11">
      <c r="B20" t="s">
        <v>6939</v>
      </c>
      <c r="K20" t="s">
        <v>6972</v>
      </c>
    </row>
    <row r="21" spans="2:11">
      <c r="B21" t="s">
        <v>6940</v>
      </c>
      <c r="K21" t="s">
        <v>6973</v>
      </c>
    </row>
    <row r="22" spans="2:11">
      <c r="B22" t="s">
        <v>6941</v>
      </c>
      <c r="K22" t="s">
        <v>6974</v>
      </c>
    </row>
    <row r="23" spans="2:11">
      <c r="B23" t="s">
        <v>6942</v>
      </c>
      <c r="K23" t="s">
        <v>6975</v>
      </c>
    </row>
    <row r="24" spans="2:11">
      <c r="B24" t="s">
        <v>6943</v>
      </c>
      <c r="K24" t="s">
        <v>6976</v>
      </c>
    </row>
    <row r="25" spans="2:11">
      <c r="B25" t="s">
        <v>6944</v>
      </c>
      <c r="K25" t="s">
        <v>6977</v>
      </c>
    </row>
    <row r="26" spans="2:11">
      <c r="B26" t="s">
        <v>6945</v>
      </c>
      <c r="K26" t="s">
        <v>6978</v>
      </c>
    </row>
    <row r="27" spans="2:11">
      <c r="B27" t="s">
        <v>6946</v>
      </c>
      <c r="K27" t="s">
        <v>6979</v>
      </c>
    </row>
    <row r="28" spans="2:11">
      <c r="B28" t="s">
        <v>6947</v>
      </c>
      <c r="K28" t="s">
        <v>6980</v>
      </c>
    </row>
    <row r="29" spans="2:11">
      <c r="B29" t="s">
        <v>6948</v>
      </c>
      <c r="K29" t="s">
        <v>6981</v>
      </c>
    </row>
    <row r="30" spans="2:11">
      <c r="B30" t="s">
        <v>6949</v>
      </c>
      <c r="K30" t="s">
        <v>6982</v>
      </c>
    </row>
    <row r="31" spans="2:11">
      <c r="B31" t="s">
        <v>6950</v>
      </c>
      <c r="K31" t="s">
        <v>6983</v>
      </c>
    </row>
    <row r="32" spans="2:11">
      <c r="B32" t="s">
        <v>6951</v>
      </c>
      <c r="K32" t="s">
        <v>6984</v>
      </c>
    </row>
    <row r="33" spans="2:11">
      <c r="B33" t="s">
        <v>6952</v>
      </c>
      <c r="K33" t="s">
        <v>6985</v>
      </c>
    </row>
    <row r="34" spans="2:11">
      <c r="B34" t="s">
        <v>6953</v>
      </c>
      <c r="K34" t="s">
        <v>6986</v>
      </c>
    </row>
    <row r="35" spans="2:11">
      <c r="B35" t="s">
        <v>6954</v>
      </c>
      <c r="K35" t="s">
        <v>6987</v>
      </c>
    </row>
    <row r="36" spans="2:11">
      <c r="K36" t="s">
        <v>6988</v>
      </c>
    </row>
    <row r="38" spans="2:11">
      <c r="K38" t="s">
        <v>6989</v>
      </c>
    </row>
    <row r="39" spans="2:11">
      <c r="K39" t="s">
        <v>6990</v>
      </c>
    </row>
    <row r="40" spans="2:11">
      <c r="K40" t="s">
        <v>6991</v>
      </c>
    </row>
    <row r="42" spans="2:11">
      <c r="K42" t="s">
        <v>6992</v>
      </c>
    </row>
    <row r="43" spans="2:11">
      <c r="K43" t="s">
        <v>6993</v>
      </c>
    </row>
    <row r="44" spans="2:11">
      <c r="K44" t="s">
        <v>6994</v>
      </c>
    </row>
    <row r="45" spans="2:11">
      <c r="K45" t="s">
        <v>6995</v>
      </c>
    </row>
    <row r="46" spans="2:11">
      <c r="K46" t="s">
        <v>6996</v>
      </c>
    </row>
    <row r="48" spans="2:11">
      <c r="K48" t="s">
        <v>6997</v>
      </c>
    </row>
    <row r="49" spans="11:11">
      <c r="K49" t="s">
        <v>6998</v>
      </c>
    </row>
    <row r="51" spans="11:11">
      <c r="K51" t="s">
        <v>6999</v>
      </c>
    </row>
    <row r="52" spans="11:11">
      <c r="K52" t="s">
        <v>7000</v>
      </c>
    </row>
    <row r="54" spans="11:11">
      <c r="K54" t="s">
        <v>7001</v>
      </c>
    </row>
    <row r="55" spans="11:11">
      <c r="K55" t="s">
        <v>7002</v>
      </c>
    </row>
    <row r="57" spans="11:11">
      <c r="K57" t="s">
        <v>7003</v>
      </c>
    </row>
    <row r="58" spans="11:11">
      <c r="K58" t="s">
        <v>7004</v>
      </c>
    </row>
    <row r="59" spans="11:11">
      <c r="K59" t="s">
        <v>7005</v>
      </c>
    </row>
    <row r="61" spans="11:11">
      <c r="K61" t="s">
        <v>7006</v>
      </c>
    </row>
    <row r="63" spans="11:11">
      <c r="K63" t="s">
        <v>7007</v>
      </c>
    </row>
    <row r="64" spans="11:11">
      <c r="K64" t="s">
        <v>7008</v>
      </c>
    </row>
    <row r="65" spans="11:11">
      <c r="K65" t="s">
        <v>7009</v>
      </c>
    </row>
    <row r="66" spans="11:11">
      <c r="K66" t="s">
        <v>7010</v>
      </c>
    </row>
    <row r="67" spans="11:11">
      <c r="K67" t="s">
        <v>7011</v>
      </c>
    </row>
    <row r="68" spans="11:11">
      <c r="K68" t="s">
        <v>7012</v>
      </c>
    </row>
    <row r="69" spans="11:11">
      <c r="K69" t="s">
        <v>7013</v>
      </c>
    </row>
    <row r="70" spans="11:11">
      <c r="K70" t="s">
        <v>7014</v>
      </c>
    </row>
    <row r="71" spans="11:11">
      <c r="K71" t="s">
        <v>7015</v>
      </c>
    </row>
    <row r="72" spans="11:11">
      <c r="K72" t="s">
        <v>7016</v>
      </c>
    </row>
    <row r="73" spans="11:11">
      <c r="K73" t="s">
        <v>7017</v>
      </c>
    </row>
    <row r="74" spans="11:11">
      <c r="K74" t="s">
        <v>7018</v>
      </c>
    </row>
    <row r="76" spans="11:11">
      <c r="K76" t="s">
        <v>7019</v>
      </c>
    </row>
    <row r="77" spans="11:11">
      <c r="K77" t="s">
        <v>7020</v>
      </c>
    </row>
    <row r="78" spans="11:11">
      <c r="K78" t="s">
        <v>7021</v>
      </c>
    </row>
    <row r="80" spans="11:11">
      <c r="K80" t="s">
        <v>6997</v>
      </c>
    </row>
    <row r="81" spans="11:11">
      <c r="K81" t="s">
        <v>7022</v>
      </c>
    </row>
    <row r="82" spans="11:11">
      <c r="K82" t="s">
        <v>7023</v>
      </c>
    </row>
    <row r="84" spans="11:11">
      <c r="K84" t="s">
        <v>7024</v>
      </c>
    </row>
    <row r="86" spans="11:11">
      <c r="K86" t="s">
        <v>7025</v>
      </c>
    </row>
    <row r="87" spans="11:11">
      <c r="K87" t="s">
        <v>7026</v>
      </c>
    </row>
    <row r="88" spans="11:11">
      <c r="K88" t="s">
        <v>7027</v>
      </c>
    </row>
    <row r="89" spans="11:11">
      <c r="K89" t="s">
        <v>7028</v>
      </c>
    </row>
    <row r="90" spans="11:11">
      <c r="K90" t="s">
        <v>7029</v>
      </c>
    </row>
    <row r="91" spans="11:11">
      <c r="K91" t="s">
        <v>7030</v>
      </c>
    </row>
    <row r="92" spans="11:11">
      <c r="K92" t="s">
        <v>7031</v>
      </c>
    </row>
    <row r="94" spans="11:11">
      <c r="K94" t="s">
        <v>7032</v>
      </c>
    </row>
    <row r="95" spans="11:11">
      <c r="K95" t="s">
        <v>7033</v>
      </c>
    </row>
    <row r="96" spans="11:11">
      <c r="K96" t="s">
        <v>7034</v>
      </c>
    </row>
    <row r="98" spans="11:11">
      <c r="K98" t="s">
        <v>7035</v>
      </c>
    </row>
    <row r="100" spans="11:11">
      <c r="K100" t="s">
        <v>7036</v>
      </c>
    </row>
    <row r="101" spans="11:11">
      <c r="K101" t="s">
        <v>7037</v>
      </c>
    </row>
    <row r="102" spans="11:11">
      <c r="K102" t="s">
        <v>7038</v>
      </c>
    </row>
    <row r="104" spans="11:11">
      <c r="K104" t="s">
        <v>7039</v>
      </c>
    </row>
    <row r="105" spans="11:11">
      <c r="K105" t="s">
        <v>7040</v>
      </c>
    </row>
    <row r="106" spans="11:11">
      <c r="K106" t="s">
        <v>7041</v>
      </c>
    </row>
    <row r="107" spans="11:11">
      <c r="K107" t="s">
        <v>7042</v>
      </c>
    </row>
    <row r="108" spans="11:11">
      <c r="K108" t="s">
        <v>7043</v>
      </c>
    </row>
    <row r="110" spans="11:11">
      <c r="K110" t="s">
        <v>7044</v>
      </c>
    </row>
    <row r="111" spans="11:11">
      <c r="K111" t="s">
        <v>7045</v>
      </c>
    </row>
    <row r="113" spans="11:11">
      <c r="K113" t="s">
        <v>7046</v>
      </c>
    </row>
    <row r="114" spans="11:11">
      <c r="K114" t="s">
        <v>7047</v>
      </c>
    </row>
    <row r="116" spans="11:11">
      <c r="K116" t="s">
        <v>7048</v>
      </c>
    </row>
    <row r="117" spans="11:11">
      <c r="K117" t="s">
        <v>7049</v>
      </c>
    </row>
    <row r="118" spans="11:11">
      <c r="K118" t="s">
        <v>7050</v>
      </c>
    </row>
    <row r="120" spans="11:11">
      <c r="K120" t="s">
        <v>7051</v>
      </c>
    </row>
    <row r="121" spans="11:11">
      <c r="K121" t="s">
        <v>7052</v>
      </c>
    </row>
    <row r="122" spans="11:11">
      <c r="K122" t="s">
        <v>7053</v>
      </c>
    </row>
    <row r="124" spans="11:11">
      <c r="K124" t="s">
        <v>7054</v>
      </c>
    </row>
    <row r="125" spans="11:11">
      <c r="K125" t="s">
        <v>7055</v>
      </c>
    </row>
    <row r="127" spans="11:11">
      <c r="K127" t="s">
        <v>7056</v>
      </c>
    </row>
    <row r="128" spans="11:11">
      <c r="K128" t="s">
        <v>7057</v>
      </c>
    </row>
    <row r="129" spans="11:11">
      <c r="K129" t="s">
        <v>7058</v>
      </c>
    </row>
    <row r="131" spans="11:11">
      <c r="K131" t="s">
        <v>7059</v>
      </c>
    </row>
    <row r="133" spans="11:11">
      <c r="K133" t="s">
        <v>7060</v>
      </c>
    </row>
    <row r="135" spans="11:11">
      <c r="K135" t="s">
        <v>7061</v>
      </c>
    </row>
    <row r="137" spans="11:11">
      <c r="K137" t="s">
        <v>7062</v>
      </c>
    </row>
    <row r="139" spans="11:11">
      <c r="K139" t="s">
        <v>7063</v>
      </c>
    </row>
    <row r="140" spans="11:11">
      <c r="K140" t="s">
        <v>7064</v>
      </c>
    </row>
    <row r="142" spans="11:11">
      <c r="K142" t="s">
        <v>7065</v>
      </c>
    </row>
    <row r="144" spans="11:11">
      <c r="K144" t="s">
        <v>7066</v>
      </c>
    </row>
    <row r="145" spans="11:11">
      <c r="K145" t="s">
        <v>7067</v>
      </c>
    </row>
    <row r="147" spans="11:11">
      <c r="K147" t="s">
        <v>7068</v>
      </c>
    </row>
    <row r="149" spans="11:11">
      <c r="K149" t="s">
        <v>7069</v>
      </c>
    </row>
    <row r="150" spans="11:11">
      <c r="K150" t="s">
        <v>7070</v>
      </c>
    </row>
    <row r="152" spans="11:11">
      <c r="K152" t="s">
        <v>7071</v>
      </c>
    </row>
    <row r="153" spans="11:11">
      <c r="K153" t="s">
        <v>7072</v>
      </c>
    </row>
    <row r="155" spans="11:11">
      <c r="K155" t="s">
        <v>6997</v>
      </c>
    </row>
    <row r="156" spans="11:11">
      <c r="K156" t="s">
        <v>7073</v>
      </c>
    </row>
    <row r="158" spans="11:11">
      <c r="K158" t="s">
        <v>7074</v>
      </c>
    </row>
    <row r="160" spans="11:11">
      <c r="K160" t="s">
        <v>7075</v>
      </c>
    </row>
    <row r="162" spans="11:11">
      <c r="K162" t="s">
        <v>7076</v>
      </c>
    </row>
    <row r="164" spans="11:11">
      <c r="K164" t="s">
        <v>7077</v>
      </c>
    </row>
    <row r="165" spans="11:11">
      <c r="K165" t="s">
        <v>7078</v>
      </c>
    </row>
    <row r="166" spans="11:11">
      <c r="K166" t="s">
        <v>7079</v>
      </c>
    </row>
    <row r="167" spans="11:11">
      <c r="K167" t="s">
        <v>7080</v>
      </c>
    </row>
    <row r="168" spans="11:11">
      <c r="K168" t="s">
        <v>7081</v>
      </c>
    </row>
    <row r="169" spans="11:11">
      <c r="K169" t="s">
        <v>7082</v>
      </c>
    </row>
    <row r="170" spans="11:11">
      <c r="K170" t="s">
        <v>7083</v>
      </c>
    </row>
    <row r="171" spans="11:11">
      <c r="K171" t="s">
        <v>7084</v>
      </c>
    </row>
    <row r="173" spans="11:11">
      <c r="K173" t="s">
        <v>7085</v>
      </c>
    </row>
    <row r="174" spans="11:11">
      <c r="K174" t="s">
        <v>7086</v>
      </c>
    </row>
    <row r="175" spans="11:11">
      <c r="K175" t="s">
        <v>7087</v>
      </c>
    </row>
    <row r="177" spans="11:11">
      <c r="K177" t="s">
        <v>7088</v>
      </c>
    </row>
    <row r="179" spans="11:11">
      <c r="K179" t="s">
        <v>7089</v>
      </c>
    </row>
    <row r="180" spans="11:11">
      <c r="K180" t="s">
        <v>7090</v>
      </c>
    </row>
    <row r="182" spans="11:11">
      <c r="K182" t="s">
        <v>7091</v>
      </c>
    </row>
    <row r="183" spans="11:11">
      <c r="K183" t="s">
        <v>7092</v>
      </c>
    </row>
    <row r="184" spans="11:11">
      <c r="K184" t="s">
        <v>7093</v>
      </c>
    </row>
    <row r="186" spans="11:11">
      <c r="K186" t="s">
        <v>7094</v>
      </c>
    </row>
    <row r="188" spans="11:11">
      <c r="K188" t="s">
        <v>7095</v>
      </c>
    </row>
    <row r="190" spans="11:11">
      <c r="K190" t="s">
        <v>7096</v>
      </c>
    </row>
    <row r="192" spans="11:11">
      <c r="K192" t="s">
        <v>7097</v>
      </c>
    </row>
    <row r="194" spans="11:11">
      <c r="K194" t="s">
        <v>7098</v>
      </c>
    </row>
    <row r="196" spans="11:11">
      <c r="K196" t="s">
        <v>7099</v>
      </c>
    </row>
    <row r="197" spans="11:11">
      <c r="K197" t="s">
        <v>7100</v>
      </c>
    </row>
    <row r="198" spans="11:11">
      <c r="K198" t="s">
        <v>7101</v>
      </c>
    </row>
    <row r="200" spans="11:11">
      <c r="K200" t="s">
        <v>7102</v>
      </c>
    </row>
    <row r="202" spans="11:11">
      <c r="K202" t="s">
        <v>7103</v>
      </c>
    </row>
    <row r="203" spans="11:11">
      <c r="K203" t="s">
        <v>7104</v>
      </c>
    </row>
    <row r="205" spans="11:11">
      <c r="K205" t="s">
        <v>7105</v>
      </c>
    </row>
    <row r="206" spans="11:11">
      <c r="K206" t="s">
        <v>7106</v>
      </c>
    </row>
    <row r="208" spans="11:11">
      <c r="K208" t="s">
        <v>7107</v>
      </c>
    </row>
    <row r="209" spans="11:11">
      <c r="K209" t="s">
        <v>7108</v>
      </c>
    </row>
    <row r="210" spans="11:11">
      <c r="K210" t="s">
        <v>7109</v>
      </c>
    </row>
    <row r="211" spans="11:11">
      <c r="K211" t="s">
        <v>7110</v>
      </c>
    </row>
    <row r="212" spans="11:11">
      <c r="K212" t="s">
        <v>7111</v>
      </c>
    </row>
    <row r="214" spans="11:11">
      <c r="K214" t="s">
        <v>7112</v>
      </c>
    </row>
    <row r="216" spans="11:11">
      <c r="K216" t="s">
        <v>7113</v>
      </c>
    </row>
    <row r="218" spans="11:11">
      <c r="K218" t="s">
        <v>7114</v>
      </c>
    </row>
    <row r="219" spans="11:11">
      <c r="K219" t="s">
        <v>7115</v>
      </c>
    </row>
    <row r="220" spans="11:11">
      <c r="K220" t="s">
        <v>7116</v>
      </c>
    </row>
    <row r="221" spans="11:11">
      <c r="K221" t="s">
        <v>7117</v>
      </c>
    </row>
    <row r="223" spans="11:11">
      <c r="K223" t="s">
        <v>7118</v>
      </c>
    </row>
    <row r="225" spans="11:11">
      <c r="K225" t="s">
        <v>7119</v>
      </c>
    </row>
    <row r="227" spans="11:11">
      <c r="K227" t="s">
        <v>7120</v>
      </c>
    </row>
    <row r="229" spans="11:11">
      <c r="K229" t="s">
        <v>7121</v>
      </c>
    </row>
    <row r="231" spans="11:11">
      <c r="K231" t="s">
        <v>7122</v>
      </c>
    </row>
    <row r="233" spans="11:11">
      <c r="K233" t="s">
        <v>7103</v>
      </c>
    </row>
    <row r="234" spans="11:11">
      <c r="K234" t="s">
        <v>7123</v>
      </c>
    </row>
    <row r="236" spans="11:11">
      <c r="K236" t="s">
        <v>7107</v>
      </c>
    </row>
    <row r="237" spans="11:11">
      <c r="K237" t="s">
        <v>7124</v>
      </c>
    </row>
    <row r="239" spans="11:11">
      <c r="K239" t="s">
        <v>7112</v>
      </c>
    </row>
    <row r="241" spans="11:11">
      <c r="K241" t="s">
        <v>7125</v>
      </c>
    </row>
    <row r="243" spans="11:11">
      <c r="K243" t="s">
        <v>2976</v>
      </c>
    </row>
    <row r="245" spans="11:11">
      <c r="K245" t="s">
        <v>6997</v>
      </c>
    </row>
    <row r="246" spans="11:11">
      <c r="K246" t="s">
        <v>7126</v>
      </c>
    </row>
    <row r="247" spans="11:11">
      <c r="K247" t="s">
        <v>7127</v>
      </c>
    </row>
    <row r="248" spans="11:11">
      <c r="K248" t="s">
        <v>7128</v>
      </c>
    </row>
    <row r="249" spans="11:11">
      <c r="K249" t="s">
        <v>7129</v>
      </c>
    </row>
    <row r="251" spans="11:11">
      <c r="K251" t="s">
        <v>7130</v>
      </c>
    </row>
    <row r="253" spans="11:11">
      <c r="K253" t="s">
        <v>7131</v>
      </c>
    </row>
    <row r="255" spans="11:11">
      <c r="K255" t="s">
        <v>7132</v>
      </c>
    </row>
    <row r="256" spans="11:11">
      <c r="K256" t="s">
        <v>7133</v>
      </c>
    </row>
    <row r="257" spans="11:11">
      <c r="K257" t="s">
        <v>7134</v>
      </c>
    </row>
    <row r="259" spans="11:11">
      <c r="K259" t="s">
        <v>7135</v>
      </c>
    </row>
    <row r="261" spans="11:11">
      <c r="K261" t="s">
        <v>7136</v>
      </c>
    </row>
    <row r="263" spans="11:11">
      <c r="K263" t="s">
        <v>7137</v>
      </c>
    </row>
    <row r="264" spans="11:11">
      <c r="K264" t="s">
        <v>7138</v>
      </c>
    </row>
    <row r="266" spans="11:11">
      <c r="K266" t="s">
        <v>7139</v>
      </c>
    </row>
    <row r="267" spans="11:11">
      <c r="K267" t="s">
        <v>7140</v>
      </c>
    </row>
    <row r="268" spans="11:11">
      <c r="K268" t="s">
        <v>7141</v>
      </c>
    </row>
    <row r="269" spans="11:11">
      <c r="K269" t="s">
        <v>7142</v>
      </c>
    </row>
    <row r="271" spans="11:11">
      <c r="K271" t="s">
        <v>7143</v>
      </c>
    </row>
    <row r="273" spans="11:11">
      <c r="K273" t="s">
        <v>7144</v>
      </c>
    </row>
    <row r="274" spans="11:11">
      <c r="K274" t="s">
        <v>7145</v>
      </c>
    </row>
    <row r="276" spans="11:11">
      <c r="K276" t="s">
        <v>7146</v>
      </c>
    </row>
    <row r="277" spans="11:11">
      <c r="K277" t="s">
        <v>7147</v>
      </c>
    </row>
    <row r="278" spans="11:11">
      <c r="K278" t="s">
        <v>7148</v>
      </c>
    </row>
    <row r="279" spans="11:11">
      <c r="K279" t="s">
        <v>7149</v>
      </c>
    </row>
    <row r="281" spans="11:11">
      <c r="K281" t="s">
        <v>7150</v>
      </c>
    </row>
    <row r="282" spans="11:11">
      <c r="K282" t="s">
        <v>7151</v>
      </c>
    </row>
    <row r="283" spans="11:11">
      <c r="K283" t="s">
        <v>7152</v>
      </c>
    </row>
    <row r="284" spans="11:11">
      <c r="K284" t="s">
        <v>7153</v>
      </c>
    </row>
    <row r="286" spans="11:11">
      <c r="K286" t="s">
        <v>7154</v>
      </c>
    </row>
    <row r="288" spans="11:11">
      <c r="K288" t="s">
        <v>7155</v>
      </c>
    </row>
    <row r="289" spans="11:11">
      <c r="K289" t="s">
        <v>7156</v>
      </c>
    </row>
    <row r="291" spans="11:11">
      <c r="K291" t="s">
        <v>7157</v>
      </c>
    </row>
    <row r="292" spans="11:11">
      <c r="K292" t="s">
        <v>7158</v>
      </c>
    </row>
    <row r="294" spans="11:11">
      <c r="K294" t="s">
        <v>7159</v>
      </c>
    </row>
    <row r="296" spans="11:11">
      <c r="K296" t="s">
        <v>7160</v>
      </c>
    </row>
    <row r="298" spans="11:11">
      <c r="K298" t="s">
        <v>7161</v>
      </c>
    </row>
    <row r="299" spans="11:11">
      <c r="K299" t="s">
        <v>7162</v>
      </c>
    </row>
    <row r="300" spans="11:11">
      <c r="K300" t="s">
        <v>7163</v>
      </c>
    </row>
    <row r="302" spans="11:11">
      <c r="K302" t="s">
        <v>7164</v>
      </c>
    </row>
    <row r="304" spans="11:11">
      <c r="K304" t="s">
        <v>7165</v>
      </c>
    </row>
    <row r="305" spans="11:11">
      <c r="K305" t="s">
        <v>7166</v>
      </c>
    </row>
    <row r="307" spans="11:11">
      <c r="K307" t="s">
        <v>7167</v>
      </c>
    </row>
    <row r="308" spans="11:11">
      <c r="K308" t="s">
        <v>7166</v>
      </c>
    </row>
    <row r="310" spans="11:11">
      <c r="K310" t="s">
        <v>7168</v>
      </c>
    </row>
    <row r="312" spans="11:11">
      <c r="K312" t="s">
        <v>7169</v>
      </c>
    </row>
    <row r="314" spans="11:11">
      <c r="K314" t="s">
        <v>7170</v>
      </c>
    </row>
    <row r="315" spans="11:11">
      <c r="K315" t="s">
        <v>7171</v>
      </c>
    </row>
    <row r="317" spans="11:11">
      <c r="K317" t="s">
        <v>7172</v>
      </c>
    </row>
    <row r="318" spans="11:11">
      <c r="K318" t="s">
        <v>7173</v>
      </c>
    </row>
    <row r="319" spans="11:11">
      <c r="K319" t="s">
        <v>7174</v>
      </c>
    </row>
    <row r="320" spans="11:11">
      <c r="K320" t="s">
        <v>7175</v>
      </c>
    </row>
    <row r="321" spans="11:11">
      <c r="K321" t="s">
        <v>7176</v>
      </c>
    </row>
    <row r="322" spans="11:11">
      <c r="K322" t="s">
        <v>7177</v>
      </c>
    </row>
    <row r="323" spans="11:11">
      <c r="K323" t="s">
        <v>7178</v>
      </c>
    </row>
    <row r="324" spans="11:11">
      <c r="K324" t="s">
        <v>7179</v>
      </c>
    </row>
    <row r="325" spans="11:11">
      <c r="K325" t="s">
        <v>7180</v>
      </c>
    </row>
    <row r="327" spans="11:11">
      <c r="K327" t="s">
        <v>7181</v>
      </c>
    </row>
    <row r="328" spans="11:11">
      <c r="K328" t="s">
        <v>7182</v>
      </c>
    </row>
    <row r="329" spans="11:11">
      <c r="K329" t="s">
        <v>7183</v>
      </c>
    </row>
    <row r="330" spans="11:11">
      <c r="K330" t="s">
        <v>7184</v>
      </c>
    </row>
    <row r="332" spans="11:11">
      <c r="K332" t="s">
        <v>7185</v>
      </c>
    </row>
    <row r="334" spans="11:11">
      <c r="K334" t="s">
        <v>7186</v>
      </c>
    </row>
    <row r="335" spans="11:11">
      <c r="K335" t="s">
        <v>7187</v>
      </c>
    </row>
    <row r="336" spans="11:11">
      <c r="K336" t="s">
        <v>7188</v>
      </c>
    </row>
    <row r="337" spans="11:11">
      <c r="K337" t="s">
        <v>7189</v>
      </c>
    </row>
    <row r="338" spans="11:11">
      <c r="K338" t="s">
        <v>7190</v>
      </c>
    </row>
    <row r="339" spans="11:11">
      <c r="K339" t="s">
        <v>7191</v>
      </c>
    </row>
    <row r="341" spans="11:11">
      <c r="K341" t="s">
        <v>7192</v>
      </c>
    </row>
    <row r="342" spans="11:11">
      <c r="K342" t="s">
        <v>7193</v>
      </c>
    </row>
    <row r="343" spans="11:11">
      <c r="K343" t="s">
        <v>7194</v>
      </c>
    </row>
    <row r="344" spans="11:11">
      <c r="K344" t="s">
        <v>7195</v>
      </c>
    </row>
    <row r="346" spans="11:11">
      <c r="K346" t="s">
        <v>7196</v>
      </c>
    </row>
    <row r="347" spans="11:11">
      <c r="K347" t="s">
        <v>7197</v>
      </c>
    </row>
    <row r="348" spans="11:11">
      <c r="K348" t="s">
        <v>7198</v>
      </c>
    </row>
    <row r="349" spans="11:11">
      <c r="K349" t="s">
        <v>7199</v>
      </c>
    </row>
    <row r="350" spans="11:11">
      <c r="K350" t="s">
        <v>7200</v>
      </c>
    </row>
    <row r="351" spans="11:11">
      <c r="K351" t="s">
        <v>7201</v>
      </c>
    </row>
    <row r="352" spans="11:11">
      <c r="K352" t="s">
        <v>7202</v>
      </c>
    </row>
    <row r="353" spans="11:11">
      <c r="K353" t="s">
        <v>7203</v>
      </c>
    </row>
    <row r="354" spans="11:11">
      <c r="K354" t="s">
        <v>7204</v>
      </c>
    </row>
    <row r="355" spans="11:11">
      <c r="K355" t="s">
        <v>7205</v>
      </c>
    </row>
    <row r="356" spans="11:11">
      <c r="K356" t="s">
        <v>7206</v>
      </c>
    </row>
    <row r="357" spans="11:11">
      <c r="K357" t="s">
        <v>7207</v>
      </c>
    </row>
    <row r="358" spans="11:11">
      <c r="K358" t="s">
        <v>7208</v>
      </c>
    </row>
    <row r="359" spans="11:11">
      <c r="K359" t="s">
        <v>7209</v>
      </c>
    </row>
    <row r="360" spans="11:11">
      <c r="K360" t="s">
        <v>7210</v>
      </c>
    </row>
    <row r="361" spans="11:11">
      <c r="K361" t="s">
        <v>7211</v>
      </c>
    </row>
    <row r="362" spans="11:11">
      <c r="K362" t="s">
        <v>7212</v>
      </c>
    </row>
    <row r="364" spans="11:11">
      <c r="K364" t="s">
        <v>7213</v>
      </c>
    </row>
    <row r="365" spans="11:11">
      <c r="K365" t="s">
        <v>7214</v>
      </c>
    </row>
    <row r="366" spans="11:11">
      <c r="K366" t="s">
        <v>7215</v>
      </c>
    </row>
    <row r="368" spans="11:11">
      <c r="K368" t="s">
        <v>7216</v>
      </c>
    </row>
    <row r="370" spans="11:11">
      <c r="K370" t="s">
        <v>7217</v>
      </c>
    </row>
    <row r="372" spans="11:11">
      <c r="K372" t="s">
        <v>7218</v>
      </c>
    </row>
    <row r="374" spans="11:11">
      <c r="K374" t="s">
        <v>7219</v>
      </c>
    </row>
    <row r="375" spans="11:11">
      <c r="K375" t="s">
        <v>7220</v>
      </c>
    </row>
    <row r="376" spans="11:11">
      <c r="K376" t="s">
        <v>7221</v>
      </c>
    </row>
    <row r="377" spans="11:11">
      <c r="K377" t="s">
        <v>7222</v>
      </c>
    </row>
    <row r="379" spans="11:11">
      <c r="K379" t="s">
        <v>7223</v>
      </c>
    </row>
    <row r="380" spans="11:11">
      <c r="K380" t="s">
        <v>7224</v>
      </c>
    </row>
    <row r="381" spans="11:11">
      <c r="K381" t="s">
        <v>7225</v>
      </c>
    </row>
    <row r="383" spans="11:11">
      <c r="K383" t="s">
        <v>7226</v>
      </c>
    </row>
    <row r="385" spans="11:11">
      <c r="K385" t="s">
        <v>7227</v>
      </c>
    </row>
    <row r="387" spans="11:11">
      <c r="K387" t="s">
        <v>7125</v>
      </c>
    </row>
    <row r="388" spans="11:11">
      <c r="K388" t="s">
        <v>7228</v>
      </c>
    </row>
    <row r="389" spans="11:11">
      <c r="K389" t="s">
        <v>7229</v>
      </c>
    </row>
    <row r="391" spans="11:11">
      <c r="K391" t="s">
        <v>7230</v>
      </c>
    </row>
    <row r="392" spans="11:11">
      <c r="K392" t="s">
        <v>7231</v>
      </c>
    </row>
    <row r="394" spans="11:11">
      <c r="K394" t="s">
        <v>7232</v>
      </c>
    </row>
    <row r="396" spans="11:11">
      <c r="K396" t="s">
        <v>7233</v>
      </c>
    </row>
    <row r="398" spans="11:11">
      <c r="K398" t="s">
        <v>7234</v>
      </c>
    </row>
    <row r="400" spans="11:11">
      <c r="K400" t="s">
        <v>7235</v>
      </c>
    </row>
    <row r="401" spans="11:11">
      <c r="K401" t="s">
        <v>7236</v>
      </c>
    </row>
    <row r="403" spans="11:11">
      <c r="K403" t="s">
        <v>7237</v>
      </c>
    </row>
    <row r="404" spans="11:11">
      <c r="K404" t="s">
        <v>7238</v>
      </c>
    </row>
    <row r="406" spans="11:11">
      <c r="K406" t="s">
        <v>7239</v>
      </c>
    </row>
    <row r="407" spans="11:11">
      <c r="K407" t="s">
        <v>7240</v>
      </c>
    </row>
    <row r="408" spans="11:11">
      <c r="K408" t="s">
        <v>7241</v>
      </c>
    </row>
    <row r="409" spans="11:11">
      <c r="K409" t="s">
        <v>7242</v>
      </c>
    </row>
    <row r="410" spans="11:11">
      <c r="K410" t="s">
        <v>7243</v>
      </c>
    </row>
    <row r="411" spans="11:11">
      <c r="K411" t="s">
        <v>7244</v>
      </c>
    </row>
    <row r="412" spans="11:11">
      <c r="K412" t="s">
        <v>7245</v>
      </c>
    </row>
    <row r="413" spans="11:11">
      <c r="K413" t="s">
        <v>7246</v>
      </c>
    </row>
    <row r="414" spans="11:11">
      <c r="K414" t="s">
        <v>6954</v>
      </c>
    </row>
    <row r="415" spans="11:11">
      <c r="K415" t="s">
        <v>7247</v>
      </c>
    </row>
    <row r="417" spans="11:11">
      <c r="K417" t="s">
        <v>7248</v>
      </c>
    </row>
    <row r="418" spans="11:11">
      <c r="K418" t="s">
        <v>7249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Лист4"/>
  <dimension ref="A1:W104"/>
  <sheetViews>
    <sheetView topLeftCell="A25" workbookViewId="0">
      <selection activeCell="A104" sqref="A104"/>
    </sheetView>
  </sheetViews>
  <sheetFormatPr defaultRowHeight="15"/>
  <cols>
    <col min="1" max="3" width="9.140625" style="8"/>
    <col min="4" max="4" width="29.5703125" style="8" customWidth="1"/>
    <col min="5" max="6" width="32.5703125" style="8" customWidth="1"/>
    <col min="7" max="7" width="9.140625" style="8"/>
    <col min="8" max="8" width="9.85546875" style="8" customWidth="1"/>
    <col min="9" max="13" width="9.140625" style="8"/>
    <col min="14" max="14" width="11.5703125" style="8" bestFit="1" customWidth="1"/>
    <col min="15" max="18" width="9.140625" style="8"/>
    <col min="19" max="19" width="40.42578125" style="8" bestFit="1" customWidth="1"/>
    <col min="20" max="20" width="27.28515625" style="8" customWidth="1"/>
    <col min="21" max="21" width="15.28515625" style="8" customWidth="1"/>
  </cols>
  <sheetData>
    <row r="1" spans="1:23">
      <c r="A1" s="33" t="s">
        <v>0</v>
      </c>
      <c r="B1" s="33" t="s">
        <v>4520</v>
      </c>
      <c r="C1" s="33" t="s">
        <v>1</v>
      </c>
      <c r="D1" s="33" t="s">
        <v>2</v>
      </c>
      <c r="E1" s="33" t="s">
        <v>3</v>
      </c>
      <c r="F1" s="33"/>
      <c r="G1" s="33" t="s">
        <v>4</v>
      </c>
      <c r="H1" s="32" t="s">
        <v>5</v>
      </c>
      <c r="I1" s="33" t="s">
        <v>6</v>
      </c>
      <c r="J1" s="33" t="s">
        <v>7</v>
      </c>
      <c r="K1" s="32" t="s">
        <v>4521</v>
      </c>
      <c r="L1" s="33" t="s">
        <v>1551</v>
      </c>
      <c r="M1" s="33" t="s">
        <v>8</v>
      </c>
      <c r="N1" s="33" t="s">
        <v>846</v>
      </c>
      <c r="O1" s="33" t="s">
        <v>845</v>
      </c>
      <c r="P1" s="33" t="s">
        <v>677</v>
      </c>
      <c r="Q1" s="33" t="s">
        <v>790</v>
      </c>
      <c r="R1" s="33" t="s">
        <v>10</v>
      </c>
      <c r="S1" s="33" t="s">
        <v>11</v>
      </c>
      <c r="T1" s="158" t="s">
        <v>678</v>
      </c>
      <c r="U1" s="158" t="s">
        <v>679</v>
      </c>
      <c r="W1" t="s">
        <v>690</v>
      </c>
    </row>
    <row r="2" spans="1:23" ht="15" customHeight="1">
      <c r="A2" s="108" t="s">
        <v>12</v>
      </c>
      <c r="B2" s="108"/>
      <c r="C2" s="108"/>
      <c r="D2" s="108" t="s">
        <v>13</v>
      </c>
      <c r="E2" s="108" t="s">
        <v>659</v>
      </c>
      <c r="F2" s="108"/>
      <c r="G2" s="108" t="s">
        <v>14</v>
      </c>
      <c r="H2" s="108"/>
      <c r="I2" s="108">
        <f>INDEX('NOBLES 3E'!$C$2:$C$76,MATCH('NOBLE HOUSES 5E'!$A2,'NOBLES 3E'!$A$2:$A$76,0),1)</f>
        <v>15000</v>
      </c>
      <c r="J2" s="108"/>
      <c r="K2" s="108" t="s">
        <v>10178</v>
      </c>
      <c r="L2" s="108"/>
      <c r="M2" s="108">
        <f>INDEX('NOBLES 3E'!$G$2:$G$76,MATCH('NOBLE HOUSES 5E'!$A2,'NOBLES 3E'!$A$2:$A$76,0),1)</f>
        <v>22</v>
      </c>
      <c r="N2" s="108" t="str">
        <f>INDEX('NOBLES 3E'!H$2:H$76,MATCH('NOBLE HOUSES 5E'!$A2,'NOBLES 3E'!$A$2:$A$76,0),1)</f>
        <v>LG,NG,CG</v>
      </c>
      <c r="O2" s="108" t="str">
        <f>INDEX('NOBLES 3E'!I$2:I$76,MATCH('NOBLE HOUSES 5E'!$A2,'NOBLES 3E'!$A$2:$A$76,0),1)</f>
        <v>Valkur</v>
      </c>
      <c r="P2" s="108" t="str">
        <f>INDEX('NOBLES 3E'!J$2:J$76,MATCH('NOBLE HOUSES 5E'!$A2,'NOBLES 3E'!$A$2:$A$76,0),1)</f>
        <v>Chondathan</v>
      </c>
      <c r="Q2" s="108"/>
      <c r="R2" s="108" t="str">
        <f>INDEX('NOBLES 3E'!K$2:K$76,MATCH('NOBLE HOUSES 5E'!$A2,'NOBLES 3E'!$A$2:$A$76,0),1)</f>
        <v>1317 DR</v>
      </c>
      <c r="S2" s="108" t="str">
        <f>INDEX('NOBLES 3E'!L$2:L$76,MATCH('NOBLE HOUSES 5E'!$A2,'NOBLES 3E'!$A$2:$A$76,0),1)</f>
        <v>N39, New Waterdeep</v>
      </c>
      <c r="T2" s="159">
        <f>IFERROR(_xlfn.CEILING.MATH(I2/(M2*365)),0)</f>
        <v>2</v>
      </c>
      <c r="U2" s="108" t="str">
        <f>IF(T2&gt;=MISC!$E$8,MISC!$A$8,IF(T2&gt;=MISC!$E$7,MISC!$A$7,IF(T2&gt;=MISC!$E$6,MISC!$A$6,IF(T2&gt;=MISC!$E$5,MISC!$A$5,IF(T2&gt;=MISC!$E$4,MISC!$A$4,IF(T2&gt;=MISC!$E$3,MISC!$A$3,MISC!$A$2))))))</f>
        <v>Comfortable</v>
      </c>
    </row>
    <row r="3" spans="1:23">
      <c r="A3" s="108" t="s">
        <v>15</v>
      </c>
      <c r="B3" s="108"/>
      <c r="C3" s="108"/>
      <c r="D3" s="108" t="s">
        <v>16</v>
      </c>
      <c r="E3" s="108" t="s">
        <v>660</v>
      </c>
      <c r="F3" s="108"/>
      <c r="G3" s="108"/>
      <c r="H3" s="108"/>
      <c r="I3" s="108">
        <f>INDEX('NOBLES 3E'!$C$2:$C$76,MATCH('NOBLE HOUSES 5E'!$A3,'NOBLES 3E'!$A$2:$A$76,0),1)</f>
        <v>25000</v>
      </c>
      <c r="J3" s="108"/>
      <c r="K3" s="108" t="s">
        <v>17</v>
      </c>
      <c r="L3" s="108"/>
      <c r="M3" s="108">
        <f>INDEX('NOBLES 3E'!$G$2:$G$76,MATCH('NOBLE HOUSES 5E'!$A3,'NOBLES 3E'!$A$2:$A$76,0),1)</f>
        <v>29</v>
      </c>
      <c r="N3" s="108" t="str">
        <f>INDEX('NOBLES 3E'!H$2:H$76,MATCH('NOBLE HOUSES 5E'!$A3,'NOBLES 3E'!$A$2:$A$76,0),1)</f>
        <v>CN</v>
      </c>
      <c r="O3" s="108" t="str">
        <f>INDEX('NOBLES 3E'!I$2:I$76,MATCH('NOBLE HOUSES 5E'!$A3,'NOBLES 3E'!$A$2:$A$76,0),1)</f>
        <v>Talos</v>
      </c>
      <c r="P3" s="108" t="str">
        <f>INDEX('NOBLES 3E'!J$2:J$76,MATCH('NOBLE HOUSES 5E'!$A3,'NOBLES 3E'!$A$2:$A$76,0),1)</f>
        <v>Tethyrian</v>
      </c>
      <c r="Q3" s="108"/>
      <c r="R3" s="108" t="str">
        <f>INDEX('NOBLES 3E'!K$2:K$76,MATCH('NOBLE HOUSES 5E'!$A3,'NOBLES 3E'!$A$2:$A$76,0),1)</f>
        <v>1116 DR</v>
      </c>
      <c r="S3" s="108" t="str">
        <f>INDEX('NOBLES 3E'!L$2:L$76,MATCH('NOBLE HOUSES 5E'!$A3,'NOBLES 3E'!$A$2:$A$76,0),1)</f>
        <v>N33</v>
      </c>
      <c r="T3" s="159">
        <f t="shared" ref="T3:T67" si="0">IFERROR(_xlfn.CEILING.MATH(I3/(M3*365)),0)</f>
        <v>3</v>
      </c>
      <c r="U3" s="108" t="str">
        <f>IF(T3&gt;=MISC!$E$8,MISC!$A$8,IF(T3&gt;=MISC!$E$7,MISC!$A$7,IF(T3&gt;=MISC!$E$6,MISC!$A$6,IF(T3&gt;=MISC!$E$5,MISC!$A$5,IF(T3&gt;=MISC!$E$4,MISC!$A$4,IF(T3&gt;=MISC!$E$3,MISC!$A$3,MISC!$A$2))))))</f>
        <v>Comfortable</v>
      </c>
    </row>
    <row r="4" spans="1:23">
      <c r="A4" s="108" t="s">
        <v>18</v>
      </c>
      <c r="B4" s="108"/>
      <c r="C4" s="108"/>
      <c r="D4" s="108" t="s">
        <v>19</v>
      </c>
      <c r="E4" s="108" t="s">
        <v>661</v>
      </c>
      <c r="F4" s="108"/>
      <c r="G4" s="108" t="s">
        <v>20</v>
      </c>
      <c r="H4" s="108" t="s">
        <v>663</v>
      </c>
      <c r="I4" s="108">
        <f>INDEX('NOBLES 3E'!$C$2:$C$76,MATCH('NOBLE HOUSES 5E'!$A4,'NOBLES 3E'!$A$2:$A$76,0),1)</f>
        <v>35000</v>
      </c>
      <c r="J4" s="108"/>
      <c r="K4" s="108"/>
      <c r="L4" s="108"/>
      <c r="M4" s="108">
        <f>INDEX('NOBLES 3E'!$G$2:$G$76,MATCH('NOBLE HOUSES 5E'!$A4,'NOBLES 3E'!$A$2:$A$76,0),1)</f>
        <v>17</v>
      </c>
      <c r="N4" s="108" t="str">
        <f>INDEX('NOBLES 3E'!H$2:H$76,MATCH('NOBLE HOUSES 5E'!$A4,'NOBLES 3E'!$A$2:$A$76,0),1)</f>
        <v>LG, NG, CG</v>
      </c>
      <c r="O4" s="108" t="str">
        <f>INDEX('NOBLES 3E'!I$2:I$76,MATCH('NOBLE HOUSES 5E'!$A4,'NOBLES 3E'!$A$2:$A$76,0),1)</f>
        <v>Tymora</v>
      </c>
      <c r="P4" s="108" t="str">
        <f>INDEX('NOBLES 3E'!J$2:J$76,MATCH('NOBLE HOUSES 5E'!$A4,'NOBLES 3E'!$A$2:$A$76,0),1)</f>
        <v>Tethyrian</v>
      </c>
      <c r="Q4" s="108"/>
      <c r="R4" s="108" t="str">
        <f>INDEX('NOBLES 3E'!K$2:K$76,MATCH('NOBLE HOUSES 5E'!$A4,'NOBLES 3E'!$A$2:$A$76,0),1)</f>
        <v>1142 DR</v>
      </c>
      <c r="S4" s="108" t="str">
        <f>INDEX('NOBLES 3E'!L$2:L$76,MATCH('NOBLE HOUSES 5E'!$A4,'NOBLES 3E'!$A$2:$A$76,0),1)</f>
        <v>M34, Amphail, Silverymoon</v>
      </c>
      <c r="T4" s="159">
        <f t="shared" si="0"/>
        <v>6</v>
      </c>
      <c r="U4" s="108" t="str">
        <f>IF(T4&gt;=MISC!$E$8,MISC!$A$8,IF(T4&gt;=MISC!$E$7,MISC!$A$7,IF(T4&gt;=MISC!$E$6,MISC!$A$6,IF(T4&gt;=MISC!$E$5,MISC!$A$5,IF(T4&gt;=MISC!$E$4,MISC!$A$4,IF(T4&gt;=MISC!$E$3,MISC!$A$3,MISC!$A$2))))))</f>
        <v>Wealthy</v>
      </c>
    </row>
    <row r="5" spans="1:23">
      <c r="A5" s="108" t="s">
        <v>21</v>
      </c>
      <c r="B5" s="108"/>
      <c r="C5" s="108"/>
      <c r="D5" s="108" t="s">
        <v>22</v>
      </c>
      <c r="E5" s="108" t="s">
        <v>664</v>
      </c>
      <c r="F5" s="108"/>
      <c r="G5" s="108"/>
      <c r="H5" s="108" t="s">
        <v>827</v>
      </c>
      <c r="I5" s="108">
        <f>INDEX('NOBLES 3E'!$C$2:$C$76,MATCH('NOBLE HOUSES 5E'!$A5,'NOBLES 3E'!$A$2:$A$76,0),1)</f>
        <v>30000</v>
      </c>
      <c r="J5" s="108"/>
      <c r="K5" s="108" t="s">
        <v>10179</v>
      </c>
      <c r="L5" s="108"/>
      <c r="M5" s="108">
        <f>INDEX('NOBLES 3E'!$G$2:$G$76,MATCH('NOBLE HOUSES 5E'!$A5,'NOBLES 3E'!$A$2:$A$76,0),1)</f>
        <v>45</v>
      </c>
      <c r="N5" s="108" t="str">
        <f>INDEX('NOBLES 3E'!H$2:H$76,MATCH('NOBLE HOUSES 5E'!$A5,'NOBLES 3E'!$A$2:$A$76,0),1)</f>
        <v>NG</v>
      </c>
      <c r="O5" s="108" t="str">
        <f>INDEX('NOBLES 3E'!I$2:I$76,MATCH('NOBLE HOUSES 5E'!$A5,'NOBLES 3E'!$A$2:$A$76,0),1)</f>
        <v>Chauntea</v>
      </c>
      <c r="P5" s="108" t="str">
        <f>INDEX('NOBLES 3E'!J$2:J$76,MATCH('NOBLE HOUSES 5E'!$A5,'NOBLES 3E'!$A$2:$A$76,0),1)</f>
        <v>Chondathan</v>
      </c>
      <c r="Q5" s="108"/>
      <c r="R5" s="108" t="str">
        <f>INDEX('NOBLES 3E'!K$2:K$76,MATCH('NOBLE HOUSES 5E'!$A5,'NOBLES 3E'!$A$2:$A$76,0),1)</f>
        <v>1248 DR</v>
      </c>
      <c r="S5" s="108" t="str">
        <f>INDEX('NOBLES 3E'!L$2:L$76,MATCH('NOBLE HOUSES 5E'!$A5,'NOBLES 3E'!$A$2:$A$76,0),1)</f>
        <v>$27, Amphail</v>
      </c>
      <c r="T5" s="159">
        <f t="shared" si="0"/>
        <v>2</v>
      </c>
      <c r="U5" s="108" t="str">
        <f>IF(T5&gt;=MISC!$E$8,MISC!$A$8,IF(T5&gt;=MISC!$E$7,MISC!$A$7,IF(T5&gt;=MISC!$E$6,MISC!$A$6,IF(T5&gt;=MISC!$E$5,MISC!$A$5,IF(T5&gt;=MISC!$E$4,MISC!$A$4,IF(T5&gt;=MISC!$E$3,MISC!$A$3,MISC!$A$2))))))</f>
        <v>Comfortable</v>
      </c>
    </row>
    <row r="6" spans="1:23">
      <c r="A6" s="108" t="s">
        <v>23</v>
      </c>
      <c r="B6" s="108"/>
      <c r="C6" s="108"/>
      <c r="D6" s="108" t="s">
        <v>24</v>
      </c>
      <c r="E6" s="108" t="s">
        <v>662</v>
      </c>
      <c r="F6" s="108"/>
      <c r="G6" s="108"/>
      <c r="H6" s="108" t="s">
        <v>828</v>
      </c>
      <c r="I6" s="108">
        <f>INDEX('NOBLES 3E'!$C$2:$C$76,MATCH('NOBLE HOUSES 5E'!$A6,'NOBLES 3E'!$A$2:$A$76,0),1)</f>
        <v>21000</v>
      </c>
      <c r="J6" s="108"/>
      <c r="K6" s="108" t="s">
        <v>10180</v>
      </c>
      <c r="L6" s="108"/>
      <c r="M6" s="108">
        <f>INDEX('NOBLES 3E'!$G$2:$G$76,MATCH('NOBLE HOUSES 5E'!$A6,'NOBLES 3E'!$A$2:$A$76,0),1)</f>
        <v>28</v>
      </c>
      <c r="N6" s="108" t="str">
        <f>INDEX('NOBLES 3E'!H$2:H$76,MATCH('NOBLE HOUSES 5E'!$A6,'NOBLES 3E'!$A$2:$A$76,0),1)</f>
        <v>LN, LE</v>
      </c>
      <c r="O6" s="108" t="str">
        <f>INDEX('NOBLES 3E'!I$2:I$76,MATCH('NOBLE HOUSES 5E'!$A6,'NOBLES 3E'!$A$2:$A$76,0),1)</f>
        <v>Loviatar</v>
      </c>
      <c r="P6" s="108" t="str">
        <f>INDEX('NOBLES 3E'!J$2:J$76,MATCH('NOBLE HOUSES 5E'!$A6,'NOBLES 3E'!$A$2:$A$76,0),1)</f>
        <v>Tethyrian</v>
      </c>
      <c r="Q6" s="108"/>
      <c r="R6" s="108" t="str">
        <f>INDEX('NOBLES 3E'!K$2:K$76,MATCH('NOBLE HOUSES 5E'!$A6,'NOBLES 3E'!$A$2:$A$76,0),1)</f>
        <v>1248 DR</v>
      </c>
      <c r="S6" s="108" t="str">
        <f>INDEX('NOBLES 3E'!L$2:L$76,MATCH('NOBLE HOUSES 5E'!$A6,'NOBLES 3E'!$A$2:$A$76,0),1)</f>
        <v>N3</v>
      </c>
      <c r="T6" s="159">
        <f t="shared" si="0"/>
        <v>3</v>
      </c>
      <c r="U6" s="108" t="str">
        <f>IF(T6&gt;=MISC!$E$8,MISC!$A$8,IF(T6&gt;=MISC!$E$7,MISC!$A$7,IF(T6&gt;=MISC!$E$6,MISC!$A$6,IF(T6&gt;=MISC!$E$5,MISC!$A$5,IF(T6&gt;=MISC!$E$4,MISC!$A$4,IF(T6&gt;=MISC!$E$3,MISC!$A$3,MISC!$A$2))))))</f>
        <v>Comfortable</v>
      </c>
    </row>
    <row r="7" spans="1:23">
      <c r="A7" s="108" t="s">
        <v>25</v>
      </c>
      <c r="B7" s="108"/>
      <c r="C7" s="108"/>
      <c r="D7" s="108" t="s">
        <v>26</v>
      </c>
      <c r="E7" s="108" t="s">
        <v>826</v>
      </c>
      <c r="F7" s="108"/>
      <c r="G7" s="108"/>
      <c r="H7" s="108"/>
      <c r="I7" s="108">
        <f>INDEX('NOBLES 3E'!$C$2:$C$76,MATCH('NOBLE HOUSES 5E'!$A7,'NOBLES 3E'!$A$2:$A$76,0),1)</f>
        <v>22000</v>
      </c>
      <c r="J7" s="108"/>
      <c r="K7" s="108"/>
      <c r="L7" s="108"/>
      <c r="M7" s="108">
        <f>INDEX('NOBLES 3E'!$G$2:$G$76,MATCH('NOBLE HOUSES 5E'!$A7,'NOBLES 3E'!$A$2:$A$76,0),1)</f>
        <v>31</v>
      </c>
      <c r="N7" s="108" t="str">
        <f>INDEX('NOBLES 3E'!H$2:H$76,MATCH('NOBLE HOUSES 5E'!$A7,'NOBLES 3E'!$A$2:$A$76,0),1)</f>
        <v>CN, N, NE, CE</v>
      </c>
      <c r="O7" s="108" t="str">
        <f>INDEX('NOBLES 3E'!I$2:I$76,MATCH('NOBLE HOUSES 5E'!$A7,'NOBLES 3E'!$A$2:$A$76,0),1)</f>
        <v>Malar, Waukeen</v>
      </c>
      <c r="P7" s="108" t="str">
        <f>INDEX('NOBLES 3E'!J$2:J$76,MATCH('NOBLE HOUSES 5E'!$A7,'NOBLES 3E'!$A$2:$A$76,0),1)</f>
        <v>Illuskan</v>
      </c>
      <c r="Q7" s="108"/>
      <c r="R7" s="108" t="str">
        <f>INDEX('NOBLES 3E'!K$2:K$76,MATCH('NOBLE HOUSES 5E'!$A7,'NOBLES 3E'!$A$2:$A$76,0),1)</f>
        <v>1233 DR</v>
      </c>
      <c r="S7" s="108">
        <f>INDEX('NOBLES 3E'!L$2:L$76,MATCH('NOBLE HOUSES 5E'!$A7,'NOBLES 3E'!$A$2:$A$76,0),1)</f>
        <v>26</v>
      </c>
      <c r="T7" s="159">
        <f t="shared" si="0"/>
        <v>2</v>
      </c>
      <c r="U7" s="108" t="str">
        <f>IF(T7&gt;=MISC!$E$8,MISC!$A$8,IF(T7&gt;=MISC!$E$7,MISC!$A$7,IF(T7&gt;=MISC!$E$6,MISC!$A$6,IF(T7&gt;=MISC!$E$5,MISC!$A$5,IF(T7&gt;=MISC!$E$4,MISC!$A$4,IF(T7&gt;=MISC!$E$3,MISC!$A$3,MISC!$A$2))))))</f>
        <v>Comfortable</v>
      </c>
    </row>
    <row r="8" spans="1:23">
      <c r="A8" s="108" t="s">
        <v>27</v>
      </c>
      <c r="B8" s="64"/>
      <c r="C8" s="108"/>
      <c r="D8" s="108" t="s">
        <v>28</v>
      </c>
      <c r="E8" s="108" t="s">
        <v>825</v>
      </c>
      <c r="F8" s="108"/>
      <c r="G8" s="108"/>
      <c r="H8" s="108"/>
      <c r="I8" s="108">
        <f>INDEX('NOBLES 3E'!$C$2:$C$76,MATCH('NOBLE HOUSES 5E'!$A8,'NOBLES 3E'!$A$2:$A$76,0),1)</f>
        <v>27000</v>
      </c>
      <c r="J8" s="108"/>
      <c r="K8" s="108" t="s">
        <v>29</v>
      </c>
      <c r="L8" s="108"/>
      <c r="M8" s="108">
        <f>INDEX('NOBLES 3E'!$G$2:$G$76,MATCH('NOBLE HOUSES 5E'!$A8,'NOBLES 3E'!$A$2:$A$76,0),1)</f>
        <v>19</v>
      </c>
      <c r="N8" s="108" t="str">
        <f>INDEX('NOBLES 3E'!H$2:H$76,MATCH('NOBLE HOUSES 5E'!$A8,'NOBLES 3E'!$A$2:$A$76,0),1)</f>
        <v>LG, LN</v>
      </c>
      <c r="O8" s="108" t="str">
        <f>INDEX('NOBLES 3E'!I$2:I$76,MATCH('NOBLE HOUSES 5E'!$A8,'NOBLES 3E'!$A$2:$A$76,0),1)</f>
        <v>Siamorphe</v>
      </c>
      <c r="P8" s="108" t="str">
        <f>INDEX('NOBLES 3E'!J$2:J$76,MATCH('NOBLE HOUSES 5E'!$A8,'NOBLES 3E'!$A$2:$A$76,0),1)</f>
        <v>Tethyrian</v>
      </c>
      <c r="Q8" s="108"/>
      <c r="R8" s="108" t="str">
        <f>INDEX('NOBLES 3E'!K$2:K$76,MATCH('NOBLE HOUSES 5E'!$A8,'NOBLES 3E'!$A$2:$A$76,0),1)</f>
        <v>1273 DR</v>
      </c>
      <c r="S8" s="108">
        <f>INDEX('NOBLES 3E'!L$2:L$76,MATCH('NOBLE HOUSES 5E'!$A8,'NOBLES 3E'!$A$2:$A$76,0),1)</f>
        <v>47</v>
      </c>
      <c r="T8" s="159">
        <f t="shared" si="0"/>
        <v>4</v>
      </c>
      <c r="U8" s="108" t="str">
        <f>IF(T8&gt;=MISC!$E$8,MISC!$A$8,IF(T8&gt;=MISC!$E$7,MISC!$A$7,IF(T8&gt;=MISC!$E$6,MISC!$A$6,IF(T8&gt;=MISC!$E$5,MISC!$A$5,IF(T8&gt;=MISC!$E$4,MISC!$A$4,IF(T8&gt;=MISC!$E$3,MISC!$A$3,MISC!$A$2))))))</f>
        <v>Wealthy</v>
      </c>
    </row>
    <row r="9" spans="1:23">
      <c r="A9" s="108" t="s">
        <v>10181</v>
      </c>
      <c r="B9" s="88" t="s">
        <v>30</v>
      </c>
      <c r="C9" s="108"/>
      <c r="D9" s="108"/>
      <c r="E9" s="108"/>
      <c r="F9" s="108"/>
      <c r="G9" s="108"/>
      <c r="H9" s="108"/>
      <c r="I9" s="108"/>
      <c r="J9" s="108"/>
      <c r="K9" s="108"/>
      <c r="L9" s="108"/>
      <c r="M9" s="108"/>
      <c r="N9" s="108"/>
      <c r="O9" s="108"/>
      <c r="P9" s="108"/>
      <c r="Q9" s="108"/>
      <c r="R9" s="108"/>
      <c r="S9" s="108"/>
      <c r="T9" s="159"/>
      <c r="U9" s="108"/>
    </row>
    <row r="10" spans="1:23">
      <c r="A10" s="108" t="s">
        <v>31</v>
      </c>
      <c r="B10" s="108"/>
      <c r="C10" s="108"/>
      <c r="D10" s="108" t="s">
        <v>32</v>
      </c>
      <c r="E10" s="108"/>
      <c r="F10" s="108"/>
      <c r="G10" s="108"/>
      <c r="H10" s="108" t="s">
        <v>33</v>
      </c>
      <c r="I10" s="108">
        <f>INDEX('NOBLES 3E'!$C$2:$C$76,MATCH('NOBLE HOUSES 5E'!$A10,'NOBLES 3E'!$A$2:$A$76,0),1)</f>
        <v>23000</v>
      </c>
      <c r="J10" s="108"/>
      <c r="K10" s="108"/>
      <c r="L10" s="108"/>
      <c r="M10" s="108">
        <f>INDEX('NOBLES 3E'!$G$2:$G$76,MATCH('NOBLE HOUSES 5E'!$A10,'NOBLES 3E'!$A$2:$A$76,0),1)</f>
        <v>22</v>
      </c>
      <c r="N10" s="108" t="str">
        <f>INDEX('NOBLES 3E'!H$2:H$76,MATCH('NOBLE HOUSES 5E'!$A10,'NOBLES 3E'!$A$2:$A$76,0),1)</f>
        <v>CG, NG, CN</v>
      </c>
      <c r="O10" s="108" t="str">
        <f>INDEX('NOBLES 3E'!I$2:I$76,MATCH('NOBLE HOUSES 5E'!$A10,'NOBLES 3E'!$A$2:$A$76,0),1)</f>
        <v>Tempus</v>
      </c>
      <c r="P10" s="108" t="str">
        <f>INDEX('NOBLES 3E'!J$2:J$76,MATCH('NOBLE HOUSES 5E'!$A10,'NOBLES 3E'!$A$2:$A$76,0),1)</f>
        <v>Illuskan</v>
      </c>
      <c r="Q10" s="108"/>
      <c r="R10" s="108" t="str">
        <f>INDEX('NOBLES 3E'!K$2:K$76,MATCH('NOBLE HOUSES 5E'!$A10,'NOBLES 3E'!$A$2:$A$76,0),1)</f>
        <v>1158 DR</v>
      </c>
      <c r="S10" s="108">
        <f>INDEX('NOBLES 3E'!L$2:L$76,MATCH('NOBLE HOUSES 5E'!$A10,'NOBLES 3E'!$A$2:$A$76,0),1)</f>
        <v>53</v>
      </c>
      <c r="T10" s="159">
        <f t="shared" si="0"/>
        <v>3</v>
      </c>
      <c r="U10" s="108" t="str">
        <f>IF(T10&gt;=MISC!$E$8,MISC!$A$8,IF(T10&gt;=MISC!$E$7,MISC!$A$7,IF(T10&gt;=MISC!$E$6,MISC!$A$6,IF(T10&gt;=MISC!$E$5,MISC!$A$5,IF(T10&gt;=MISC!$E$4,MISC!$A$4,IF(T10&gt;=MISC!$E$3,MISC!$A$3,MISC!$A$2))))))</f>
        <v>Comfortable</v>
      </c>
    </row>
    <row r="11" spans="1:23">
      <c r="A11" s="108" t="s">
        <v>34</v>
      </c>
      <c r="B11" s="108"/>
      <c r="C11" s="108"/>
      <c r="D11" s="108" t="s">
        <v>35</v>
      </c>
      <c r="E11" s="108" t="s">
        <v>824</v>
      </c>
      <c r="F11" s="108"/>
      <c r="G11" s="108"/>
      <c r="H11" s="108"/>
      <c r="I11" s="108">
        <f>INDEX('NOBLES 3E'!$C$2:$C$76,MATCH('NOBLE HOUSES 5E'!$A11,'NOBLES 3E'!$A$2:$A$76,0),1)</f>
        <v>22000</v>
      </c>
      <c r="J11" s="108"/>
      <c r="K11" s="108"/>
      <c r="L11" s="108"/>
      <c r="M11" s="108">
        <f>INDEX('NOBLES 3E'!$G$2:$G$76,MATCH('NOBLE HOUSES 5E'!$A11,'NOBLES 3E'!$A$2:$A$76,0),1)</f>
        <v>17</v>
      </c>
      <c r="N11" s="108" t="str">
        <f>INDEX('NOBLES 3E'!H$2:H$76,MATCH('NOBLE HOUSES 5E'!$A11,'NOBLES 3E'!$A$2:$A$76,0),1)</f>
        <v>CN, N, LN, LG, NE</v>
      </c>
      <c r="O11" s="108">
        <f>INDEX('NOBLES 3E'!I$2:I$76,MATCH('NOBLE HOUSES 5E'!$A11,'NOBLES 3E'!$A$2:$A$76,0),1)</f>
        <v>0</v>
      </c>
      <c r="P11" s="108" t="str">
        <f>INDEX('NOBLES 3E'!J$2:J$76,MATCH('NOBLE HOUSES 5E'!$A11,'NOBLES 3E'!$A$2:$A$76,0),1)</f>
        <v>Tethyrian</v>
      </c>
      <c r="Q11" s="108"/>
      <c r="R11" s="108" t="str">
        <f>INDEX('NOBLES 3E'!K$2:K$76,MATCH('NOBLE HOUSES 5E'!$A11,'NOBLES 3E'!$A$2:$A$76,0),1)</f>
        <v>1248 DR</v>
      </c>
      <c r="S11" s="108">
        <f>INDEX('NOBLES 3E'!L$2:L$76,MATCH('NOBLE HOUSES 5E'!$A11,'NOBLES 3E'!$A$2:$A$76,0),1)</f>
        <v>11</v>
      </c>
      <c r="T11" s="159">
        <f t="shared" si="0"/>
        <v>4</v>
      </c>
      <c r="U11" s="108" t="str">
        <f>IF(T11&gt;=MISC!$E$8,MISC!$A$8,IF(T11&gt;=MISC!$E$7,MISC!$A$7,IF(T11&gt;=MISC!$E$6,MISC!$A$6,IF(T11&gt;=MISC!$E$5,MISC!$A$5,IF(T11&gt;=MISC!$E$4,MISC!$A$4,IF(T11&gt;=MISC!$E$3,MISC!$A$3,MISC!$A$2))))))</f>
        <v>Wealthy</v>
      </c>
    </row>
    <row r="12" spans="1:23">
      <c r="A12" s="163" t="s">
        <v>36</v>
      </c>
      <c r="B12" s="163" t="s">
        <v>4236</v>
      </c>
      <c r="C12" s="163"/>
      <c r="D12" s="163" t="s">
        <v>37</v>
      </c>
      <c r="E12" s="163" t="s">
        <v>823</v>
      </c>
      <c r="F12" s="163"/>
      <c r="G12" s="163"/>
      <c r="H12" s="163"/>
      <c r="I12" s="163">
        <f>INDEX('NOBLES 3E'!$C$2:$C$76,MATCH('NOBLE HOUSES 5E'!$A12,'NOBLES 3E'!$A$2:$A$76,0),1)</f>
        <v>24000</v>
      </c>
      <c r="J12" s="163"/>
      <c r="K12" s="163"/>
      <c r="L12" s="163"/>
      <c r="M12" s="163">
        <f>INDEX('NOBLES 3E'!$G$2:$G$76,MATCH('NOBLE HOUSES 5E'!$A12,'NOBLES 3E'!$A$2:$A$76,0),1)</f>
        <v>29</v>
      </c>
      <c r="N12" s="163" t="str">
        <f>INDEX('NOBLES 3E'!H$2:H$76,MATCH('NOBLE HOUSES 5E'!$A12,'NOBLES 3E'!$A$2:$A$76,0),1)</f>
        <v>N, NG</v>
      </c>
      <c r="O12" s="163" t="str">
        <f>INDEX('NOBLES 3E'!I$2:I$76,MATCH('NOBLE HOUSES 5E'!$A12,'NOBLES 3E'!$A$2:$A$76,0),1)</f>
        <v>Silvarnus</v>
      </c>
      <c r="P12" s="163" t="str">
        <f>INDEX('NOBLES 3E'!J$2:J$76,MATCH('NOBLE HOUSES 5E'!$A12,'NOBLES 3E'!$A$2:$A$76,0),1)</f>
        <v>Illuskan</v>
      </c>
      <c r="Q12" s="163"/>
      <c r="R12" s="163" t="str">
        <f>INDEX('NOBLES 3E'!K$2:K$76,MATCH('NOBLE HOUSES 5E'!$A12,'NOBLES 3E'!$A$2:$A$76,0),1)</f>
        <v>1220 DR</v>
      </c>
      <c r="S12" s="163" t="str">
        <f>INDEX('NOBLES 3E'!L$2:L$76,MATCH('NOBLE HOUSES 5E'!$A12,'NOBLES 3E'!$A$2:$A$76,0),1)</f>
        <v>N2</v>
      </c>
      <c r="T12" s="163">
        <f t="shared" si="0"/>
        <v>3</v>
      </c>
      <c r="U12" s="163" t="str">
        <f>IF(T12&gt;=MISC!$E$8,MISC!$A$8,IF(T12&gt;=MISC!$E$7,MISC!$A$7,IF(T12&gt;=MISC!$E$6,MISC!$A$6,IF(T12&gt;=MISC!$E$5,MISC!$A$5,IF(T12&gt;=MISC!$E$4,MISC!$A$4,IF(T12&gt;=MISC!$E$3,MISC!$A$3,MISC!$A$2))))))</f>
        <v>Comfortable</v>
      </c>
    </row>
    <row r="13" spans="1:23">
      <c r="A13" s="108" t="s">
        <v>38</v>
      </c>
      <c r="B13" s="108"/>
      <c r="C13" s="108"/>
      <c r="D13" s="108" t="s">
        <v>822</v>
      </c>
      <c r="E13" s="108" t="s">
        <v>821</v>
      </c>
      <c r="F13" s="108"/>
      <c r="G13" s="108" t="s">
        <v>40</v>
      </c>
      <c r="H13" s="108" t="s">
        <v>41</v>
      </c>
      <c r="I13" s="108">
        <f>INDEX('NOBLES 3E'!$C$2:$C$76,MATCH('NOBLE HOUSES 5E'!$A13,'NOBLES 3E'!$A$2:$A$76,0),1)</f>
        <v>36000</v>
      </c>
      <c r="J13" s="108"/>
      <c r="K13" s="108"/>
      <c r="L13" s="108"/>
      <c r="M13" s="108">
        <f>INDEX('NOBLES 3E'!$G$2:$G$76,MATCH('NOBLE HOUSES 5E'!$A13,'NOBLES 3E'!$A$2:$A$76,0),1)</f>
        <v>34</v>
      </c>
      <c r="N13" s="108" t="str">
        <f>INDEX('NOBLES 3E'!H$2:H$76,MATCH('NOBLE HOUSES 5E'!$A13,'NOBLES 3E'!$A$2:$A$76,0),1)</f>
        <v>CG, NG, CN, N</v>
      </c>
      <c r="O13" s="108" t="str">
        <f>INDEX('NOBLES 3E'!I$2:I$76,MATCH('NOBLE HOUSES 5E'!$A13,'NOBLES 3E'!$A$2:$A$76,0),1)</f>
        <v>Waukeen</v>
      </c>
      <c r="P13" s="108" t="str">
        <f>INDEX('NOBLES 3E'!J$2:J$76,MATCH('NOBLE HOUSES 5E'!$A13,'NOBLES 3E'!$A$2:$A$76,0),1)</f>
        <v>Tethyrian</v>
      </c>
      <c r="Q13" s="108"/>
      <c r="R13" s="108" t="str">
        <f>INDEX('NOBLES 3E'!K$2:K$76,MATCH('NOBLE HOUSES 5E'!$A13,'NOBLES 3E'!$A$2:$A$76,0),1)</f>
        <v>1248 DR</v>
      </c>
      <c r="S13" s="108" t="str">
        <f>INDEX('NOBLES 3E'!L$2:L$76,MATCH('NOBLE HOUSES 5E'!$A13,'NOBLES 3E'!$A$2:$A$76,0),1)</f>
        <v>$78, C71, $48</v>
      </c>
      <c r="T13" s="159">
        <f t="shared" si="0"/>
        <v>3</v>
      </c>
      <c r="U13" s="108" t="str">
        <f>IF(T13&gt;=MISC!$E$8,MISC!$A$8,IF(T13&gt;=MISC!$E$7,MISC!$A$7,IF(T13&gt;=MISC!$E$6,MISC!$A$6,IF(T13&gt;=MISC!$E$5,MISC!$A$5,IF(T13&gt;=MISC!$E$4,MISC!$A$4,IF(T13&gt;=MISC!$E$3,MISC!$A$3,MISC!$A$2))))))</f>
        <v>Comfortable</v>
      </c>
    </row>
    <row r="14" spans="1:23">
      <c r="A14" s="108" t="s">
        <v>42</v>
      </c>
      <c r="B14" s="108"/>
      <c r="C14" s="108"/>
      <c r="D14" s="108" t="s">
        <v>43</v>
      </c>
      <c r="E14" s="108" t="s">
        <v>820</v>
      </c>
      <c r="F14" s="108"/>
      <c r="G14" s="108"/>
      <c r="H14" s="156" t="s">
        <v>5427</v>
      </c>
      <c r="I14" s="108">
        <f>INDEX('NOBLES 3E'!$C$2:$C$76,MATCH('NOBLE HOUSES 5E'!$A14,'NOBLES 3E'!$A$2:$A$76,0),1)</f>
        <v>62000</v>
      </c>
      <c r="J14" s="108"/>
      <c r="K14" s="108"/>
      <c r="L14" s="108"/>
      <c r="M14" s="108">
        <f>INDEX('NOBLES 3E'!$G$2:$G$76,MATCH('NOBLE HOUSES 5E'!$A14,'NOBLES 3E'!$A$2:$A$76,0),1)</f>
        <v>34</v>
      </c>
      <c r="N14" s="108" t="str">
        <f>INDEX('NOBLES 3E'!H$2:H$76,MATCH('NOBLE HOUSES 5E'!$A14,'NOBLES 3E'!$A$2:$A$76,0),1)</f>
        <v>CG, CN</v>
      </c>
      <c r="O14" s="108" t="str">
        <f>INDEX('NOBLES 3E'!I$2:I$76,MATCH('NOBLE HOUSES 5E'!$A14,'NOBLES 3E'!$A$2:$A$76,0),1)</f>
        <v>Tymora</v>
      </c>
      <c r="P14" s="108" t="str">
        <f>INDEX('NOBLES 3E'!J$2:J$76,MATCH('NOBLE HOUSES 5E'!$A14,'NOBLES 3E'!$A$2:$A$76,0),1)</f>
        <v>Illuskan</v>
      </c>
      <c r="Q14" s="108"/>
      <c r="R14" s="108" t="str">
        <f>INDEX('NOBLES 3E'!K$2:K$76,MATCH('NOBLE HOUSES 5E'!$A14,'NOBLES 3E'!$A$2:$A$76,0),1)</f>
        <v>1248 DR</v>
      </c>
      <c r="S14" s="108" t="str">
        <f>INDEX('NOBLES 3E'!L$2:L$76,MATCH('NOBLE HOUSES 5E'!$A14,'NOBLES 3E'!$A$2:$A$76,0),1)</f>
        <v>N13</v>
      </c>
      <c r="T14" s="159">
        <f t="shared" si="0"/>
        <v>5</v>
      </c>
      <c r="U14" s="108" t="str">
        <f>IF(T14&gt;=MISC!$E$8,MISC!$A$8,IF(T14&gt;=MISC!$E$7,MISC!$A$7,IF(T14&gt;=MISC!$E$6,MISC!$A$6,IF(T14&gt;=MISC!$E$5,MISC!$A$5,IF(T14&gt;=MISC!$E$4,MISC!$A$4,IF(T14&gt;=MISC!$E$3,MISC!$A$3,MISC!$A$2))))))</f>
        <v>Wealthy</v>
      </c>
    </row>
    <row r="15" spans="1:23">
      <c r="A15" s="108" t="s">
        <v>44</v>
      </c>
      <c r="B15" s="108"/>
      <c r="C15" s="108"/>
      <c r="D15" s="108" t="s">
        <v>45</v>
      </c>
      <c r="E15" s="108" t="s">
        <v>819</v>
      </c>
      <c r="F15" s="108"/>
      <c r="G15" s="108"/>
      <c r="H15" s="108"/>
      <c r="I15" s="108">
        <f>INDEX('NOBLES 3E'!$C$2:$C$76,MATCH('NOBLE HOUSES 5E'!$A15,'NOBLES 3E'!$A$2:$A$76,0),1)</f>
        <v>21000</v>
      </c>
      <c r="J15" s="108" t="e">
        <f ca="1">_xlfn.CONCAT(H16:H16)</f>
        <v>#NAME?</v>
      </c>
      <c r="K15" s="108"/>
      <c r="L15" s="108"/>
      <c r="M15" s="108">
        <f>INDEX('NOBLES 3E'!$G$2:$G$76,MATCH('NOBLE HOUSES 5E'!$A15,'NOBLES 3E'!$A$2:$A$76,0),1)</f>
        <v>19</v>
      </c>
      <c r="N15" s="108" t="str">
        <f>INDEX('NOBLES 3E'!H$2:H$76,MATCH('NOBLE HOUSES 5E'!$A15,'NOBLES 3E'!$A$2:$A$76,0),1)</f>
        <v>CG, NG</v>
      </c>
      <c r="O15" s="108" t="str">
        <f>INDEX('NOBLES 3E'!I$2:I$76,MATCH('NOBLE HOUSES 5E'!$A15,'NOBLES 3E'!$A$2:$A$76,0),1)</f>
        <v>Lathander</v>
      </c>
      <c r="P15" s="108" t="str">
        <f>INDEX('NOBLES 3E'!J$2:J$76,MATCH('NOBLE HOUSES 5E'!$A15,'NOBLES 3E'!$A$2:$A$76,0),1)</f>
        <v>Chondathan</v>
      </c>
      <c r="Q15" s="108"/>
      <c r="R15" s="108" t="str">
        <f>INDEX('NOBLES 3E'!K$2:K$76,MATCH('NOBLE HOUSES 5E'!$A15,'NOBLES 3E'!$A$2:$A$76,0),1)</f>
        <v>1222 DR</v>
      </c>
      <c r="S15" s="108" t="str">
        <f>INDEX('NOBLES 3E'!L$2:L$76,MATCH('NOBLE HOUSES 5E'!$A15,'NOBLES 3E'!$A$2:$A$76,0),1)</f>
        <v>N6, C51</v>
      </c>
      <c r="T15" s="159">
        <f t="shared" si="0"/>
        <v>4</v>
      </c>
      <c r="U15" s="108" t="str">
        <f>IF(T15&gt;=MISC!$E$8,MISC!$A$8,IF(T15&gt;=MISC!$E$7,MISC!$A$7,IF(T15&gt;=MISC!$E$6,MISC!$A$6,IF(T15&gt;=MISC!$E$5,MISC!$A$5,IF(T15&gt;=MISC!$E$4,MISC!$A$4,IF(T15&gt;=MISC!$E$3,MISC!$A$3,MISC!$A$2))))))</f>
        <v>Wealthy</v>
      </c>
    </row>
    <row r="16" spans="1:23">
      <c r="A16" s="108" t="s">
        <v>46</v>
      </c>
      <c r="B16" s="108"/>
      <c r="C16" s="108"/>
      <c r="D16" s="128"/>
      <c r="E16" s="108"/>
      <c r="F16" s="108"/>
      <c r="G16" s="108"/>
      <c r="H16" s="108"/>
      <c r="I16" s="108"/>
      <c r="J16" s="108"/>
      <c r="K16" s="108" t="s">
        <v>10182</v>
      </c>
      <c r="L16" s="108"/>
      <c r="M16" s="108"/>
      <c r="N16" s="108"/>
      <c r="O16" s="108"/>
      <c r="P16" s="108"/>
      <c r="Q16" s="108"/>
      <c r="R16" s="128">
        <v>0</v>
      </c>
      <c r="S16" s="108"/>
      <c r="T16" s="159">
        <f t="shared" si="0"/>
        <v>0</v>
      </c>
      <c r="U16" s="108" t="str">
        <f>IF(T16&gt;=MISC!$E$8,MISC!$A$8,IF(T16&gt;=MISC!$E$7,MISC!$A$7,IF(T16&gt;=MISC!$E$6,MISC!$A$6,IF(T16&gt;=MISC!$E$5,MISC!$A$5,IF(T16&gt;=MISC!$E$4,MISC!$A$4,IF(T16&gt;=MISC!$E$3,MISC!$A$3,MISC!$A$2))))))</f>
        <v>Wretched</v>
      </c>
    </row>
    <row r="17" spans="1:21">
      <c r="A17" s="108" t="s">
        <v>47</v>
      </c>
      <c r="B17" s="108"/>
      <c r="C17" s="108"/>
      <c r="D17" s="108" t="s">
        <v>48</v>
      </c>
      <c r="E17" s="108" t="s">
        <v>818</v>
      </c>
      <c r="F17" s="108"/>
      <c r="G17" s="108"/>
      <c r="H17" s="108"/>
      <c r="I17" s="108">
        <f>INDEX('NOBLES 3E'!$C$2:$C$76,MATCH('NOBLE HOUSES 5E'!$A17,'NOBLES 3E'!$A$2:$A$76,0),1)</f>
        <v>38000</v>
      </c>
      <c r="J17" s="108"/>
      <c r="K17" s="108"/>
      <c r="L17" s="108"/>
      <c r="M17" s="108">
        <f>INDEX('NOBLES 3E'!$G$2:$G$76,MATCH('NOBLE HOUSES 5E'!$A17,'NOBLES 3E'!$A$2:$A$76,0),1)</f>
        <v>22</v>
      </c>
      <c r="N17" s="108" t="str">
        <f>INDEX('NOBLES 3E'!H$2:H$76,MATCH('NOBLE HOUSES 5E'!$A17,'NOBLES 3E'!$A$2:$A$76,0),1)</f>
        <v>LN, CG</v>
      </c>
      <c r="O17" s="108" t="str">
        <f>INDEX('NOBLES 3E'!I$2:I$76,MATCH('NOBLE HOUSES 5E'!$A17,'NOBLES 3E'!$A$2:$A$76,0),1)</f>
        <v>Selune</v>
      </c>
      <c r="P17" s="108" t="str">
        <f>INDEX('NOBLES 3E'!J$2:J$76,MATCH('NOBLE HOUSES 5E'!$A17,'NOBLES 3E'!$A$2:$A$76,0),1)</f>
        <v>Tethyrian</v>
      </c>
      <c r="Q17" s="108"/>
      <c r="R17" s="108" t="str">
        <f>INDEX('NOBLES 3E'!K$2:K$76,MATCH('NOBLE HOUSES 5E'!$A17,'NOBLES 3E'!$A$2:$A$76,0),1)</f>
        <v>1230 DR</v>
      </c>
      <c r="S17" s="108" t="str">
        <f>INDEX('NOBLES 3E'!L$2:L$76,MATCH('NOBLE HOUSES 5E'!$A17,'NOBLES 3E'!$A$2:$A$76,0),1)</f>
        <v>$51, County of Starspur</v>
      </c>
      <c r="T17" s="159">
        <f t="shared" si="0"/>
        <v>5</v>
      </c>
      <c r="U17" s="108" t="str">
        <f>IF(T17&gt;=MISC!$E$8,MISC!$A$8,IF(T17&gt;=MISC!$E$7,MISC!$A$7,IF(T17&gt;=MISC!$E$6,MISC!$A$6,IF(T17&gt;=MISC!$E$5,MISC!$A$5,IF(T17&gt;=MISC!$E$4,MISC!$A$4,IF(T17&gt;=MISC!$E$3,MISC!$A$3,MISC!$A$2))))))</f>
        <v>Wealthy</v>
      </c>
    </row>
    <row r="18" spans="1:21">
      <c r="A18" s="108" t="s">
        <v>49</v>
      </c>
      <c r="B18" s="108"/>
      <c r="C18" s="108"/>
      <c r="D18" s="108" t="s">
        <v>50</v>
      </c>
      <c r="E18" s="108" t="s">
        <v>817</v>
      </c>
      <c r="F18" s="108"/>
      <c r="G18" s="108"/>
      <c r="H18" s="108"/>
      <c r="I18" s="108">
        <f>INDEX('NOBLES 3E'!$C$2:$C$76,MATCH('NOBLE HOUSES 5E'!$A18,'NOBLES 3E'!$A$2:$A$76,0),1)</f>
        <v>19000</v>
      </c>
      <c r="J18" s="108"/>
      <c r="K18" s="108"/>
      <c r="L18" s="108"/>
      <c r="M18" s="108">
        <f>INDEX('NOBLES 3E'!$G$2:$G$76,MATCH('NOBLE HOUSES 5E'!$A18,'NOBLES 3E'!$A$2:$A$76,0),1)</f>
        <v>32</v>
      </c>
      <c r="N18" s="108" t="str">
        <f>INDEX('NOBLES 3E'!H$2:H$76,MATCH('NOBLE HOUSES 5E'!$A18,'NOBLES 3E'!$A$2:$A$76,0),1)</f>
        <v>CN. N</v>
      </c>
      <c r="O18" s="108" t="str">
        <f>INDEX('NOBLES 3E'!I$2:I$76,MATCH('NOBLE HOUSES 5E'!$A18,'NOBLES 3E'!$A$2:$A$76,0),1)</f>
        <v>Tempus</v>
      </c>
      <c r="P18" s="108" t="str">
        <f>INDEX('NOBLES 3E'!J$2:J$76,MATCH('NOBLE HOUSES 5E'!$A18,'NOBLES 3E'!$A$2:$A$76,0),1)</f>
        <v>Illuskan</v>
      </c>
      <c r="Q18" s="108"/>
      <c r="R18" s="108" t="str">
        <f>INDEX('NOBLES 3E'!K$2:K$76,MATCH('NOBLE HOUSES 5E'!$A18,'NOBLES 3E'!$A$2:$A$76,0),1)</f>
        <v>1248 DR</v>
      </c>
      <c r="S18" s="108" t="str">
        <f>INDEX('NOBLES 3E'!L$2:L$76,MATCH('NOBLE HOUSES 5E'!$A18,'NOBLES 3E'!$A$2:$A$76,0),1)</f>
        <v>N28</v>
      </c>
      <c r="T18" s="159">
        <f t="shared" si="0"/>
        <v>2</v>
      </c>
      <c r="U18" s="108" t="str">
        <f>IF(T18&gt;=MISC!$E$8,MISC!$A$8,IF(T18&gt;=MISC!$E$7,MISC!$A$7,IF(T18&gt;=MISC!$E$6,MISC!$A$6,IF(T18&gt;=MISC!$E$5,MISC!$A$5,IF(T18&gt;=MISC!$E$4,MISC!$A$4,IF(T18&gt;=MISC!$E$3,MISC!$A$3,MISC!$A$2))))))</f>
        <v>Comfortable</v>
      </c>
    </row>
    <row r="19" spans="1:21">
      <c r="A19" s="108" t="s">
        <v>51</v>
      </c>
      <c r="B19" s="108"/>
      <c r="C19" s="108"/>
      <c r="D19" s="108" t="s">
        <v>52</v>
      </c>
      <c r="E19" s="108" t="s">
        <v>816</v>
      </c>
      <c r="F19" s="108"/>
      <c r="G19" s="108"/>
      <c r="H19" s="108" t="s">
        <v>53</v>
      </c>
      <c r="I19" s="108">
        <f>INDEX('NOBLES 3E'!$C$2:$C$76,MATCH('NOBLE HOUSES 5E'!$A19,'NOBLES 3E'!$A$2:$A$76,0),1)</f>
        <v>26000</v>
      </c>
      <c r="J19" s="108"/>
      <c r="K19" s="108" t="s">
        <v>10356</v>
      </c>
      <c r="L19" s="108"/>
      <c r="M19" s="108">
        <f>INDEX('NOBLES 3E'!$G$2:$G$76,MATCH('NOBLE HOUSES 5E'!$A19,'NOBLES 3E'!$A$2:$A$76,0),1)</f>
        <v>24</v>
      </c>
      <c r="N19" s="108" t="str">
        <f>INDEX('NOBLES 3E'!H$2:H$76,MATCH('NOBLE HOUSES 5E'!$A19,'NOBLES 3E'!$A$2:$A$76,0),1)</f>
        <v>CN, CG</v>
      </c>
      <c r="O19" s="108" t="str">
        <f>INDEX('NOBLES 3E'!I$2:I$76,MATCH('NOBLE HOUSES 5E'!$A19,'NOBLES 3E'!$A$2:$A$76,0),1)</f>
        <v>Tempus</v>
      </c>
      <c r="P19" s="108" t="str">
        <f>INDEX('NOBLES 3E'!J$2:J$76,MATCH('NOBLE HOUSES 5E'!$A19,'NOBLES 3E'!$A$2:$A$76,0),1)</f>
        <v>Tethyrian</v>
      </c>
      <c r="Q19" s="108"/>
      <c r="R19" s="108" t="str">
        <f>INDEX('NOBLES 3E'!K$2:K$76,MATCH('NOBLE HOUSES 5E'!$A19,'NOBLES 3E'!$A$2:$A$76,0),1)</f>
        <v>1248 DR</v>
      </c>
      <c r="S19" s="108" t="str">
        <f>INDEX('NOBLES 3E'!L$2:L$76,MATCH('NOBLE HOUSES 5E'!$A19,'NOBLES 3E'!$A$2:$A$76,0),1)</f>
        <v>$50, Amphail</v>
      </c>
      <c r="T19" s="159">
        <f t="shared" si="0"/>
        <v>3</v>
      </c>
      <c r="U19" s="108" t="str">
        <f>IF(T19&gt;=MISC!$E$8,MISC!$A$8,IF(T19&gt;=MISC!$E$7,MISC!$A$7,IF(T19&gt;=MISC!$E$6,MISC!$A$6,IF(T19&gt;=MISC!$E$5,MISC!$A$5,IF(T19&gt;=MISC!$E$4,MISC!$A$4,IF(T19&gt;=MISC!$E$3,MISC!$A$3,MISC!$A$2))))))</f>
        <v>Comfortable</v>
      </c>
    </row>
    <row r="20" spans="1:21">
      <c r="A20" s="108" t="s">
        <v>54</v>
      </c>
      <c r="B20" s="108"/>
      <c r="C20" s="108"/>
      <c r="D20" s="108" t="s">
        <v>55</v>
      </c>
      <c r="E20" s="108" t="s">
        <v>815</v>
      </c>
      <c r="F20" s="108"/>
      <c r="G20" s="108"/>
      <c r="H20" s="108"/>
      <c r="I20" s="108">
        <f>INDEX('NOBLES 3E'!$C$2:$C$76,MATCH('NOBLE HOUSES 5E'!$A20,'NOBLES 3E'!$A$2:$A$76,0),1)</f>
        <v>22000</v>
      </c>
      <c r="J20" s="108"/>
      <c r="K20" s="108"/>
      <c r="L20" s="108"/>
      <c r="M20" s="108">
        <f>INDEX('NOBLES 3E'!$G$2:$G$76,MATCH('NOBLE HOUSES 5E'!$A20,'NOBLES 3E'!$A$2:$A$76,0),1)</f>
        <v>18</v>
      </c>
      <c r="N20" s="108" t="str">
        <f>INDEX('NOBLES 3E'!H$2:H$76,MATCH('NOBLE HOUSES 5E'!$A20,'NOBLES 3E'!$A$2:$A$76,0),1)</f>
        <v>CC, NG, CN, NE</v>
      </c>
      <c r="O20" s="108" t="str">
        <f>INDEX('NOBLES 3E'!I$2:I$76,MATCH('NOBLE HOUSES 5E'!$A20,'NOBLES 3E'!$A$2:$A$76,0),1)</f>
        <v>Mieliki</v>
      </c>
      <c r="P20" s="108" t="str">
        <f>INDEX('NOBLES 3E'!J$2:J$76,MATCH('NOBLE HOUSES 5E'!$A20,'NOBLES 3E'!$A$2:$A$76,0),1)</f>
        <v>Illuskan</v>
      </c>
      <c r="Q20" s="108"/>
      <c r="R20" s="108" t="str">
        <f>INDEX('NOBLES 3E'!K$2:K$76,MATCH('NOBLE HOUSES 5E'!$A20,'NOBLES 3E'!$A$2:$A$76,0),1)</f>
        <v>1282 DR</v>
      </c>
      <c r="S20" s="108">
        <f>INDEX('NOBLES 3E'!L$2:L$76,MATCH('NOBLE HOUSES 5E'!$A20,'NOBLES 3E'!$A$2:$A$76,0),1)</f>
        <v>33</v>
      </c>
      <c r="T20" s="159">
        <f t="shared" si="0"/>
        <v>4</v>
      </c>
      <c r="U20" s="108" t="str">
        <f>IF(T20&gt;=MISC!$E$8,MISC!$A$8,IF(T20&gt;=MISC!$E$7,MISC!$A$7,IF(T20&gt;=MISC!$E$6,MISC!$A$6,IF(T20&gt;=MISC!$E$5,MISC!$A$5,IF(T20&gt;=MISC!$E$4,MISC!$A$4,IF(T20&gt;=MISC!$E$3,MISC!$A$3,MISC!$A$2))))))</f>
        <v>Wealthy</v>
      </c>
    </row>
    <row r="21" spans="1:21">
      <c r="A21" s="108" t="s">
        <v>56</v>
      </c>
      <c r="B21" s="108"/>
      <c r="C21" s="108"/>
      <c r="D21" s="108" t="s">
        <v>52</v>
      </c>
      <c r="E21" s="108" t="s">
        <v>814</v>
      </c>
      <c r="F21" s="108"/>
      <c r="G21" s="108"/>
      <c r="H21" s="108"/>
      <c r="I21" s="108">
        <f>INDEX('NOBLES 3E'!$C$2:$C$76,MATCH('NOBLE HOUSES 5E'!$A21,'NOBLES 3E'!$A$2:$A$76,0),1)</f>
        <v>15000</v>
      </c>
      <c r="J21" s="108"/>
      <c r="K21" s="108"/>
      <c r="L21" s="108"/>
      <c r="M21" s="108">
        <f>INDEX('NOBLES 3E'!$G$2:$G$76,MATCH('NOBLE HOUSES 5E'!$A21,'NOBLES 3E'!$A$2:$A$76,0),1)</f>
        <v>21</v>
      </c>
      <c r="N21" s="108" t="str">
        <f>INDEX('NOBLES 3E'!H$2:H$76,MATCH('NOBLE HOUSES 5E'!$A21,'NOBLES 3E'!$A$2:$A$76,0),1)</f>
        <v>LN, CG, LG, NG, CE</v>
      </c>
      <c r="O21" s="108" t="str">
        <f>INDEX('NOBLES 3E'!I$2:I$76,MATCH('NOBLE HOUSES 5E'!$A21,'NOBLES 3E'!$A$2:$A$76,0),1)</f>
        <v>Mystra</v>
      </c>
      <c r="P21" s="108" t="str">
        <f>INDEX('NOBLES 3E'!J$2:J$76,MATCH('NOBLE HOUSES 5E'!$A21,'NOBLES 3E'!$A$2:$A$76,0),1)</f>
        <v>Tethyrian</v>
      </c>
      <c r="Q21" s="108"/>
      <c r="R21" s="108" t="str">
        <f>INDEX('NOBLES 3E'!K$2:K$76,MATCH('NOBLE HOUSES 5E'!$A21,'NOBLES 3E'!$A$2:$A$76,0),1)</f>
        <v>1167 DR</v>
      </c>
      <c r="S21" s="108">
        <f>INDEX('NOBLES 3E'!L$2:L$76,MATCH('NOBLE HOUSES 5E'!$A21,'NOBLES 3E'!$A$2:$A$76,0),1)</f>
        <v>22</v>
      </c>
      <c r="T21" s="159">
        <f t="shared" si="0"/>
        <v>2</v>
      </c>
      <c r="U21" s="108" t="str">
        <f>IF(T21&gt;=MISC!$E$8,MISC!$A$8,IF(T21&gt;=MISC!$E$7,MISC!$A$7,IF(T21&gt;=MISC!$E$6,MISC!$A$6,IF(T21&gt;=MISC!$E$5,MISC!$A$5,IF(T21&gt;=MISC!$E$4,MISC!$A$4,IF(T21&gt;=MISC!$E$3,MISC!$A$3,MISC!$A$2))))))</f>
        <v>Comfortable</v>
      </c>
    </row>
    <row r="22" spans="1:21">
      <c r="A22" s="108" t="s">
        <v>57</v>
      </c>
      <c r="B22" s="108"/>
      <c r="C22" s="108"/>
      <c r="D22" s="108" t="s">
        <v>58</v>
      </c>
      <c r="E22" s="108" t="s">
        <v>813</v>
      </c>
      <c r="F22" s="108"/>
      <c r="G22" s="108"/>
      <c r="H22" s="108"/>
      <c r="I22" s="108">
        <f>INDEX('NOBLES 3E'!$C$2:$C$76,MATCH('NOBLE HOUSES 5E'!$A22,'NOBLES 3E'!$A$2:$A$76,0),1)</f>
        <v>21000</v>
      </c>
      <c r="J22" s="108"/>
      <c r="K22" s="108"/>
      <c r="L22" s="108"/>
      <c r="M22" s="108">
        <f>INDEX('NOBLES 3E'!$G$2:$G$76,MATCH('NOBLE HOUSES 5E'!$A22,'NOBLES 3E'!$A$2:$A$76,0),1)</f>
        <v>15</v>
      </c>
      <c r="N22" s="108" t="str">
        <f>INDEX('NOBLES 3E'!H$2:H$76,MATCH('NOBLE HOUSES 5E'!$A22,'NOBLES 3E'!$A$2:$A$76,0),1)</f>
        <v>LN, N</v>
      </c>
      <c r="O22" s="108" t="str">
        <f>INDEX('NOBLES 3E'!I$2:I$76,MATCH('NOBLE HOUSES 5E'!$A22,'NOBLES 3E'!$A$2:$A$76,0),1)</f>
        <v>Gond</v>
      </c>
      <c r="P22" s="108" t="str">
        <f>INDEX('NOBLES 3E'!J$2:J$76,MATCH('NOBLE HOUSES 5E'!$A22,'NOBLES 3E'!$A$2:$A$76,0),1)</f>
        <v>Tethyrian</v>
      </c>
      <c r="Q22" s="108"/>
      <c r="R22" s="108" t="str">
        <f>INDEX('NOBLES 3E'!K$2:K$76,MATCH('NOBLE HOUSES 5E'!$A22,'NOBLES 3E'!$A$2:$A$76,0),1)</f>
        <v>1205 DR</v>
      </c>
      <c r="S22" s="108">
        <f>INDEX('NOBLES 3E'!L$2:L$76,MATCH('NOBLE HOUSES 5E'!$A22,'NOBLES 3E'!$A$2:$A$76,0),1)</f>
        <v>6</v>
      </c>
      <c r="T22" s="159">
        <f t="shared" si="0"/>
        <v>4</v>
      </c>
      <c r="U22" s="108" t="str">
        <f>IF(T22&gt;=MISC!$E$8,MISC!$A$8,IF(T22&gt;=MISC!$E$7,MISC!$A$7,IF(T22&gt;=MISC!$E$6,MISC!$A$6,IF(T22&gt;=MISC!$E$5,MISC!$A$5,IF(T22&gt;=MISC!$E$4,MISC!$A$4,IF(T22&gt;=MISC!$E$3,MISC!$A$3,MISC!$A$2))))))</f>
        <v>Wealthy</v>
      </c>
    </row>
    <row r="23" spans="1:21">
      <c r="A23" s="108" t="s">
        <v>59</v>
      </c>
      <c r="B23" s="108"/>
      <c r="C23" s="108"/>
      <c r="D23" s="108" t="s">
        <v>60</v>
      </c>
      <c r="E23" s="108" t="s">
        <v>812</v>
      </c>
      <c r="F23" s="108"/>
      <c r="G23" s="108"/>
      <c r="H23" s="108" t="s">
        <v>829</v>
      </c>
      <c r="I23" s="108">
        <f>INDEX('NOBLES 3E'!$C$2:$C$76,MATCH('NOBLE HOUSES 5E'!$A23,'NOBLES 3E'!$A$2:$A$76,0),1)</f>
        <v>28000</v>
      </c>
      <c r="J23" s="108"/>
      <c r="K23" s="108" t="s">
        <v>7260</v>
      </c>
      <c r="L23" s="108"/>
      <c r="M23" s="108">
        <f>INDEX('NOBLES 3E'!$G$2:$G$76,MATCH('NOBLE HOUSES 5E'!$A23,'NOBLES 3E'!$A$2:$A$76,0),1)</f>
        <v>27</v>
      </c>
      <c r="N23" s="108" t="str">
        <f>INDEX('NOBLES 3E'!H$2:H$76,MATCH('NOBLE HOUSES 5E'!$A23,'NOBLES 3E'!$A$2:$A$76,0),1)</f>
        <v>NG, N</v>
      </c>
      <c r="O23" s="108" t="str">
        <f>INDEX('NOBLES 3E'!I$2:I$76,MATCH('NOBLE HOUSES 5E'!$A23,'NOBLES 3E'!$A$2:$A$76,0),1)</f>
        <v>Oghma</v>
      </c>
      <c r="P23" s="108" t="str">
        <f>INDEX('NOBLES 3E'!J$2:J$76,MATCH('NOBLE HOUSES 5E'!$A23,'NOBLES 3E'!$A$2:$A$76,0),1)</f>
        <v>Tethyrian</v>
      </c>
      <c r="Q23" s="108"/>
      <c r="R23" s="108" t="str">
        <f>INDEX('NOBLES 3E'!K$2:K$76,MATCH('NOBLE HOUSES 5E'!$A23,'NOBLES 3E'!$A$2:$A$76,0),1)</f>
        <v>1293 DR</v>
      </c>
      <c r="S23" s="108" t="str">
        <f>INDEX('NOBLES 3E'!L$2:L$76,MATCH('NOBLE HOUSES 5E'!$A23,'NOBLES 3E'!$A$2:$A$76,0),1)</f>
        <v>N29</v>
      </c>
      <c r="T23" s="159">
        <f t="shared" si="0"/>
        <v>3</v>
      </c>
      <c r="U23" s="108" t="str">
        <f>IF(T23&gt;=MISC!$E$8,MISC!$A$8,IF(T23&gt;=MISC!$E$7,MISC!$A$7,IF(T23&gt;=MISC!$E$6,MISC!$A$6,IF(T23&gt;=MISC!$E$5,MISC!$A$5,IF(T23&gt;=MISC!$E$4,MISC!$A$4,IF(T23&gt;=MISC!$E$3,MISC!$A$3,MISC!$A$2))))))</f>
        <v>Comfortable</v>
      </c>
    </row>
    <row r="24" spans="1:21" ht="15" customHeight="1">
      <c r="A24" s="108" t="s">
        <v>61</v>
      </c>
      <c r="B24" s="108"/>
      <c r="C24" s="108"/>
      <c r="D24" s="108" t="s">
        <v>62</v>
      </c>
      <c r="E24" s="108" t="s">
        <v>811</v>
      </c>
      <c r="F24" s="108"/>
      <c r="G24" s="108"/>
      <c r="H24" s="108"/>
      <c r="I24" s="108">
        <f>INDEX('NOBLES 3E'!$C$2:$C$76,MATCH('NOBLE HOUSES 5E'!$A24,'NOBLES 3E'!$A$2:$A$76,0),1)</f>
        <v>34000</v>
      </c>
      <c r="J24" s="108"/>
      <c r="K24" s="108"/>
      <c r="L24" s="108"/>
      <c r="M24" s="108">
        <f>INDEX('NOBLES 3E'!$G$2:$G$76,MATCH('NOBLE HOUSES 5E'!$A24,'NOBLES 3E'!$A$2:$A$76,0),1)</f>
        <v>29</v>
      </c>
      <c r="N24" s="108" t="str">
        <f>INDEX('NOBLES 3E'!H$2:H$76,MATCH('NOBLE HOUSES 5E'!$A24,'NOBLES 3E'!$A$2:$A$76,0),1)</f>
        <v>LN, LE</v>
      </c>
      <c r="O24" s="108" t="str">
        <f>INDEX('NOBLES 3E'!I$2:I$76,MATCH('NOBLE HOUSES 5E'!$A24,'NOBLES 3E'!$A$2:$A$76,0),1)</f>
        <v>Tempus</v>
      </c>
      <c r="P24" s="108" t="str">
        <f>INDEX('NOBLES 3E'!J$2:J$76,MATCH('NOBLE HOUSES 5E'!$A24,'NOBLES 3E'!$A$2:$A$76,0),1)</f>
        <v>Illuskan</v>
      </c>
      <c r="Q24" s="108"/>
      <c r="R24" s="108" t="str">
        <f>INDEX('NOBLES 3E'!K$2:K$76,MATCH('NOBLE HOUSES 5E'!$A24,'NOBLES 3E'!$A$2:$A$76,0),1)</f>
        <v>1097 DR</v>
      </c>
      <c r="S24" s="108">
        <f>INDEX('NOBLES 3E'!L$2:L$76,MATCH('NOBLE HOUSES 5E'!$A24,'NOBLES 3E'!$A$2:$A$76,0),1)</f>
        <v>9</v>
      </c>
      <c r="T24" s="159">
        <f t="shared" si="0"/>
        <v>4</v>
      </c>
      <c r="U24" s="108" t="str">
        <f>IF(T24&gt;=MISC!$E$8,MISC!$A$8,IF(T24&gt;=MISC!$E$7,MISC!$A$7,IF(T24&gt;=MISC!$E$6,MISC!$A$6,IF(T24&gt;=MISC!$E$5,MISC!$A$5,IF(T24&gt;=MISC!$E$4,MISC!$A$4,IF(T24&gt;=MISC!$E$3,MISC!$A$3,MISC!$A$2))))))</f>
        <v>Wealthy</v>
      </c>
    </row>
    <row r="25" spans="1:21">
      <c r="A25" s="108" t="s">
        <v>63</v>
      </c>
      <c r="B25" s="108"/>
      <c r="C25" s="108"/>
      <c r="D25" s="108" t="s">
        <v>64</v>
      </c>
      <c r="E25" s="108" t="s">
        <v>810</v>
      </c>
      <c r="F25" s="108"/>
      <c r="G25" s="108"/>
      <c r="H25" s="108" t="s">
        <v>830</v>
      </c>
      <c r="I25" s="108">
        <f>INDEX('NOBLES 3E'!$C$2:$C$76,MATCH('NOBLE HOUSES 5E'!$A25,'NOBLES 3E'!$A$2:$A$76,0),1)</f>
        <v>27000</v>
      </c>
      <c r="J25" s="108"/>
      <c r="K25" s="108" t="s">
        <v>65</v>
      </c>
      <c r="L25" s="108"/>
      <c r="M25" s="108">
        <f>INDEX('NOBLES 3E'!$G$2:$G$76,MATCH('NOBLE HOUSES 5E'!$A25,'NOBLES 3E'!$A$2:$A$76,0),1)</f>
        <v>17</v>
      </c>
      <c r="N25" s="108" t="str">
        <f>INDEX('NOBLES 3E'!H$2:H$76,MATCH('NOBLE HOUSES 5E'!$A25,'NOBLES 3E'!$A$2:$A$76,0),1)</f>
        <v>NG, CG</v>
      </c>
      <c r="O25" s="108" t="str">
        <f>INDEX('NOBLES 3E'!I$2:I$76,MATCH('NOBLE HOUSES 5E'!$A25,'NOBLES 3E'!$A$2:$A$76,0),1)</f>
        <v>Lathander</v>
      </c>
      <c r="P25" s="108" t="str">
        <f>INDEX('NOBLES 3E'!J$2:J$76,MATCH('NOBLE HOUSES 5E'!$A25,'NOBLES 3E'!$A$2:$A$76,0),1)</f>
        <v>Illuskan</v>
      </c>
      <c r="Q25" s="108"/>
      <c r="R25" s="108" t="str">
        <f>INDEX('NOBLES 3E'!K$2:K$76,MATCH('NOBLE HOUSES 5E'!$A25,'NOBLES 3E'!$A$2:$A$76,0),1)</f>
        <v>1197 DR</v>
      </c>
      <c r="S25" s="108" t="str">
        <f>INDEX('NOBLES 3E'!L$2:L$76,MATCH('NOBLE HOUSES 5E'!$A25,'NOBLES 3E'!$A$2:$A$76,0),1)</f>
        <v>N57</v>
      </c>
      <c r="T25" s="159">
        <f t="shared" si="0"/>
        <v>5</v>
      </c>
      <c r="U25" s="108" t="str">
        <f>IF(T25&gt;=MISC!$E$8,MISC!$A$8,IF(T25&gt;=MISC!$E$7,MISC!$A$7,IF(T25&gt;=MISC!$E$6,MISC!$A$6,IF(T25&gt;=MISC!$E$5,MISC!$A$5,IF(T25&gt;=MISC!$E$4,MISC!$A$4,IF(T25&gt;=MISC!$E$3,MISC!$A$3,MISC!$A$2))))))</f>
        <v>Wealthy</v>
      </c>
    </row>
    <row r="26" spans="1:21">
      <c r="A26" s="108" t="s">
        <v>66</v>
      </c>
      <c r="B26" s="108"/>
      <c r="C26" s="108"/>
      <c r="D26" s="108" t="s">
        <v>67</v>
      </c>
      <c r="E26" s="108" t="s">
        <v>809</v>
      </c>
      <c r="F26" s="108"/>
      <c r="G26" s="108" t="s">
        <v>68</v>
      </c>
      <c r="H26" s="108" t="s">
        <v>665</v>
      </c>
      <c r="I26" s="108">
        <f>INDEX('NOBLES 3E'!$C$2:$C$76,MATCH('NOBLE HOUSES 5E'!$A26,'NOBLES 3E'!$A$2:$A$76,0),1)</f>
        <v>39000</v>
      </c>
      <c r="J26" s="108"/>
      <c r="K26" s="95" t="s">
        <v>10219</v>
      </c>
      <c r="L26" s="108"/>
      <c r="M26" s="108">
        <f>INDEX('NOBLES 3E'!$G$2:$G$76,MATCH('NOBLE HOUSES 5E'!$A26,'NOBLES 3E'!$A$2:$A$76,0),1)</f>
        <v>26</v>
      </c>
      <c r="N26" s="108" t="str">
        <f>INDEX('NOBLES 3E'!H$2:H$76,MATCH('NOBLE HOUSES 5E'!$A26,'NOBLES 3E'!$A$2:$A$76,0),1)</f>
        <v>LN, LE</v>
      </c>
      <c r="O26" s="108" t="str">
        <f>INDEX('NOBLES 3E'!I$2:I$76,MATCH('NOBLE HOUSES 5E'!$A26,'NOBLES 3E'!$A$2:$A$76,0),1)</f>
        <v>Gargauth</v>
      </c>
      <c r="P26" s="108" t="str">
        <f>INDEX('NOBLES 3E'!J$2:J$76,MATCH('NOBLE HOUSES 5E'!$A26,'NOBLES 3E'!$A$2:$A$76,0),1)</f>
        <v>Tethyrian</v>
      </c>
      <c r="Q26" s="108"/>
      <c r="R26" s="108" t="str">
        <f>INDEX('NOBLES 3E'!K$2:K$76,MATCH('NOBLE HOUSES 5E'!$A26,'NOBLES 3E'!$A$2:$A$76,0),1)</f>
        <v>1260 DR</v>
      </c>
      <c r="S26" s="108" t="str">
        <f>INDEX('NOBLES 3E'!L$2:L$76,MATCH('NOBLE HOUSES 5E'!$A26,'NOBLES 3E'!$A$2:$A$76,0),1)</f>
        <v>N20</v>
      </c>
      <c r="T26" s="159">
        <f t="shared" si="0"/>
        <v>5</v>
      </c>
      <c r="U26" s="108" t="str">
        <f>IF(T26&gt;=MISC!$E$8,MISC!$A$8,IF(T26&gt;=MISC!$E$7,MISC!$A$7,IF(T26&gt;=MISC!$E$6,MISC!$A$6,IF(T26&gt;=MISC!$E$5,MISC!$A$5,IF(T26&gt;=MISC!$E$4,MISC!$A$4,IF(T26&gt;=MISC!$E$3,MISC!$A$3,MISC!$A$2))))))</f>
        <v>Wealthy</v>
      </c>
    </row>
    <row r="27" spans="1:21">
      <c r="A27" s="108" t="s">
        <v>69</v>
      </c>
      <c r="B27" s="108"/>
      <c r="C27" s="108"/>
      <c r="D27" s="128"/>
      <c r="E27" s="108"/>
      <c r="F27" s="108"/>
      <c r="G27" s="108"/>
      <c r="H27" s="108" t="s">
        <v>10183</v>
      </c>
      <c r="I27" s="108"/>
      <c r="J27" s="108"/>
      <c r="K27" s="108" t="s">
        <v>831</v>
      </c>
      <c r="L27" s="108"/>
      <c r="M27" s="108"/>
      <c r="N27" s="128"/>
      <c r="O27" s="128"/>
      <c r="P27" s="128"/>
      <c r="Q27" s="108"/>
      <c r="R27" s="128"/>
      <c r="S27" s="108"/>
      <c r="T27" s="159">
        <f t="shared" si="0"/>
        <v>0</v>
      </c>
      <c r="U27" s="108" t="str">
        <f>IF(T27&gt;=MISC!$E$8,MISC!$A$8,IF(T27&gt;=MISC!$E$7,MISC!$A$7,IF(T27&gt;=MISC!$E$6,MISC!$A$6,IF(T27&gt;=MISC!$E$5,MISC!$A$5,IF(T27&gt;=MISC!$E$4,MISC!$A$4,IF(T27&gt;=MISC!$E$3,MISC!$A$3,MISC!$A$2))))))</f>
        <v>Wretched</v>
      </c>
    </row>
    <row r="28" spans="1:21">
      <c r="A28" s="108" t="s">
        <v>70</v>
      </c>
      <c r="B28" s="108"/>
      <c r="C28" s="108"/>
      <c r="D28" s="128"/>
      <c r="E28" s="108"/>
      <c r="F28" s="108"/>
      <c r="G28" s="108"/>
      <c r="H28" s="108" t="s">
        <v>10184</v>
      </c>
      <c r="I28" s="108"/>
      <c r="J28" s="108"/>
      <c r="K28" s="108"/>
      <c r="L28" s="108"/>
      <c r="M28" s="108"/>
      <c r="N28" s="128"/>
      <c r="O28" s="128"/>
      <c r="P28" s="128"/>
      <c r="Q28" s="108"/>
      <c r="R28" s="128"/>
      <c r="S28" s="108"/>
      <c r="T28" s="159">
        <f t="shared" si="0"/>
        <v>0</v>
      </c>
      <c r="U28" s="108" t="str">
        <f>IF(T28&gt;=MISC!$E$8,MISC!$A$8,IF(T28&gt;=MISC!$E$7,MISC!$A$7,IF(T28&gt;=MISC!$E$6,MISC!$A$6,IF(T28&gt;=MISC!$E$5,MISC!$A$5,IF(T28&gt;=MISC!$E$4,MISC!$A$4,IF(T28&gt;=MISC!$E$3,MISC!$A$3,MISC!$A$2))))))</f>
        <v>Wretched</v>
      </c>
    </row>
    <row r="29" spans="1:21">
      <c r="A29" s="108" t="s">
        <v>71</v>
      </c>
      <c r="B29" s="157" t="s">
        <v>10186</v>
      </c>
      <c r="C29" s="108"/>
      <c r="D29" s="108" t="s">
        <v>72</v>
      </c>
      <c r="E29" s="108" t="s">
        <v>808</v>
      </c>
      <c r="F29" s="108"/>
      <c r="G29" s="108"/>
      <c r="H29" s="108" t="s">
        <v>10185</v>
      </c>
      <c r="I29" s="108"/>
      <c r="J29" s="108"/>
      <c r="K29" s="108"/>
      <c r="L29" s="108"/>
      <c r="M29" s="108"/>
      <c r="N29" s="128"/>
      <c r="O29" s="128"/>
      <c r="P29" s="128"/>
      <c r="Q29" s="108"/>
      <c r="R29" s="128"/>
      <c r="S29" s="108"/>
      <c r="T29" s="159">
        <f t="shared" si="0"/>
        <v>0</v>
      </c>
      <c r="U29" s="108" t="str">
        <f>IF(T29&gt;=MISC!$E$8,MISC!$A$8,IF(T29&gt;=MISC!$E$7,MISC!$A$7,IF(T29&gt;=MISC!$E$6,MISC!$A$6,IF(T29&gt;=MISC!$E$5,MISC!$A$5,IF(T29&gt;=MISC!$E$4,MISC!$A$4,IF(T29&gt;=MISC!$E$3,MISC!$A$3,MISC!$A$2))))))</f>
        <v>Wretched</v>
      </c>
    </row>
    <row r="30" spans="1:21">
      <c r="A30" s="108" t="s">
        <v>73</v>
      </c>
      <c r="B30" s="108"/>
      <c r="C30" s="108"/>
      <c r="D30" s="128"/>
      <c r="E30" s="108"/>
      <c r="F30" s="108"/>
      <c r="G30" s="108"/>
      <c r="H30" s="108" t="s">
        <v>10187</v>
      </c>
      <c r="I30" s="108"/>
      <c r="J30" s="108"/>
      <c r="K30" s="108"/>
      <c r="L30" s="108"/>
      <c r="M30" s="108"/>
      <c r="N30" s="128"/>
      <c r="O30" s="128"/>
      <c r="P30" s="128"/>
      <c r="Q30" s="108"/>
      <c r="R30" s="128"/>
      <c r="S30" s="108"/>
      <c r="T30" s="159">
        <f t="shared" si="0"/>
        <v>0</v>
      </c>
      <c r="U30" s="108" t="str">
        <f>IF(T30&gt;=MISC!$E$8,MISC!$A$8,IF(T30&gt;=MISC!$E$7,MISC!$A$7,IF(T30&gt;=MISC!$E$6,MISC!$A$6,IF(T30&gt;=MISC!$E$5,MISC!$A$5,IF(T30&gt;=MISC!$E$4,MISC!$A$4,IF(T30&gt;=MISC!$E$3,MISC!$A$3,MISC!$A$2))))))</f>
        <v>Wretched</v>
      </c>
    </row>
    <row r="31" spans="1:21">
      <c r="A31" s="108" t="s">
        <v>74</v>
      </c>
      <c r="B31" s="108"/>
      <c r="C31" s="108"/>
      <c r="D31" s="108" t="s">
        <v>75</v>
      </c>
      <c r="E31" s="108" t="s">
        <v>807</v>
      </c>
      <c r="F31" s="108"/>
      <c r="G31" s="108"/>
      <c r="H31" s="108" t="s">
        <v>76</v>
      </c>
      <c r="I31" s="108">
        <f>INDEX('NOBLES 3E'!$C$2:$C$76,MATCH('NOBLE HOUSES 5E'!$A31,'NOBLES 3E'!$A$2:$A$76,0),1)</f>
        <v>35000</v>
      </c>
      <c r="J31" s="108"/>
      <c r="K31" s="108" t="s">
        <v>6893</v>
      </c>
      <c r="L31" s="108"/>
      <c r="M31" s="108">
        <f>INDEX('NOBLES 3E'!$G$2:$G$76,MATCH('NOBLE HOUSES 5E'!$A31,'NOBLES 3E'!$A$2:$A$76,0),1)</f>
        <v>41</v>
      </c>
      <c r="N31" s="108" t="str">
        <f>INDEX('NOBLES 3E'!H$2:H$76,MATCH('NOBLE HOUSES 5E'!$A31,'NOBLES 3E'!$A$2:$A$76,0),1)</f>
        <v>Ng, CG, LG</v>
      </c>
      <c r="O31" s="108" t="str">
        <f>INDEX('NOBLES 3E'!I$2:I$76,MATCH('NOBLE HOUSES 5E'!$A31,'NOBLES 3E'!$A$2:$A$76,0),1)</f>
        <v>Helm</v>
      </c>
      <c r="P31" s="108" t="str">
        <f>INDEX('NOBLES 3E'!J$2:J$76,MATCH('NOBLE HOUSES 5E'!$A31,'NOBLES 3E'!$A$2:$A$76,0),1)</f>
        <v>Tethyrian</v>
      </c>
      <c r="Q31" s="108"/>
      <c r="R31" s="108" t="str">
        <f>INDEX('NOBLES 3E'!K$2:K$76,MATCH('NOBLE HOUSES 5E'!$A31,'NOBLES 3E'!$A$2:$A$76,0),1)</f>
        <v>1251 DR</v>
      </c>
      <c r="S31" s="108" t="str">
        <f>INDEX('NOBLES 3E'!L$2:L$76,MATCH('NOBLE HOUSES 5E'!$A31,'NOBLES 3E'!$A$2:$A$76,0),1)</f>
        <v>N11</v>
      </c>
      <c r="T31" s="159">
        <f t="shared" si="0"/>
        <v>3</v>
      </c>
      <c r="U31" s="108" t="str">
        <f>IF(T31&gt;=MISC!$E$8,MISC!$A$8,IF(T31&gt;=MISC!$E$7,MISC!$A$7,IF(T31&gt;=MISC!$E$6,MISC!$A$6,IF(T31&gt;=MISC!$E$5,MISC!$A$5,IF(T31&gt;=MISC!$E$4,MISC!$A$4,IF(T31&gt;=MISC!$E$3,MISC!$A$3,MISC!$A$2))))))</f>
        <v>Comfortable</v>
      </c>
    </row>
    <row r="32" spans="1:21" ht="15" customHeight="1">
      <c r="A32" s="108" t="s">
        <v>77</v>
      </c>
      <c r="B32" s="108"/>
      <c r="C32" s="108"/>
      <c r="D32" s="128"/>
      <c r="E32" s="108"/>
      <c r="F32" s="108"/>
      <c r="G32" s="108"/>
      <c r="H32" s="126"/>
      <c r="I32" s="108"/>
      <c r="J32" s="108"/>
      <c r="K32" s="126" t="s">
        <v>10188</v>
      </c>
      <c r="L32" s="108"/>
      <c r="M32" s="108"/>
      <c r="N32" s="128"/>
      <c r="O32" s="128"/>
      <c r="P32" s="128"/>
      <c r="Q32" s="108"/>
      <c r="R32" s="128"/>
      <c r="S32" s="108"/>
      <c r="T32" s="159">
        <f t="shared" si="0"/>
        <v>0</v>
      </c>
      <c r="U32" s="108" t="str">
        <f>IF(T32&gt;=MISC!$E$8,MISC!$A$8,IF(T32&gt;=MISC!$E$7,MISC!$A$7,IF(T32&gt;=MISC!$E$6,MISC!$A$6,IF(T32&gt;=MISC!$E$5,MISC!$A$5,IF(T32&gt;=MISC!$E$4,MISC!$A$4,IF(T32&gt;=MISC!$E$3,MISC!$A$3,MISC!$A$2))))))</f>
        <v>Wretched</v>
      </c>
    </row>
    <row r="33" spans="1:21">
      <c r="A33" s="108" t="s">
        <v>78</v>
      </c>
      <c r="B33" s="108"/>
      <c r="C33" s="108"/>
      <c r="D33" s="108" t="s">
        <v>79</v>
      </c>
      <c r="E33" s="108" t="s">
        <v>806</v>
      </c>
      <c r="F33" s="108"/>
      <c r="G33" s="108"/>
      <c r="H33" s="108"/>
      <c r="I33" s="108">
        <f>INDEX('NOBLES 3E'!$C$2:$C$76,MATCH('NOBLE HOUSES 5E'!$A33,'NOBLES 3E'!$A$2:$A$76,0),1)</f>
        <v>34000</v>
      </c>
      <c r="J33" s="108"/>
      <c r="K33" s="108" t="s">
        <v>80</v>
      </c>
      <c r="L33" s="108"/>
      <c r="M33" s="108">
        <f>INDEX('NOBLES 3E'!$G$2:$G$76,MATCH('NOBLE HOUSES 5E'!$A33,'NOBLES 3E'!$A$2:$A$76,0),1)</f>
        <v>32</v>
      </c>
      <c r="N33" s="108" t="str">
        <f>INDEX('NOBLES 3E'!H$2:H$76,MATCH('NOBLE HOUSES 5E'!$A33,'NOBLES 3E'!$A$2:$A$76,0),1)</f>
        <v>CG, NG, CN</v>
      </c>
      <c r="O33" s="108" t="str">
        <f>INDEX('NOBLES 3E'!I$2:I$76,MATCH('NOBLE HOUSES 5E'!$A33,'NOBLES 3E'!$A$2:$A$76,0),1)</f>
        <v>Selune</v>
      </c>
      <c r="P33" s="108" t="str">
        <f>INDEX('NOBLES 3E'!J$2:J$76,MATCH('NOBLE HOUSES 5E'!$A33,'NOBLES 3E'!$A$2:$A$76,0),1)</f>
        <v>Illuskan</v>
      </c>
      <c r="Q33" s="108"/>
      <c r="R33" s="108" t="str">
        <f>INDEX('NOBLES 3E'!K$2:K$76,MATCH('NOBLE HOUSES 5E'!$A33,'NOBLES 3E'!$A$2:$A$76,0),1)</f>
        <v>1292 DR</v>
      </c>
      <c r="S33" s="108" t="str">
        <f>INDEX('NOBLES 3E'!L$2:L$76,MATCH('NOBLE HOUSES 5E'!$A33,'NOBLES 3E'!$A$2:$A$76,0),1)</f>
        <v>N58, New Waterdeep</v>
      </c>
      <c r="T33" s="159">
        <f t="shared" si="0"/>
        <v>3</v>
      </c>
      <c r="U33" s="108" t="str">
        <f>IF(T33&gt;=MISC!$E$8,MISC!$A$8,IF(T33&gt;=MISC!$E$7,MISC!$A$7,IF(T33&gt;=MISC!$E$6,MISC!$A$6,IF(T33&gt;=MISC!$E$5,MISC!$A$5,IF(T33&gt;=MISC!$E$4,MISC!$A$4,IF(T33&gt;=MISC!$E$3,MISC!$A$3,MISC!$A$2))))))</f>
        <v>Comfortable</v>
      </c>
    </row>
    <row r="34" spans="1:21" ht="15" customHeight="1">
      <c r="A34" s="108" t="s">
        <v>81</v>
      </c>
      <c r="B34" s="108"/>
      <c r="C34" s="108"/>
      <c r="D34" s="108" t="s">
        <v>82</v>
      </c>
      <c r="E34" s="108" t="s">
        <v>805</v>
      </c>
      <c r="F34" s="108"/>
      <c r="G34" s="108"/>
      <c r="H34" s="108"/>
      <c r="I34" s="108">
        <f>INDEX('NOBLES 3E'!$C$2:$C$76,MATCH('NOBLE HOUSES 5E'!$A34,'NOBLES 3E'!$A$2:$A$76,0),1)</f>
        <v>28000</v>
      </c>
      <c r="J34" s="108"/>
      <c r="K34" s="108"/>
      <c r="L34" s="108"/>
      <c r="M34" s="108">
        <f>INDEX('NOBLES 3E'!$G$2:$G$76,MATCH('NOBLE HOUSES 5E'!$A34,'NOBLES 3E'!$A$2:$A$76,0),1)</f>
        <v>21</v>
      </c>
      <c r="N34" s="108" t="str">
        <f>INDEX('NOBLES 3E'!H$2:H$76,MATCH('NOBLE HOUSES 5E'!$A34,'NOBLES 3E'!$A$2:$A$76,0),1)</f>
        <v>N, CN</v>
      </c>
      <c r="O34" s="108" t="str">
        <f>INDEX('NOBLES 3E'!I$2:I$76,MATCH('NOBLE HOUSES 5E'!$A34,'NOBLES 3E'!$A$2:$A$76,0),1)</f>
        <v>Kossuth, Tempus</v>
      </c>
      <c r="P34" s="108" t="str">
        <f>INDEX('NOBLES 3E'!J$2:J$76,MATCH('NOBLE HOUSES 5E'!$A34,'NOBLES 3E'!$A$2:$A$76,0),1)</f>
        <v>Illuskan</v>
      </c>
      <c r="Q34" s="108"/>
      <c r="R34" s="108" t="str">
        <f>INDEX('NOBLES 3E'!K$2:K$76,MATCH('NOBLE HOUSES 5E'!$A34,'NOBLES 3E'!$A$2:$A$76,0),1)</f>
        <v>1248 DR</v>
      </c>
      <c r="S34" s="108" t="str">
        <f>INDEX('NOBLES 3E'!L$2:L$76,MATCH('NOBLE HOUSES 5E'!$A34,'NOBLES 3E'!$A$2:$A$76,0),1)</f>
        <v>$7, tomb in UM L2</v>
      </c>
      <c r="T34" s="159">
        <f t="shared" si="0"/>
        <v>4</v>
      </c>
      <c r="U34" s="108" t="str">
        <f>IF(T34&gt;=MISC!$E$8,MISC!$A$8,IF(T34&gt;=MISC!$E$7,MISC!$A$7,IF(T34&gt;=MISC!$E$6,MISC!$A$6,IF(T34&gt;=MISC!$E$5,MISC!$A$5,IF(T34&gt;=MISC!$E$4,MISC!$A$4,IF(T34&gt;=MISC!$E$3,MISC!$A$3,MISC!$A$2))))))</f>
        <v>Wealthy</v>
      </c>
    </row>
    <row r="35" spans="1:21">
      <c r="A35" s="108" t="s">
        <v>83</v>
      </c>
      <c r="B35" s="108"/>
      <c r="C35" s="108"/>
      <c r="D35" s="108" t="s">
        <v>84</v>
      </c>
      <c r="E35" s="108" t="s">
        <v>804</v>
      </c>
      <c r="F35" s="108"/>
      <c r="G35" s="108"/>
      <c r="H35" s="108"/>
      <c r="I35" s="108">
        <f>INDEX('NOBLES 3E'!$C$2:$C$76,MATCH('NOBLE HOUSES 5E'!$A35,'NOBLES 3E'!$A$2:$A$76,0),1)</f>
        <v>27000</v>
      </c>
      <c r="J35" s="108"/>
      <c r="K35" s="108"/>
      <c r="L35" s="108"/>
      <c r="M35" s="108">
        <f>INDEX('NOBLES 3E'!$G$2:$G$76,MATCH('NOBLE HOUSES 5E'!$A35,'NOBLES 3E'!$A$2:$A$76,0),1)</f>
        <v>17</v>
      </c>
      <c r="N35" s="108" t="str">
        <f>INDEX('NOBLES 3E'!H$2:H$76,MATCH('NOBLE HOUSES 5E'!$A35,'NOBLES 3E'!$A$2:$A$76,0),1)</f>
        <v>CG, CN</v>
      </c>
      <c r="O35" s="108" t="str">
        <f>INDEX('NOBLES 3E'!I$2:I$76,MATCH('NOBLE HOUSES 5E'!$A35,'NOBLES 3E'!$A$2:$A$76,0),1)</f>
        <v>Shaundakul, Waukeen</v>
      </c>
      <c r="P35" s="108" t="str">
        <f>INDEX('NOBLES 3E'!J$2:J$76,MATCH('NOBLE HOUSES 5E'!$A35,'NOBLES 3E'!$A$2:$A$76,0),1)</f>
        <v>Tethyrian</v>
      </c>
      <c r="Q35" s="108"/>
      <c r="R35" s="108" t="str">
        <f>INDEX('NOBLES 3E'!K$2:K$76,MATCH('NOBLE HOUSES 5E'!$A35,'NOBLES 3E'!$A$2:$A$76,0),1)</f>
        <v>1248 DR</v>
      </c>
      <c r="S35" s="108" t="str">
        <f>INDEX('NOBLES 3E'!L$2:L$76,MATCH('NOBLE HOUSES 5E'!$A35,'NOBLES 3E'!$A$2:$A$76,0),1)</f>
        <v>N52</v>
      </c>
      <c r="T35" s="159">
        <f t="shared" si="0"/>
        <v>5</v>
      </c>
      <c r="U35" s="108" t="str">
        <f>IF(T35&gt;=MISC!$E$8,MISC!$A$8,IF(T35&gt;=MISC!$E$7,MISC!$A$7,IF(T35&gt;=MISC!$E$6,MISC!$A$6,IF(T35&gt;=MISC!$E$5,MISC!$A$5,IF(T35&gt;=MISC!$E$4,MISC!$A$4,IF(T35&gt;=MISC!$E$3,MISC!$A$3,MISC!$A$2))))))</f>
        <v>Wealthy</v>
      </c>
    </row>
    <row r="36" spans="1:21">
      <c r="A36" s="108" t="s">
        <v>85</v>
      </c>
      <c r="B36" s="108"/>
      <c r="C36" s="108"/>
      <c r="D36" s="108" t="s">
        <v>86</v>
      </c>
      <c r="E36" s="108" t="s">
        <v>803</v>
      </c>
      <c r="F36" s="108"/>
      <c r="G36" s="108"/>
      <c r="H36" s="108"/>
      <c r="I36" s="108">
        <f>INDEX('NOBLES 3E'!$C$2:$C$76,MATCH('NOBLE HOUSES 5E'!$A36,'NOBLES 3E'!$A$2:$A$76,0),1)</f>
        <v>29000</v>
      </c>
      <c r="J36" s="108"/>
      <c r="K36" s="108" t="s">
        <v>87</v>
      </c>
      <c r="L36" s="108"/>
      <c r="M36" s="108">
        <f>INDEX('NOBLES 3E'!$G$2:$G$76,MATCH('NOBLE HOUSES 5E'!$A36,'NOBLES 3E'!$A$2:$A$76,0),1)</f>
        <v>37</v>
      </c>
      <c r="N36" s="108" t="str">
        <f>INDEX('NOBLES 3E'!H$2:H$76,MATCH('NOBLE HOUSES 5E'!$A36,'NOBLES 3E'!$A$2:$A$76,0),1)</f>
        <v>LG, N, CE</v>
      </c>
      <c r="O36" s="108" t="str">
        <f>INDEX('NOBLES 3E'!I$2:I$76,MATCH('NOBLE HOUSES 5E'!$A36,'NOBLES 3E'!$A$2:$A$76,0),1)</f>
        <v>Gond</v>
      </c>
      <c r="P36" s="108" t="str">
        <f>INDEX('NOBLES 3E'!J$2:J$76,MATCH('NOBLE HOUSES 5E'!$A36,'NOBLES 3E'!$A$2:$A$76,0),1)</f>
        <v>Tethyrian</v>
      </c>
      <c r="Q36" s="108"/>
      <c r="R36" s="108" t="str">
        <f>INDEX('NOBLES 3E'!K$2:K$76,MATCH('NOBLE HOUSES 5E'!$A36,'NOBLES 3E'!$A$2:$A$76,0),1)</f>
        <v>1170 DR</v>
      </c>
      <c r="S36" s="108" t="str">
        <f>INDEX('NOBLES 3E'!L$2:L$76,MATCH('NOBLE HOUSES 5E'!$A36,'NOBLES 3E'!$A$2:$A$76,0),1)</f>
        <v>N35</v>
      </c>
      <c r="T36" s="159">
        <f t="shared" si="0"/>
        <v>3</v>
      </c>
      <c r="U36" s="108" t="str">
        <f>IF(T36&gt;=MISC!$E$8,MISC!$A$8,IF(T36&gt;=MISC!$E$7,MISC!$A$7,IF(T36&gt;=MISC!$E$6,MISC!$A$6,IF(T36&gt;=MISC!$E$5,MISC!$A$5,IF(T36&gt;=MISC!$E$4,MISC!$A$4,IF(T36&gt;=MISC!$E$3,MISC!$A$3,MISC!$A$2))))))</f>
        <v>Comfortable</v>
      </c>
    </row>
    <row r="37" spans="1:21">
      <c r="A37" s="108" t="s">
        <v>88</v>
      </c>
      <c r="B37" s="108"/>
      <c r="C37" s="108"/>
      <c r="D37" s="108" t="s">
        <v>89</v>
      </c>
      <c r="E37" s="108" t="s">
        <v>802</v>
      </c>
      <c r="F37" s="108"/>
      <c r="G37" s="108"/>
      <c r="H37" s="108"/>
      <c r="I37" s="108">
        <f>INDEX('NOBLES 3E'!$C$2:$C$76,MATCH('NOBLE HOUSES 5E'!$A37,'NOBLES 3E'!$A$2:$A$76,0),1)</f>
        <v>28000</v>
      </c>
      <c r="J37" s="108"/>
      <c r="K37" s="108" t="s">
        <v>10189</v>
      </c>
      <c r="L37" s="108"/>
      <c r="M37" s="108">
        <f>INDEX('NOBLES 3E'!$G$2:$G$76,MATCH('NOBLE HOUSES 5E'!$A37,'NOBLES 3E'!$A$2:$A$76,0),1)</f>
        <v>19</v>
      </c>
      <c r="N37" s="108" t="str">
        <f>INDEX('NOBLES 3E'!H$2:H$76,MATCH('NOBLE HOUSES 5E'!$A37,'NOBLES 3E'!$A$2:$A$76,0),1)</f>
        <v>LN, LE, N, NE</v>
      </c>
      <c r="O37" s="108" t="str">
        <f>INDEX('NOBLES 3E'!I$2:I$76,MATCH('NOBLE HOUSES 5E'!$A37,'NOBLES 3E'!$A$2:$A$76,0),1)</f>
        <v>Loviatar</v>
      </c>
      <c r="P37" s="108" t="str">
        <f>INDEX('NOBLES 3E'!J$2:J$76,MATCH('NOBLE HOUSES 5E'!$A37,'NOBLES 3E'!$A$2:$A$76,0),1)</f>
        <v>Chondathan</v>
      </c>
      <c r="Q37" s="108"/>
      <c r="R37" s="108" t="str">
        <f>INDEX('NOBLES 3E'!K$2:K$76,MATCH('NOBLE HOUSES 5E'!$A37,'NOBLES 3E'!$A$2:$A$76,0),1)</f>
        <v>1248 DR</v>
      </c>
      <c r="S37" s="108" t="str">
        <f>INDEX('NOBLES 3E'!L$2:L$76,MATCH('NOBLE HOUSES 5E'!$A37,'NOBLES 3E'!$A$2:$A$76,0),1)</f>
        <v>$31, N59</v>
      </c>
      <c r="T37" s="159">
        <f t="shared" si="0"/>
        <v>5</v>
      </c>
      <c r="U37" s="108" t="str">
        <f>IF(T37&gt;=MISC!$E$8,MISC!$A$8,IF(T37&gt;=MISC!$E$7,MISC!$A$7,IF(T37&gt;=MISC!$E$6,MISC!$A$6,IF(T37&gt;=MISC!$E$5,MISC!$A$5,IF(T37&gt;=MISC!$E$4,MISC!$A$4,IF(T37&gt;=MISC!$E$3,MISC!$A$3,MISC!$A$2))))))</f>
        <v>Wealthy</v>
      </c>
    </row>
    <row r="38" spans="1:21">
      <c r="A38" s="108" t="s">
        <v>90</v>
      </c>
      <c r="B38" s="108"/>
      <c r="C38" s="108"/>
      <c r="D38" s="108" t="s">
        <v>91</v>
      </c>
      <c r="E38" s="108" t="s">
        <v>801</v>
      </c>
      <c r="F38" s="108"/>
      <c r="G38" s="108"/>
      <c r="H38" s="108"/>
      <c r="I38" s="108">
        <f>INDEX('NOBLES 3E'!$C$2:$C$76,MATCH('NOBLE HOUSES 5E'!$A38,'NOBLES 3E'!$A$2:$A$76,0),1)</f>
        <v>16000</v>
      </c>
      <c r="J38" s="108"/>
      <c r="K38" s="108"/>
      <c r="L38" s="108"/>
      <c r="M38" s="108">
        <f>INDEX('NOBLES 3E'!$G$2:$G$76,MATCH('NOBLE HOUSES 5E'!$A38,'NOBLES 3E'!$A$2:$A$76,0),1)</f>
        <v>34</v>
      </c>
      <c r="N38" s="108" t="str">
        <f>INDEX('NOBLES 3E'!H$2:H$76,MATCH('NOBLE HOUSES 5E'!$A38,'NOBLES 3E'!$A$2:$A$76,0),1)</f>
        <v>N, LN</v>
      </c>
      <c r="O38" s="108" t="str">
        <f>INDEX('NOBLES 3E'!I$2:I$76,MATCH('NOBLE HOUSES 5E'!$A38,'NOBLES 3E'!$A$2:$A$76,0),1)</f>
        <v>Tempus</v>
      </c>
      <c r="P38" s="108" t="str">
        <f>INDEX('NOBLES 3E'!J$2:J$76,MATCH('NOBLE HOUSES 5E'!$A38,'NOBLES 3E'!$A$2:$A$76,0),1)</f>
        <v>Chondathan</v>
      </c>
      <c r="Q38" s="108"/>
      <c r="R38" s="108" t="str">
        <f>INDEX('NOBLES 3E'!K$2:K$76,MATCH('NOBLE HOUSES 5E'!$A38,'NOBLES 3E'!$A$2:$A$76,0),1)</f>
        <v>1248 DR</v>
      </c>
      <c r="S38" s="108">
        <f>INDEX('NOBLES 3E'!L$2:L$76,MATCH('NOBLE HOUSES 5E'!$A38,'NOBLES 3E'!$A$2:$A$76,0),1)</f>
        <v>17</v>
      </c>
      <c r="T38" s="159">
        <f t="shared" si="0"/>
        <v>2</v>
      </c>
      <c r="U38" s="108" t="str">
        <f>IF(T38&gt;=MISC!$E$8,MISC!$A$8,IF(T38&gt;=MISC!$E$7,MISC!$A$7,IF(T38&gt;=MISC!$E$6,MISC!$A$6,IF(T38&gt;=MISC!$E$5,MISC!$A$5,IF(T38&gt;=MISC!$E$4,MISC!$A$4,IF(T38&gt;=MISC!$E$3,MISC!$A$3,MISC!$A$2))))))</f>
        <v>Comfortable</v>
      </c>
    </row>
    <row r="39" spans="1:21">
      <c r="A39" s="108" t="s">
        <v>92</v>
      </c>
      <c r="B39" s="108"/>
      <c r="C39" s="108"/>
      <c r="D39" s="108" t="s">
        <v>93</v>
      </c>
      <c r="E39" s="108" t="s">
        <v>800</v>
      </c>
      <c r="F39" s="108"/>
      <c r="G39" s="108"/>
      <c r="H39" s="108"/>
      <c r="I39" s="108">
        <f>INDEX('NOBLES 3E'!$C$2:$C$76,MATCH('NOBLE HOUSES 5E'!$A39,'NOBLES 3E'!$A$2:$A$76,0),1)</f>
        <v>35000</v>
      </c>
      <c r="J39" s="108"/>
      <c r="K39" s="108"/>
      <c r="L39" s="108"/>
      <c r="M39" s="108">
        <f>INDEX('NOBLES 3E'!$G$2:$G$76,MATCH('NOBLE HOUSES 5E'!$A39,'NOBLES 3E'!$A$2:$A$76,0),1)</f>
        <v>23</v>
      </c>
      <c r="N39" s="108" t="str">
        <f>INDEX('NOBLES 3E'!H$2:H$76,MATCH('NOBLE HOUSES 5E'!$A39,'NOBLES 3E'!$A$2:$A$76,0),1)</f>
        <v>N, CN</v>
      </c>
      <c r="O39" s="108" t="str">
        <f>INDEX('NOBLES 3E'!I$2:I$76,MATCH('NOBLE HOUSES 5E'!$A39,'NOBLES 3E'!$A$2:$A$76,0),1)</f>
        <v>Tymora</v>
      </c>
      <c r="P39" s="108" t="str">
        <f>INDEX('NOBLES 3E'!J$2:J$76,MATCH('NOBLE HOUSES 5E'!$A39,'NOBLES 3E'!$A$2:$A$76,0),1)</f>
        <v>Tethyrian</v>
      </c>
      <c r="Q39" s="108"/>
      <c r="R39" s="108" t="str">
        <f>INDEX('NOBLES 3E'!K$2:K$76,MATCH('NOBLE HOUSES 5E'!$A39,'NOBLES 3E'!$A$2:$A$76,0),1)</f>
        <v>1248 DR</v>
      </c>
      <c r="S39" s="108" t="str">
        <f>INDEX('NOBLES 3E'!L$2:L$76,MATCH('NOBLE HOUSES 5E'!$A39,'NOBLES 3E'!$A$2:$A$76,0),1)</f>
        <v>N53</v>
      </c>
      <c r="T39" s="159">
        <f t="shared" si="0"/>
        <v>5</v>
      </c>
      <c r="U39" s="108" t="str">
        <f>IF(T39&gt;=MISC!$E$8,MISC!$A$8,IF(T39&gt;=MISC!$E$7,MISC!$A$7,IF(T39&gt;=MISC!$E$6,MISC!$A$6,IF(T39&gt;=MISC!$E$5,MISC!$A$5,IF(T39&gt;=MISC!$E$4,MISC!$A$4,IF(T39&gt;=MISC!$E$3,MISC!$A$3,MISC!$A$2))))))</f>
        <v>Wealthy</v>
      </c>
    </row>
    <row r="40" spans="1:21" ht="15" customHeight="1">
      <c r="A40" s="108" t="s">
        <v>94</v>
      </c>
      <c r="B40" s="108"/>
      <c r="C40" s="108"/>
      <c r="D40" s="108" t="s">
        <v>95</v>
      </c>
      <c r="E40" s="108" t="s">
        <v>798</v>
      </c>
      <c r="F40" s="108"/>
      <c r="G40" s="108"/>
      <c r="H40" s="108" t="s">
        <v>832</v>
      </c>
      <c r="I40" s="108">
        <f>INDEX('NOBLES 3E'!$C$2:$C$76,MATCH('NOBLE HOUSES 5E'!$A40,'NOBLES 3E'!$A$2:$A$76,0),1)</f>
        <v>32000</v>
      </c>
      <c r="J40" s="108"/>
      <c r="K40" s="108" t="s">
        <v>10190</v>
      </c>
      <c r="L40" s="108"/>
      <c r="M40" s="108">
        <f>INDEX('NOBLES 3E'!$G$2:$G$76,MATCH('NOBLE HOUSES 5E'!$A40,'NOBLES 3E'!$A$2:$A$76,0),1)</f>
        <v>42</v>
      </c>
      <c r="N40" s="108" t="str">
        <f>INDEX('NOBLES 3E'!H$2:H$76,MATCH('NOBLE HOUSES 5E'!$A40,'NOBLES 3E'!$A$2:$A$76,0),1)</f>
        <v>CE, NE, N, CE, CN</v>
      </c>
      <c r="O40" s="108" t="str">
        <f>INDEX('NOBLES 3E'!I$2:I$76,MATCH('NOBLE HOUSES 5E'!$A40,'NOBLES 3E'!$A$2:$A$76,0),1)</f>
        <v>Talona</v>
      </c>
      <c r="P40" s="108" t="str">
        <f>INDEX('NOBLES 3E'!J$2:J$76,MATCH('NOBLE HOUSES 5E'!$A40,'NOBLES 3E'!$A$2:$A$76,0),1)</f>
        <v>Chondathan</v>
      </c>
      <c r="Q40" s="108"/>
      <c r="R40" s="108" t="str">
        <f>INDEX('NOBLES 3E'!K$2:K$76,MATCH('NOBLE HOUSES 5E'!$A40,'NOBLES 3E'!$A$2:$A$76,0),1)</f>
        <v>1248 DR</v>
      </c>
      <c r="S40" s="108" t="str">
        <f>INDEX('NOBLES 3E'!L$2:L$76,MATCH('NOBLE HOUSES 5E'!$A40,'NOBLES 3E'!$A$2:$A$76,0),1)</f>
        <v>$40, N74, Amphail, UM SLE</v>
      </c>
      <c r="T40" s="159">
        <f t="shared" si="0"/>
        <v>3</v>
      </c>
      <c r="U40" s="108" t="str">
        <f>IF(T40&gt;=MISC!$E$8,MISC!$A$8,IF(T40&gt;=MISC!$E$7,MISC!$A$7,IF(T40&gt;=MISC!$E$6,MISC!$A$6,IF(T40&gt;=MISC!$E$5,MISC!$A$5,IF(T40&gt;=MISC!$E$4,MISC!$A$4,IF(T40&gt;=MISC!$E$3,MISC!$A$3,MISC!$A$2))))))</f>
        <v>Comfortable</v>
      </c>
    </row>
    <row r="41" spans="1:21">
      <c r="A41" s="108" t="s">
        <v>96</v>
      </c>
      <c r="B41" s="108"/>
      <c r="C41" s="108"/>
      <c r="D41" s="108" t="s">
        <v>97</v>
      </c>
      <c r="E41" s="108" t="s">
        <v>799</v>
      </c>
      <c r="F41" s="108"/>
      <c r="G41" s="108" t="s">
        <v>98</v>
      </c>
      <c r="H41" s="108"/>
      <c r="I41" s="108">
        <f>INDEX('NOBLES 3E'!$C$2:$C$76,MATCH('NOBLE HOUSES 5E'!$A41,'NOBLES 3E'!$A$2:$A$76,0),1)</f>
        <v>24000</v>
      </c>
      <c r="J41" s="108"/>
      <c r="K41" s="108"/>
      <c r="L41" s="108"/>
      <c r="M41" s="108">
        <f>INDEX('NOBLES 3E'!$G$2:$G$76,MATCH('NOBLE HOUSES 5E'!$A41,'NOBLES 3E'!$A$2:$A$76,0),1)</f>
        <v>17</v>
      </c>
      <c r="N41" s="108" t="str">
        <f>INDEX('NOBLES 3E'!H$2:H$76,MATCH('NOBLE HOUSES 5E'!$A41,'NOBLES 3E'!$A$2:$A$76,0),1)</f>
        <v>CG, CN, CE</v>
      </c>
      <c r="O41" s="108" t="str">
        <f>INDEX('NOBLES 3E'!I$2:I$76,MATCH('NOBLE HOUSES 5E'!$A41,'NOBLES 3E'!$A$2:$A$76,0),1)</f>
        <v>Selune</v>
      </c>
      <c r="P41" s="108" t="str">
        <f>INDEX('NOBLES 3E'!J$2:J$76,MATCH('NOBLE HOUSES 5E'!$A41,'NOBLES 3E'!$A$2:$A$76,0),1)</f>
        <v>Illuskan</v>
      </c>
      <c r="Q41" s="108"/>
      <c r="R41" s="108" t="str">
        <f>INDEX('NOBLES 3E'!K$2:K$76,MATCH('NOBLE HOUSES 5E'!$A41,'NOBLES 3E'!$A$2:$A$76,0),1)</f>
        <v>1248 DR</v>
      </c>
      <c r="S41" s="108" t="str">
        <f>INDEX('NOBLES 3E'!L$2:L$76,MATCH('NOBLE HOUSES 5E'!$A41,'NOBLES 3E'!$A$2:$A$76,0),1)</f>
        <v>C62, $35</v>
      </c>
      <c r="T41" s="159">
        <f t="shared" si="0"/>
        <v>4</v>
      </c>
      <c r="U41" s="108" t="str">
        <f>IF(T41&gt;=MISC!$E$8,MISC!$A$8,IF(T41&gt;=MISC!$E$7,MISC!$A$7,IF(T41&gt;=MISC!$E$6,MISC!$A$6,IF(T41&gt;=MISC!$E$5,MISC!$A$5,IF(T41&gt;=MISC!$E$4,MISC!$A$4,IF(T41&gt;=MISC!$E$3,MISC!$A$3,MISC!$A$2))))))</f>
        <v>Wealthy</v>
      </c>
    </row>
    <row r="42" spans="1:21">
      <c r="A42" s="108" t="s">
        <v>99</v>
      </c>
      <c r="B42" s="108"/>
      <c r="C42" s="108"/>
      <c r="D42" s="108" t="s">
        <v>100</v>
      </c>
      <c r="E42" s="108" t="s">
        <v>797</v>
      </c>
      <c r="F42" s="108"/>
      <c r="G42" s="108"/>
      <c r="H42" s="108"/>
      <c r="I42" s="108">
        <f>INDEX('NOBLES 3E'!$C$2:$C$76,MATCH('NOBLE HOUSES 5E'!$A42,'NOBLES 3E'!$A$2:$A$76,0),1)</f>
        <v>23000</v>
      </c>
      <c r="J42" s="108"/>
      <c r="K42" s="108"/>
      <c r="L42" s="108"/>
      <c r="M42" s="108">
        <f>INDEX('NOBLES 3E'!$G$2:$G$76,MATCH('NOBLE HOUSES 5E'!$A42,'NOBLES 3E'!$A$2:$A$76,0),1)</f>
        <v>41</v>
      </c>
      <c r="N42" s="108" t="str">
        <f>INDEX('NOBLES 3E'!H$2:H$76,MATCH('NOBLE HOUSES 5E'!$A42,'NOBLES 3E'!$A$2:$A$76,0),1)</f>
        <v>LN</v>
      </c>
      <c r="O42" s="108" t="str">
        <f>INDEX('NOBLES 3E'!I$2:I$76,MATCH('NOBLE HOUSES 5E'!$A42,'NOBLES 3E'!$A$2:$A$76,0),1)</f>
        <v>Helm</v>
      </c>
      <c r="P42" s="108" t="str">
        <f>INDEX('NOBLES 3E'!J$2:J$76,MATCH('NOBLE HOUSES 5E'!$A42,'NOBLES 3E'!$A$2:$A$76,0),1)</f>
        <v>Chondathan</v>
      </c>
      <c r="Q42" s="108"/>
      <c r="R42" s="108" t="str">
        <f>INDEX('NOBLES 3E'!K$2:K$76,MATCH('NOBLE HOUSES 5E'!$A42,'NOBLES 3E'!$A$2:$A$76,0),1)</f>
        <v>1248 DR</v>
      </c>
      <c r="S42" s="108" t="str">
        <f>INDEX('NOBLES 3E'!L$2:L$76,MATCH('NOBLE HOUSES 5E'!$A42,'NOBLES 3E'!$A$2:$A$76,0),1)</f>
        <v>N19, New Waterdeep</v>
      </c>
      <c r="T42" s="159">
        <f t="shared" si="0"/>
        <v>2</v>
      </c>
      <c r="U42" s="108" t="str">
        <f>IF(T42&gt;=MISC!$E$8,MISC!$A$8,IF(T42&gt;=MISC!$E$7,MISC!$A$7,IF(T42&gt;=MISC!$E$6,MISC!$A$6,IF(T42&gt;=MISC!$E$5,MISC!$A$5,IF(T42&gt;=MISC!$E$4,MISC!$A$4,IF(T42&gt;=MISC!$E$3,MISC!$A$3,MISC!$A$2))))))</f>
        <v>Comfortable</v>
      </c>
    </row>
    <row r="43" spans="1:21">
      <c r="A43" s="108" t="s">
        <v>101</v>
      </c>
      <c r="B43" s="108"/>
      <c r="C43" s="108"/>
      <c r="D43" s="108" t="s">
        <v>102</v>
      </c>
      <c r="E43" s="108" t="s">
        <v>796</v>
      </c>
      <c r="F43" s="108"/>
      <c r="G43" s="108"/>
      <c r="H43" s="108" t="s">
        <v>53</v>
      </c>
      <c r="I43" s="108">
        <f>INDEX('NOBLES 3E'!$C$2:$C$76,MATCH('NOBLE HOUSES 5E'!$A43,'NOBLES 3E'!$A$2:$A$76,0),1)</f>
        <v>22000</v>
      </c>
      <c r="J43" s="108"/>
      <c r="K43" s="108"/>
      <c r="L43" s="108"/>
      <c r="M43" s="108">
        <f>INDEX('NOBLES 3E'!$G$2:$G$76,MATCH('NOBLE HOUSES 5E'!$A43,'NOBLES 3E'!$A$2:$A$76,0),1)</f>
        <v>29</v>
      </c>
      <c r="N43" s="108" t="str">
        <f>INDEX('NOBLES 3E'!H$2:H$76,MATCH('NOBLE HOUSES 5E'!$A43,'NOBLES 3E'!$A$2:$A$76,0),1)</f>
        <v>LN, N, CN</v>
      </c>
      <c r="O43" s="108" t="str">
        <f>INDEX('NOBLES 3E'!I$2:I$76,MATCH('NOBLE HOUSES 5E'!$A43,'NOBLES 3E'!$A$2:$A$76,0),1)</f>
        <v>Tempus</v>
      </c>
      <c r="P43" s="108" t="str">
        <f>INDEX('NOBLES 3E'!J$2:J$76,MATCH('NOBLE HOUSES 5E'!$A43,'NOBLES 3E'!$A$2:$A$76,0),1)</f>
        <v>Tethyrian</v>
      </c>
      <c r="Q43" s="108"/>
      <c r="R43" s="108" t="str">
        <f>INDEX('NOBLES 3E'!K$2:K$76,MATCH('NOBLE HOUSES 5E'!$A43,'NOBLES 3E'!$A$2:$A$76,0),1)</f>
        <v>1248 DR</v>
      </c>
      <c r="S43" s="108" t="str">
        <f>INDEX('NOBLES 3E'!L$2:L$76,MATCH('NOBLE HOUSES 5E'!$A43,'NOBLES 3E'!$A$2:$A$76,0),1)</f>
        <v>$14, Amphail</v>
      </c>
      <c r="T43" s="159">
        <f t="shared" si="0"/>
        <v>3</v>
      </c>
      <c r="U43" s="108" t="str">
        <f>IF(T43&gt;=MISC!$E$8,MISC!$A$8,IF(T43&gt;=MISC!$E$7,MISC!$A$7,IF(T43&gt;=MISC!$E$6,MISC!$A$6,IF(T43&gt;=MISC!$E$5,MISC!$A$5,IF(T43&gt;=MISC!$E$4,MISC!$A$4,IF(T43&gt;=MISC!$E$3,MISC!$A$3,MISC!$A$2))))))</f>
        <v>Comfortable</v>
      </c>
    </row>
    <row r="44" spans="1:21" ht="15" customHeight="1">
      <c r="A44" s="163" t="s">
        <v>103</v>
      </c>
      <c r="B44" s="163" t="s">
        <v>4236</v>
      </c>
      <c r="C44" s="163"/>
      <c r="D44" s="163" t="s">
        <v>104</v>
      </c>
      <c r="E44" s="163"/>
      <c r="F44" s="163"/>
      <c r="G44" s="163"/>
      <c r="H44" s="163"/>
      <c r="I44" s="163"/>
      <c r="J44" s="163"/>
      <c r="K44" s="163"/>
      <c r="L44" s="163"/>
      <c r="M44" s="163"/>
      <c r="N44" s="163"/>
      <c r="O44" s="163"/>
      <c r="P44" s="163"/>
      <c r="Q44" s="163"/>
      <c r="R44" s="163"/>
      <c r="S44" s="163"/>
      <c r="T44" s="163">
        <f t="shared" si="0"/>
        <v>0</v>
      </c>
      <c r="U44" s="163" t="str">
        <f>IF(T44&gt;=MISC!$E$8,MISC!$A$8,IF(T44&gt;=MISC!$E$7,MISC!$A$7,IF(T44&gt;=MISC!$E$6,MISC!$A$6,IF(T44&gt;=MISC!$E$5,MISC!$A$5,IF(T44&gt;=MISC!$E$4,MISC!$A$4,IF(T44&gt;=MISC!$E$3,MISC!$A$3,MISC!$A$2))))))</f>
        <v>Wretched</v>
      </c>
    </row>
    <row r="45" spans="1:21">
      <c r="A45" s="108" t="s">
        <v>105</v>
      </c>
      <c r="B45" s="108"/>
      <c r="C45" s="108"/>
      <c r="D45" s="108" t="s">
        <v>795</v>
      </c>
      <c r="E45" s="108" t="s">
        <v>794</v>
      </c>
      <c r="F45" s="108"/>
      <c r="G45" s="108"/>
      <c r="H45" s="108"/>
      <c r="I45" s="108">
        <f>INDEX('NOBLES 3E'!$C$2:$C$76,MATCH('NOBLE HOUSES 5E'!$A45,'NOBLES 3E'!$A$2:$A$76,0),1)</f>
        <v>17000</v>
      </c>
      <c r="J45" s="108"/>
      <c r="K45" s="108" t="s">
        <v>2210</v>
      </c>
      <c r="L45" s="108"/>
      <c r="M45" s="108">
        <f>INDEX('NOBLES 3E'!$G$2:$G$76,MATCH('NOBLE HOUSES 5E'!$A45,'NOBLES 3E'!$A$2:$A$76,0),1)</f>
        <v>14</v>
      </c>
      <c r="N45" s="108" t="str">
        <f>INDEX('NOBLES 3E'!H$2:H$76,MATCH('NOBLE HOUSES 5E'!$A45,'NOBLES 3E'!$A$2:$A$76,0),1)</f>
        <v>LN, LG</v>
      </c>
      <c r="O45" s="108" t="str">
        <f>INDEX('NOBLES 3E'!I$2:I$76,MATCH('NOBLE HOUSES 5E'!$A45,'NOBLES 3E'!$A$2:$A$76,0),1)</f>
        <v>Bane, Tyr</v>
      </c>
      <c r="P45" s="108" t="str">
        <f>INDEX('NOBLES 3E'!J$2:J$76,MATCH('NOBLE HOUSES 5E'!$A45,'NOBLES 3E'!$A$2:$A$76,0),1)</f>
        <v>Illuskan</v>
      </c>
      <c r="Q45" s="108"/>
      <c r="R45" s="108" t="str">
        <f>INDEX('NOBLES 3E'!K$2:K$76,MATCH('NOBLE HOUSES 5E'!$A45,'NOBLES 3E'!$A$2:$A$76,0),1)</f>
        <v>1258 DR</v>
      </c>
      <c r="S45" s="108" t="str">
        <f>INDEX('NOBLES 3E'!L$2:L$76,MATCH('NOBLE HOUSES 5E'!$A45,'NOBLES 3E'!$A$2:$A$76,0),1)</f>
        <v>N38</v>
      </c>
      <c r="T45" s="159">
        <f t="shared" si="0"/>
        <v>4</v>
      </c>
      <c r="U45" s="108" t="str">
        <f>IF(T45&gt;=MISC!$E$8,MISC!$A$8,IF(T45&gt;=MISC!$E$7,MISC!$A$7,IF(T45&gt;=MISC!$E$6,MISC!$A$6,IF(T45&gt;=MISC!$E$5,MISC!$A$5,IF(T45&gt;=MISC!$E$4,MISC!$A$4,IF(T45&gt;=MISC!$E$3,MISC!$A$3,MISC!$A$2))))))</f>
        <v>Wealthy</v>
      </c>
    </row>
    <row r="46" spans="1:21" ht="15" customHeight="1">
      <c r="A46" s="108" t="s">
        <v>107</v>
      </c>
      <c r="B46" s="108"/>
      <c r="C46" s="108"/>
      <c r="D46" s="108" t="s">
        <v>108</v>
      </c>
      <c r="E46" s="108" t="s">
        <v>793</v>
      </c>
      <c r="F46" s="108"/>
      <c r="G46" s="108"/>
      <c r="H46" s="108" t="s">
        <v>676</v>
      </c>
      <c r="I46" s="108">
        <f>INDEX('NOBLES 3E'!$C$2:$C$76,MATCH('NOBLE HOUSES 5E'!$A46,'NOBLES 3E'!$A$2:$A$76,0),1)</f>
        <v>21000</v>
      </c>
      <c r="J46" s="108"/>
      <c r="K46" s="126" t="s">
        <v>10191</v>
      </c>
      <c r="L46" s="108"/>
      <c r="M46" s="108">
        <f>INDEX('NOBLES 3E'!$G$2:$G$76,MATCH('NOBLE HOUSES 5E'!$A46,'NOBLES 3E'!$A$2:$A$76,0),1)</f>
        <v>27</v>
      </c>
      <c r="N46" s="108" t="str">
        <f>INDEX('NOBLES 3E'!H$2:H$76,MATCH('NOBLE HOUSES 5E'!$A46,'NOBLES 3E'!$A$2:$A$76,0),1)</f>
        <v>LN, LE</v>
      </c>
      <c r="O46" s="108" t="str">
        <f>INDEX('NOBLES 3E'!I$2:I$76,MATCH('NOBLE HOUSES 5E'!$A46,'NOBLES 3E'!$A$2:$A$76,0),1)</f>
        <v>Chauntea</v>
      </c>
      <c r="P46" s="108" t="str">
        <f>INDEX('NOBLES 3E'!J$2:J$76,MATCH('NOBLE HOUSES 5E'!$A46,'NOBLES 3E'!$A$2:$A$76,0),1)</f>
        <v>Illuskan</v>
      </c>
      <c r="Q46" s="108"/>
      <c r="R46" s="108" t="str">
        <f>INDEX('NOBLES 3E'!K$2:K$76,MATCH('NOBLE HOUSES 5E'!$A46,'NOBLES 3E'!$A$2:$A$76,0),1)</f>
        <v>1248 DR</v>
      </c>
      <c r="S46" s="108" t="str">
        <f>INDEX('NOBLES 3E'!L$2:L$76,MATCH('NOBLE HOUSES 5E'!$A46,'NOBLES 3E'!$A$2:$A$76,0),1)</f>
        <v>N15</v>
      </c>
      <c r="T46" s="159">
        <f t="shared" si="0"/>
        <v>3</v>
      </c>
      <c r="U46" s="108" t="str">
        <f>IF(T46&gt;=MISC!$E$8,MISC!$A$8,IF(T46&gt;=MISC!$E$7,MISC!$A$7,IF(T46&gt;=MISC!$E$6,MISC!$A$6,IF(T46&gt;=MISC!$E$5,MISC!$A$5,IF(T46&gt;=MISC!$E$4,MISC!$A$4,IF(T46&gt;=MISC!$E$3,MISC!$A$3,MISC!$A$2))))))</f>
        <v>Comfortable</v>
      </c>
    </row>
    <row r="47" spans="1:21">
      <c r="A47" s="108" t="s">
        <v>109</v>
      </c>
      <c r="B47" s="108"/>
      <c r="C47" s="108"/>
      <c r="D47" s="128"/>
      <c r="E47" s="108"/>
      <c r="F47" s="108"/>
      <c r="G47" s="108"/>
      <c r="H47" s="108"/>
      <c r="I47" s="108"/>
      <c r="J47" s="108"/>
      <c r="K47" s="108"/>
      <c r="L47" s="108"/>
      <c r="M47" s="108"/>
      <c r="N47" s="128"/>
      <c r="O47" s="128"/>
      <c r="P47" s="128"/>
      <c r="Q47" s="108"/>
      <c r="R47" s="128"/>
      <c r="S47" s="108"/>
      <c r="T47" s="159">
        <f t="shared" si="0"/>
        <v>0</v>
      </c>
      <c r="U47" s="108" t="str">
        <f>IF(T47&gt;=MISC!$E$8,MISC!$A$8,IF(T47&gt;=MISC!$E$7,MISC!$A$7,IF(T47&gt;=MISC!$E$6,MISC!$A$6,IF(T47&gt;=MISC!$E$5,MISC!$A$5,IF(T47&gt;=MISC!$E$4,MISC!$A$4,IF(T47&gt;=MISC!$E$3,MISC!$A$3,MISC!$A$2))))))</f>
        <v>Wretched</v>
      </c>
    </row>
    <row r="48" spans="1:21" ht="15" customHeight="1">
      <c r="A48" s="108" t="s">
        <v>110</v>
      </c>
      <c r="B48" s="108"/>
      <c r="C48" s="108"/>
      <c r="D48" s="108" t="s">
        <v>111</v>
      </c>
      <c r="E48" s="108" t="s">
        <v>792</v>
      </c>
      <c r="F48" s="108"/>
      <c r="G48" s="108"/>
      <c r="H48" s="108"/>
      <c r="I48" s="108">
        <f>INDEX('NOBLES 3E'!$C$2:$C$76,MATCH('NOBLE HOUSES 5E'!$A48,'NOBLES 3E'!$A$2:$A$76,0),1)</f>
        <v>52000</v>
      </c>
      <c r="J48" s="108"/>
      <c r="K48" s="108"/>
      <c r="L48" s="108"/>
      <c r="M48" s="108">
        <f>INDEX('NOBLES 3E'!$G$2:$G$76,MATCH('NOBLE HOUSES 5E'!$A48,'NOBLES 3E'!$A$2:$A$76,0),1)</f>
        <v>12</v>
      </c>
      <c r="N48" s="108" t="str">
        <f>INDEX('NOBLES 3E'!H$2:H$76,MATCH('NOBLE HOUSES 5E'!$A48,'NOBLES 3E'!$A$2:$A$76,0),1)</f>
        <v>N, CN</v>
      </c>
      <c r="O48" s="108" t="str">
        <f>INDEX('NOBLES 3E'!I$2:I$76,MATCH('NOBLE HOUSES 5E'!$A48,'NOBLES 3E'!$A$2:$A$76,0),1)</f>
        <v>Gond</v>
      </c>
      <c r="P48" s="108" t="str">
        <f>INDEX('NOBLES 3E'!J$2:J$76,MATCH('NOBLE HOUSES 5E'!$A48,'NOBLES 3E'!$A$2:$A$76,0),1)</f>
        <v>Lantanna</v>
      </c>
      <c r="Q48" s="108"/>
      <c r="R48" s="108" t="str">
        <f>INDEX('NOBLES 3E'!K$2:K$76,MATCH('NOBLE HOUSES 5E'!$A48,'NOBLES 3E'!$A$2:$A$76,0),1)</f>
        <v>1309 DR</v>
      </c>
      <c r="S48" s="108" t="str">
        <f>INDEX('NOBLES 3E'!L$2:L$76,MATCH('NOBLE HOUSES 5E'!$A48,'NOBLES 3E'!$A$2:$A$76,0),1)</f>
        <v>N17</v>
      </c>
      <c r="T48" s="159">
        <f t="shared" si="0"/>
        <v>12</v>
      </c>
      <c r="U48" s="108" t="str">
        <f>IF(T48&gt;=MISC!$E$8,MISC!$A$8,IF(T48&gt;=MISC!$E$7,MISC!$A$7,IF(T48&gt;=MISC!$E$6,MISC!$A$6,IF(T48&gt;=MISC!$E$5,MISC!$A$5,IF(T48&gt;=MISC!$E$4,MISC!$A$4,IF(T48&gt;=MISC!$E$3,MISC!$A$3,MISC!$A$2))))))</f>
        <v>Aristocratic</v>
      </c>
    </row>
    <row r="49" spans="1:21">
      <c r="A49" s="108" t="s">
        <v>112</v>
      </c>
      <c r="B49" s="108"/>
      <c r="C49" s="108"/>
      <c r="D49" s="108" t="s">
        <v>113</v>
      </c>
      <c r="E49" s="108" t="s">
        <v>791</v>
      </c>
      <c r="F49" s="108"/>
      <c r="G49" s="108"/>
      <c r="H49" s="108"/>
      <c r="I49" s="108">
        <f>INDEX('NOBLES 3E'!$C$2:$C$76,MATCH('NOBLE HOUSES 5E'!$A49,'NOBLES 3E'!$A$2:$A$76,0),1)</f>
        <v>41000</v>
      </c>
      <c r="J49" s="108"/>
      <c r="K49" s="108"/>
      <c r="L49" s="108"/>
      <c r="M49" s="108">
        <f>INDEX('NOBLES 3E'!$G$2:$G$76,MATCH('NOBLE HOUSES 5E'!$A49,'NOBLES 3E'!$A$2:$A$76,0),1)</f>
        <v>25</v>
      </c>
      <c r="N49" s="108" t="str">
        <f>INDEX('NOBLES 3E'!H$2:H$76,MATCH('NOBLE HOUSES 5E'!$A49,'NOBLES 3E'!$A$2:$A$76,0),1)</f>
        <v>N</v>
      </c>
      <c r="O49" s="108" t="str">
        <f>INDEX('NOBLES 3E'!I$2:I$76,MATCH('NOBLE HOUSES 5E'!$A49,'NOBLES 3E'!$A$2:$A$76,0),1)</f>
        <v>Gond</v>
      </c>
      <c r="P49" s="108" t="str">
        <f>INDEX('NOBLES 3E'!J$2:J$76,MATCH('NOBLE HOUSES 5E'!$A49,'NOBLES 3E'!$A$2:$A$76,0),1)</f>
        <v>Illuskan</v>
      </c>
      <c r="Q49" s="108"/>
      <c r="R49" s="108" t="str">
        <f>INDEX('NOBLES 3E'!K$2:K$76,MATCH('NOBLE HOUSES 5E'!$A49,'NOBLES 3E'!$A$2:$A$76,0),1)</f>
        <v>1248 DR</v>
      </c>
      <c r="S49" s="108" t="str">
        <f>INDEX('NOBLES 3E'!L$2:L$76,MATCH('NOBLE HOUSES 5E'!$A49,'NOBLES 3E'!$A$2:$A$76,0),1)</f>
        <v>N37</v>
      </c>
      <c r="T49" s="159">
        <f t="shared" si="0"/>
        <v>5</v>
      </c>
      <c r="U49" s="108" t="str">
        <f>IF(T49&gt;=MISC!$E$8,MISC!$A$8,IF(T49&gt;=MISC!$E$7,MISC!$A$7,IF(T49&gt;=MISC!$E$6,MISC!$A$6,IF(T49&gt;=MISC!$E$5,MISC!$A$5,IF(T49&gt;=MISC!$E$4,MISC!$A$4,IF(T49&gt;=MISC!$E$3,MISC!$A$3,MISC!$A$2))))))</f>
        <v>Wealthy</v>
      </c>
    </row>
    <row r="50" spans="1:21">
      <c r="A50" s="108" t="s">
        <v>114</v>
      </c>
      <c r="B50" s="108"/>
      <c r="C50" s="108"/>
      <c r="D50" s="108" t="s">
        <v>115</v>
      </c>
      <c r="E50" s="108" t="s">
        <v>789</v>
      </c>
      <c r="F50" s="108"/>
      <c r="G50" s="108"/>
      <c r="H50" s="108"/>
      <c r="I50" s="108">
        <f>INDEX('NOBLES 3E'!$C$2:$C$76,MATCH('NOBLE HOUSES 5E'!$A50,'NOBLES 3E'!$A$2:$A$76,0),1)</f>
        <v>32000</v>
      </c>
      <c r="J50" s="108"/>
      <c r="K50" s="108"/>
      <c r="L50" s="108"/>
      <c r="M50" s="108">
        <f>INDEX('NOBLES 3E'!$G$2:$G$76,MATCH('NOBLE HOUSES 5E'!$A50,'NOBLES 3E'!$A$2:$A$76,0),1)</f>
        <v>36</v>
      </c>
      <c r="N50" s="108" t="str">
        <f>INDEX('NOBLES 3E'!H$2:H$76,MATCH('NOBLE HOUSES 5E'!$A50,'NOBLES 3E'!$A$2:$A$76,0),1)</f>
        <v>LG, LN, LE</v>
      </c>
      <c r="O50" s="108" t="str">
        <f>INDEX('NOBLES 3E'!I$2:I$76,MATCH('NOBLE HOUSES 5E'!$A50,'NOBLES 3E'!$A$2:$A$76,0),1)</f>
        <v>Mystra, Savras</v>
      </c>
      <c r="P50" s="108" t="str">
        <f>INDEX('NOBLES 3E'!J$2:J$76,MATCH('NOBLE HOUSES 5E'!$A50,'NOBLES 3E'!$A$2:$A$76,0),1)</f>
        <v>Illuskan</v>
      </c>
      <c r="Q50" s="108"/>
      <c r="R50" s="108" t="str">
        <f>INDEX('NOBLES 3E'!K$2:K$76,MATCH('NOBLE HOUSES 5E'!$A50,'NOBLES 3E'!$A$2:$A$76,0),1)</f>
        <v>1332 DR</v>
      </c>
      <c r="S50" s="108" t="str">
        <f>INDEX('NOBLES 3E'!L$2:L$76,MATCH('NOBLE HOUSES 5E'!$A50,'NOBLES 3E'!$A$2:$A$76,0),1)</f>
        <v>N22</v>
      </c>
      <c r="T50" s="159">
        <f t="shared" si="0"/>
        <v>3</v>
      </c>
      <c r="U50" s="108" t="str">
        <f>IF(T50&gt;=MISC!$E$8,MISC!$A$8,IF(T50&gt;=MISC!$E$7,MISC!$A$7,IF(T50&gt;=MISC!$E$6,MISC!$A$6,IF(T50&gt;=MISC!$E$5,MISC!$A$5,IF(T50&gt;=MISC!$E$4,MISC!$A$4,IF(T50&gt;=MISC!$E$3,MISC!$A$3,MISC!$A$2))))))</f>
        <v>Comfortable</v>
      </c>
    </row>
    <row r="51" spans="1:21">
      <c r="A51" s="108" t="s">
        <v>116</v>
      </c>
      <c r="B51" s="108"/>
      <c r="C51" s="108"/>
      <c r="D51" s="108" t="s">
        <v>117</v>
      </c>
      <c r="E51" s="108" t="s">
        <v>788</v>
      </c>
      <c r="F51" s="108"/>
      <c r="G51" s="108"/>
      <c r="H51" s="108"/>
      <c r="I51" s="108">
        <f>INDEX('NOBLES 3E'!$C$2:$C$76,MATCH('NOBLE HOUSES 5E'!$A51,'NOBLES 3E'!$A$2:$A$76,0),1)</f>
        <v>41000</v>
      </c>
      <c r="J51" s="108"/>
      <c r="K51" s="108" t="s">
        <v>1550</v>
      </c>
      <c r="L51" s="108"/>
      <c r="M51" s="108">
        <f>INDEX('NOBLES 3E'!$G$2:$G$76,MATCH('NOBLE HOUSES 5E'!$A51,'NOBLES 3E'!$A$2:$A$76,0),1)</f>
        <v>17</v>
      </c>
      <c r="N51" s="108" t="str">
        <f>INDEX('NOBLES 3E'!H$2:H$76,MATCH('NOBLE HOUSES 5E'!$A51,'NOBLES 3E'!$A$2:$A$76,0),1)</f>
        <v>NG, CG, LN</v>
      </c>
      <c r="O51" s="108" t="str">
        <f>INDEX('NOBLES 3E'!I$2:I$76,MATCH('NOBLE HOUSES 5E'!$A51,'NOBLES 3E'!$A$2:$A$76,0),1)</f>
        <v>Oghma, Milil</v>
      </c>
      <c r="P51" s="108" t="str">
        <f>INDEX('NOBLES 3E'!J$2:J$76,MATCH('NOBLE HOUSES 5E'!$A51,'NOBLES 3E'!$A$2:$A$76,0),1)</f>
        <v>Tethyrian</v>
      </c>
      <c r="Q51" s="108"/>
      <c r="R51" s="108" t="str">
        <f>INDEX('NOBLES 3E'!K$2:K$76,MATCH('NOBLE HOUSES 5E'!$A51,'NOBLES 3E'!$A$2:$A$76,0),1)</f>
        <v>1248 DR</v>
      </c>
      <c r="S51" s="108" t="str">
        <f>INDEX('NOBLES 3E'!L$2:L$76,MATCH('NOBLE HOUSES 5E'!$A51,'NOBLES 3E'!$A$2:$A$76,0),1)</f>
        <v>N31, silver mines in Mirabar, ice lake region</v>
      </c>
      <c r="T51" s="159">
        <f t="shared" si="0"/>
        <v>7</v>
      </c>
      <c r="U51" s="108" t="str">
        <f>IF(T51&gt;=MISC!$E$8,MISC!$A$8,IF(T51&gt;=MISC!$E$7,MISC!$A$7,IF(T51&gt;=MISC!$E$6,MISC!$A$6,IF(T51&gt;=MISC!$E$5,MISC!$A$5,IF(T51&gt;=MISC!$E$4,MISC!$A$4,IF(T51&gt;=MISC!$E$3,MISC!$A$3,MISC!$A$2))))))</f>
        <v>Wealthy</v>
      </c>
    </row>
    <row r="52" spans="1:21">
      <c r="A52" s="108" t="s">
        <v>118</v>
      </c>
      <c r="B52" s="108"/>
      <c r="C52" s="108"/>
      <c r="D52" s="128"/>
      <c r="E52" s="108"/>
      <c r="F52" s="108"/>
      <c r="G52" s="108"/>
      <c r="H52" s="108" t="s">
        <v>119</v>
      </c>
      <c r="I52" s="108"/>
      <c r="J52" s="108"/>
      <c r="K52" s="108"/>
      <c r="L52" s="108"/>
      <c r="M52" s="108"/>
      <c r="N52" s="128"/>
      <c r="O52" s="128"/>
      <c r="P52" s="128"/>
      <c r="Q52" s="108"/>
      <c r="R52" s="128"/>
      <c r="S52" s="108"/>
      <c r="T52" s="159">
        <f t="shared" si="0"/>
        <v>0</v>
      </c>
      <c r="U52" s="108" t="str">
        <f>IF(T52&gt;=MISC!$E$8,MISC!$A$8,IF(T52&gt;=MISC!$E$7,MISC!$A$7,IF(T52&gt;=MISC!$E$6,MISC!$A$6,IF(T52&gt;=MISC!$E$5,MISC!$A$5,IF(T52&gt;=MISC!$E$4,MISC!$A$4,IF(T52&gt;=MISC!$E$3,MISC!$A$3,MISC!$A$2))))))</f>
        <v>Wretched</v>
      </c>
    </row>
    <row r="53" spans="1:21">
      <c r="A53" s="108" t="s">
        <v>120</v>
      </c>
      <c r="B53" s="108"/>
      <c r="C53" s="108"/>
      <c r="D53" s="128" t="s">
        <v>787</v>
      </c>
      <c r="E53" s="108" t="s">
        <v>786</v>
      </c>
      <c r="F53" s="108"/>
      <c r="G53" s="108"/>
      <c r="H53" s="108"/>
      <c r="I53" s="108">
        <f>INDEX('NOBLES 3E'!$C$2:$C$76,MATCH('NOBLE HOUSES 5E'!$A53,'NOBLES 3E'!$A$2:$A$76,0),1)</f>
        <v>39000</v>
      </c>
      <c r="J53" s="108"/>
      <c r="K53" s="108" t="s">
        <v>121</v>
      </c>
      <c r="L53" s="108"/>
      <c r="M53" s="108">
        <f>INDEX('NOBLES 3E'!$G$2:$G$76,MATCH('NOBLE HOUSES 5E'!$A53,'NOBLES 3E'!$A$2:$A$76,0),1)</f>
        <v>41</v>
      </c>
      <c r="N53" s="108" t="str">
        <f>INDEX('NOBLES 3E'!H$2:H$76,MATCH('NOBLE HOUSES 5E'!$A53,'NOBLES 3E'!$A$2:$A$76,0),1)</f>
        <v>LN, N</v>
      </c>
      <c r="O53" s="108">
        <f>INDEX('NOBLES 3E'!I$2:I$76,MATCH('NOBLE HOUSES 5E'!$A53,'NOBLES 3E'!$A$2:$A$76,0),1)</f>
        <v>0</v>
      </c>
      <c r="P53" s="108" t="str">
        <f>INDEX('NOBLES 3E'!J$2:J$76,MATCH('NOBLE HOUSES 5E'!$A53,'NOBLES 3E'!$A$2:$A$76,0),1)</f>
        <v>Illuskan</v>
      </c>
      <c r="Q53" s="108"/>
      <c r="R53" s="108" t="str">
        <f>INDEX('NOBLES 3E'!K$2:K$76,MATCH('NOBLE HOUSES 5E'!$A53,'NOBLES 3E'!$A$2:$A$76,0),1)</f>
        <v>1265 DR</v>
      </c>
      <c r="S53" s="108">
        <f>INDEX('NOBLES 3E'!L$2:L$76,MATCH('NOBLE HOUSES 5E'!$A53,'NOBLES 3E'!$A$2:$A$76,0),1)</f>
        <v>36</v>
      </c>
      <c r="T53" s="159">
        <f t="shared" si="0"/>
        <v>3</v>
      </c>
      <c r="U53" s="108" t="str">
        <f>IF(T53&gt;=MISC!$E$8,MISC!$A$8,IF(T53&gt;=MISC!$E$7,MISC!$A$7,IF(T53&gt;=MISC!$E$6,MISC!$A$6,IF(T53&gt;=MISC!$E$5,MISC!$A$5,IF(T53&gt;=MISC!$E$4,MISC!$A$4,IF(T53&gt;=MISC!$E$3,MISC!$A$3,MISC!$A$2))))))</f>
        <v>Comfortable</v>
      </c>
    </row>
    <row r="54" spans="1:21">
      <c r="A54" s="108" t="s">
        <v>122</v>
      </c>
      <c r="B54" s="108"/>
      <c r="C54" s="108"/>
      <c r="D54" s="128"/>
      <c r="E54" s="108"/>
      <c r="F54" s="108"/>
      <c r="G54" s="108"/>
      <c r="H54" s="108"/>
      <c r="I54" s="108"/>
      <c r="J54" s="108"/>
      <c r="K54" s="108" t="s">
        <v>123</v>
      </c>
      <c r="L54" s="108"/>
      <c r="M54" s="108"/>
      <c r="N54" s="128"/>
      <c r="O54" s="128"/>
      <c r="P54" s="128"/>
      <c r="Q54" s="108"/>
      <c r="R54" s="128"/>
      <c r="S54" s="108"/>
      <c r="T54" s="159">
        <f t="shared" si="0"/>
        <v>0</v>
      </c>
      <c r="U54" s="108" t="str">
        <f>IF(T54&gt;=MISC!$E$8,MISC!$A$8,IF(T54&gt;=MISC!$E$7,MISC!$A$7,IF(T54&gt;=MISC!$E$6,MISC!$A$6,IF(T54&gt;=MISC!$E$5,MISC!$A$5,IF(T54&gt;=MISC!$E$4,MISC!$A$4,IF(T54&gt;=MISC!$E$3,MISC!$A$3,MISC!$A$2))))))</f>
        <v>Wretched</v>
      </c>
    </row>
    <row r="55" spans="1:21" ht="15" customHeight="1">
      <c r="A55" s="108" t="s">
        <v>124</v>
      </c>
      <c r="B55" s="108"/>
      <c r="C55" s="108"/>
      <c r="D55" s="108" t="s">
        <v>125</v>
      </c>
      <c r="E55" s="108" t="s">
        <v>785</v>
      </c>
      <c r="F55" s="108"/>
      <c r="G55" s="108" t="s">
        <v>126</v>
      </c>
      <c r="H55" s="108" t="s">
        <v>10203</v>
      </c>
      <c r="I55" s="108">
        <f>INDEX('NOBLES 3E'!$C$2:$C$76,MATCH('NOBLE HOUSES 5E'!$A55,'NOBLES 3E'!$A$2:$A$76,0),1)</f>
        <v>22000</v>
      </c>
      <c r="J55" s="108"/>
      <c r="K55" s="126" t="s">
        <v>10194</v>
      </c>
      <c r="L55" s="108" t="s">
        <v>1552</v>
      </c>
      <c r="M55" s="108">
        <f>INDEX('NOBLES 3E'!$G$2:$G$76,MATCH('NOBLE HOUSES 5E'!$A55,'NOBLES 3E'!$A$2:$A$76,0),1)</f>
        <v>26</v>
      </c>
      <c r="N55" s="108" t="str">
        <f>INDEX('NOBLES 3E'!H$2:H$76,MATCH('NOBLE HOUSES 5E'!$A55,'NOBLES 3E'!$A$2:$A$76,0),1)</f>
        <v>CN, CG</v>
      </c>
      <c r="O55" s="108" t="str">
        <f>INDEX('NOBLES 3E'!I$2:I$76,MATCH('NOBLE HOUSES 5E'!$A55,'NOBLES 3E'!$A$2:$A$76,0),1)</f>
        <v>Selune</v>
      </c>
      <c r="P55" s="108" t="str">
        <f>INDEX('NOBLES 3E'!J$2:J$76,MATCH('NOBLE HOUSES 5E'!$A55,'NOBLES 3E'!$A$2:$A$76,0),1)</f>
        <v>Illuskan</v>
      </c>
      <c r="Q55" s="108"/>
      <c r="R55" s="108" t="str">
        <f>INDEX('NOBLES 3E'!K$2:K$76,MATCH('NOBLE HOUSES 5E'!$A55,'NOBLES 3E'!$A$2:$A$76,0),1)</f>
        <v>1248 DR</v>
      </c>
      <c r="S55" s="108" t="str">
        <f>INDEX('NOBLES 3E'!L$2:L$76,MATCH('NOBLE HOUSES 5E'!$A55,'NOBLES 3E'!$A$2:$A$76,0),1)</f>
        <v>N41, ancestral Thornhold</v>
      </c>
      <c r="T55" s="159">
        <f t="shared" si="0"/>
        <v>3</v>
      </c>
      <c r="U55" s="108" t="str">
        <f>IF(T55&gt;=MISC!$E$8,MISC!$A$8,IF(T55&gt;=MISC!$E$7,MISC!$A$7,IF(T55&gt;=MISC!$E$6,MISC!$A$6,IF(T55&gt;=MISC!$E$5,MISC!$A$5,IF(T55&gt;=MISC!$E$4,MISC!$A$4,IF(T55&gt;=MISC!$E$3,MISC!$A$3,MISC!$A$2))))))</f>
        <v>Comfortable</v>
      </c>
    </row>
    <row r="56" spans="1:21" ht="15" customHeight="1">
      <c r="A56" s="163" t="s">
        <v>127</v>
      </c>
      <c r="B56" s="163" t="s">
        <v>4236</v>
      </c>
      <c r="C56" s="163"/>
      <c r="D56" s="163" t="s">
        <v>675</v>
      </c>
      <c r="E56" s="163"/>
      <c r="F56" s="163"/>
      <c r="G56" s="163"/>
      <c r="H56" s="163"/>
      <c r="I56" s="163"/>
      <c r="J56" s="163"/>
      <c r="K56" s="163"/>
      <c r="L56" s="163"/>
      <c r="M56" s="163"/>
      <c r="N56" s="163"/>
      <c r="O56" s="163"/>
      <c r="P56" s="163"/>
      <c r="Q56" s="163"/>
      <c r="R56" s="163"/>
      <c r="S56" s="163"/>
      <c r="T56" s="163">
        <f t="shared" si="0"/>
        <v>0</v>
      </c>
      <c r="U56" s="163" t="str">
        <f>IF(T56&gt;=MISC!$E$8,MISC!$A$8,IF(T56&gt;=MISC!$E$7,MISC!$A$7,IF(T56&gt;=MISC!$E$6,MISC!$A$6,IF(T56&gt;=MISC!$E$5,MISC!$A$5,IF(T56&gt;=MISC!$E$4,MISC!$A$4,IF(T56&gt;=MISC!$E$3,MISC!$A$3,MISC!$A$2))))))</f>
        <v>Wretched</v>
      </c>
    </row>
    <row r="57" spans="1:21" ht="30" customHeight="1">
      <c r="A57" s="163" t="s">
        <v>128</v>
      </c>
      <c r="B57" s="163" t="s">
        <v>4236</v>
      </c>
      <c r="C57" s="163"/>
      <c r="D57" s="163" t="s">
        <v>674</v>
      </c>
      <c r="E57" s="163"/>
      <c r="F57" s="163"/>
      <c r="G57" s="163"/>
      <c r="H57" s="163"/>
      <c r="I57" s="163"/>
      <c r="J57" s="163"/>
      <c r="K57" s="163"/>
      <c r="L57" s="163"/>
      <c r="M57" s="163"/>
      <c r="N57" s="163"/>
      <c r="O57" s="163"/>
      <c r="P57" s="163"/>
      <c r="Q57" s="163"/>
      <c r="R57" s="163"/>
      <c r="S57" s="163"/>
      <c r="T57" s="163">
        <f t="shared" si="0"/>
        <v>0</v>
      </c>
      <c r="U57" s="163" t="str">
        <f>IF(T57&gt;=MISC!$E$8,MISC!$A$8,IF(T57&gt;=MISC!$E$7,MISC!$A$7,IF(T57&gt;=MISC!$E$6,MISC!$A$6,IF(T57&gt;=MISC!$E$5,MISC!$A$5,IF(T57&gt;=MISC!$E$4,MISC!$A$4,IF(T57&gt;=MISC!$E$3,MISC!$A$3,MISC!$A$2))))))</f>
        <v>Wretched</v>
      </c>
    </row>
    <row r="58" spans="1:21">
      <c r="A58" s="108" t="s">
        <v>129</v>
      </c>
      <c r="B58" s="108"/>
      <c r="C58" s="108"/>
      <c r="D58" s="108" t="s">
        <v>130</v>
      </c>
      <c r="E58" s="108" t="s">
        <v>784</v>
      </c>
      <c r="F58" s="108"/>
      <c r="G58" s="108"/>
      <c r="H58" s="108"/>
      <c r="I58" s="108">
        <f>INDEX('NOBLES 3E'!$C$2:$C$76,MATCH('NOBLE HOUSES 5E'!$A58,'NOBLES 3E'!$A$2:$A$76,0),1)</f>
        <v>49000</v>
      </c>
      <c r="J58" s="108"/>
      <c r="K58" s="108"/>
      <c r="L58" s="108"/>
      <c r="M58" s="108">
        <f>INDEX('NOBLES 3E'!$G$2:$G$76,MATCH('NOBLE HOUSES 5E'!$A58,'NOBLES 3E'!$A$2:$A$76,0),1)</f>
        <v>52</v>
      </c>
      <c r="N58" s="108" t="str">
        <f>INDEX('NOBLES 3E'!H$2:H$76,MATCH('NOBLE HOUSES 5E'!$A58,'NOBLES 3E'!$A$2:$A$76,0),1)</f>
        <v>Ne, N</v>
      </c>
      <c r="O58" s="108" t="str">
        <f>INDEX('NOBLES 3E'!I$2:I$76,MATCH('NOBLE HOUSES 5E'!$A58,'NOBLES 3E'!$A$2:$A$76,0),1)</f>
        <v>Gond</v>
      </c>
      <c r="P58" s="108" t="str">
        <f>INDEX('NOBLES 3E'!J$2:J$76,MATCH('NOBLE HOUSES 5E'!$A58,'NOBLES 3E'!$A$2:$A$76,0),1)</f>
        <v>Chondathan</v>
      </c>
      <c r="Q58" s="108"/>
      <c r="R58" s="108" t="str">
        <f>INDEX('NOBLES 3E'!K$2:K$76,MATCH('NOBLE HOUSES 5E'!$A58,'NOBLES 3E'!$A$2:$A$76,0),1)</f>
        <v>1248 DR</v>
      </c>
      <c r="S58" s="108" t="str">
        <f>INDEX('NOBLES 3E'!L$2:L$76,MATCH('NOBLE HOUSES 5E'!$A58,'NOBLES 3E'!$A$2:$A$76,0),1)</f>
        <v>N14</v>
      </c>
      <c r="T58" s="159">
        <f t="shared" si="0"/>
        <v>3</v>
      </c>
      <c r="U58" s="108" t="str">
        <f>IF(T58&gt;=MISC!$E$8,MISC!$A$8,IF(T58&gt;=MISC!$E$7,MISC!$A$7,IF(T58&gt;=MISC!$E$6,MISC!$A$6,IF(T58&gt;=MISC!$E$5,MISC!$A$5,IF(T58&gt;=MISC!$E$4,MISC!$A$4,IF(T58&gt;=MISC!$E$3,MISC!$A$3,MISC!$A$2))))))</f>
        <v>Comfortable</v>
      </c>
    </row>
    <row r="59" spans="1:21">
      <c r="A59" s="108" t="s">
        <v>131</v>
      </c>
      <c r="B59" s="108"/>
      <c r="C59" s="108"/>
      <c r="D59" s="108" t="s">
        <v>132</v>
      </c>
      <c r="E59" s="108" t="s">
        <v>783</v>
      </c>
      <c r="F59" s="108"/>
      <c r="G59" s="108"/>
      <c r="H59" s="108"/>
      <c r="I59" s="108">
        <f>INDEX('NOBLES 3E'!$C$2:$C$76,MATCH('NOBLE HOUSES 5E'!$A59,'NOBLES 3E'!$A$2:$A$76,0),1)</f>
        <v>35000</v>
      </c>
      <c r="J59" s="108" t="e">
        <f ca="1">_xlfn.CONCAT(H59:H59)</f>
        <v>#NAME?</v>
      </c>
      <c r="K59" s="108" t="s">
        <v>10195</v>
      </c>
      <c r="L59" s="108" t="s">
        <v>1552</v>
      </c>
      <c r="M59" s="108">
        <f>INDEX('NOBLES 3E'!$G$2:$G$76,MATCH('NOBLE HOUSES 5E'!$A59,'NOBLES 3E'!$A$2:$A$76,0),1)</f>
        <v>24</v>
      </c>
      <c r="N59" s="108" t="str">
        <f>INDEX('NOBLES 3E'!H$2:H$76,MATCH('NOBLE HOUSES 5E'!$A59,'NOBLES 3E'!$A$2:$A$76,0),1)</f>
        <v>NE, LE, N, LN, LG</v>
      </c>
      <c r="O59" s="108" t="str">
        <f>INDEX('NOBLES 3E'!I$2:I$76,MATCH('NOBLE HOUSES 5E'!$A59,'NOBLES 3E'!$A$2:$A$76,0),1)</f>
        <v>Oghma</v>
      </c>
      <c r="P59" s="108" t="str">
        <f>INDEX('NOBLES 3E'!J$2:J$76,MATCH('NOBLE HOUSES 5E'!$A59,'NOBLES 3E'!$A$2:$A$76,0),1)</f>
        <v>Tethyrian</v>
      </c>
      <c r="Q59" s="108"/>
      <c r="R59" s="108" t="str">
        <f>INDEX('NOBLES 3E'!K$2:K$76,MATCH('NOBLE HOUSES 5E'!$A59,'NOBLES 3E'!$A$2:$A$76,0),1)</f>
        <v>1190 DR</v>
      </c>
      <c r="S59" s="108">
        <f>INDEX('NOBLES 3E'!L$2:L$76,MATCH('NOBLE HOUSES 5E'!$A59,'NOBLES 3E'!$A$2:$A$76,0),1)</f>
        <v>16</v>
      </c>
      <c r="T59" s="159">
        <f t="shared" si="0"/>
        <v>4</v>
      </c>
      <c r="U59" s="108" t="str">
        <f>IF(T59&gt;=MISC!$E$8,MISC!$A$8,IF(T59&gt;=MISC!$E$7,MISC!$A$7,IF(T59&gt;=MISC!$E$6,MISC!$A$6,IF(T59&gt;=MISC!$E$5,MISC!$A$5,IF(T59&gt;=MISC!$E$4,MISC!$A$4,IF(T59&gt;=MISC!$E$3,MISC!$A$3,MISC!$A$2))))))</f>
        <v>Wealthy</v>
      </c>
    </row>
    <row r="60" spans="1:21">
      <c r="A60" s="108" t="s">
        <v>133</v>
      </c>
      <c r="B60" s="108"/>
      <c r="C60" s="108"/>
      <c r="D60" s="108" t="s">
        <v>134</v>
      </c>
      <c r="E60" s="108" t="s">
        <v>782</v>
      </c>
      <c r="F60" s="108"/>
      <c r="G60" s="108"/>
      <c r="H60" s="108" t="s">
        <v>673</v>
      </c>
      <c r="I60" s="108">
        <f>INDEX('NOBLES 3E'!$C$2:$C$76,MATCH('NOBLE HOUSES 5E'!$A60,'NOBLES 3E'!$A$2:$A$76,0),1)</f>
        <v>32000</v>
      </c>
      <c r="J60" s="108" t="e">
        <f ca="1">_xlfn.CONCAT(H60:H60)</f>
        <v>#NAME?</v>
      </c>
      <c r="K60" s="95" t="s">
        <v>10220</v>
      </c>
      <c r="L60" s="108"/>
      <c r="M60" s="108">
        <f>INDEX('NOBLES 3E'!$G$2:$G$76,MATCH('NOBLE HOUSES 5E'!$A60,'NOBLES 3E'!$A$2:$A$76,0),1)</f>
        <v>33</v>
      </c>
      <c r="N60" s="108" t="str">
        <f>INDEX('NOBLES 3E'!H$2:H$76,MATCH('NOBLE HOUSES 5E'!$A60,'NOBLES 3E'!$A$2:$A$76,0),1)</f>
        <v>CG, CE</v>
      </c>
      <c r="O60" s="108" t="str">
        <f>INDEX('NOBLES 3E'!I$2:I$76,MATCH('NOBLE HOUSES 5E'!$A60,'NOBLES 3E'!$A$2:$A$76,0),1)</f>
        <v>Selune, Shar</v>
      </c>
      <c r="P60" s="108" t="str">
        <f>INDEX('NOBLES 3E'!J$2:J$76,MATCH('NOBLE HOUSES 5E'!$A60,'NOBLES 3E'!$A$2:$A$76,0),1)</f>
        <v>Tethyrian</v>
      </c>
      <c r="Q60" s="108"/>
      <c r="R60" s="108" t="str">
        <f>INDEX('NOBLES 3E'!K$2:K$76,MATCH('NOBLE HOUSES 5E'!$A60,'NOBLES 3E'!$A$2:$A$76,0),1)</f>
        <v>985 DR</v>
      </c>
      <c r="S60" s="108" t="str">
        <f>INDEX('NOBLES 3E'!L$2:L$76,MATCH('NOBLE HOUSES 5E'!$A60,'NOBLES 3E'!$A$2:$A$76,0),1)</f>
        <v>$57, D36, Vault of stars</v>
      </c>
      <c r="T60" s="159">
        <f t="shared" si="0"/>
        <v>3</v>
      </c>
      <c r="U60" s="108" t="str">
        <f>IF(T60&gt;=MISC!$E$8,MISC!$A$8,IF(T60&gt;=MISC!$E$7,MISC!$A$7,IF(T60&gt;=MISC!$E$6,MISC!$A$6,IF(T60&gt;=MISC!$E$5,MISC!$A$5,IF(T60&gt;=MISC!$E$4,MISC!$A$4,IF(T60&gt;=MISC!$E$3,MISC!$A$3,MISC!$A$2))))))</f>
        <v>Comfortable</v>
      </c>
    </row>
    <row r="61" spans="1:21">
      <c r="A61" s="108" t="s">
        <v>135</v>
      </c>
      <c r="B61" s="108"/>
      <c r="C61" s="108"/>
      <c r="D61" s="108" t="s">
        <v>136</v>
      </c>
      <c r="E61" s="108" t="s">
        <v>781</v>
      </c>
      <c r="F61" s="108"/>
      <c r="G61" s="108"/>
      <c r="H61" s="108" t="s">
        <v>666</v>
      </c>
      <c r="I61" s="108">
        <f>INDEX('NOBLES 3E'!$C$2:$C$76,MATCH('NOBLE HOUSES 5E'!$A61,'NOBLES 3E'!$A$2:$A$76,0),1)</f>
        <v>19000</v>
      </c>
      <c r="J61" s="108"/>
      <c r="K61" s="108" t="s">
        <v>850</v>
      </c>
      <c r="L61" s="108"/>
      <c r="M61" s="108">
        <f>INDEX('NOBLES 3E'!$G$2:$G$76,MATCH('NOBLE HOUSES 5E'!$A61,'NOBLES 3E'!$A$2:$A$76,0),1)</f>
        <v>27</v>
      </c>
      <c r="N61" s="108" t="str">
        <f>INDEX('NOBLES 3E'!H$2:H$76,MATCH('NOBLE HOUSES 5E'!$A61,'NOBLES 3E'!$A$2:$A$76,0),1)</f>
        <v>CN, CE</v>
      </c>
      <c r="O61" s="108" t="str">
        <f>INDEX('NOBLES 3E'!I$2:I$76,MATCH('NOBLE HOUSES 5E'!$A61,'NOBLES 3E'!$A$2:$A$76,0),1)</f>
        <v>Malar</v>
      </c>
      <c r="P61" s="108" t="str">
        <f>INDEX('NOBLES 3E'!J$2:J$76,MATCH('NOBLE HOUSES 5E'!$A61,'NOBLES 3E'!$A$2:$A$76,0),1)</f>
        <v>Illuskan</v>
      </c>
      <c r="Q61" s="108"/>
      <c r="R61" s="108" t="str">
        <f>INDEX('NOBLES 3E'!K$2:K$76,MATCH('NOBLE HOUSES 5E'!$A61,'NOBLES 3E'!$A$2:$A$76,0),1)</f>
        <v>1182 DR</v>
      </c>
      <c r="S61" s="108" t="str">
        <f>INDEX('NOBLES 3E'!L$2:L$76,MATCH('NOBLE HOUSES 5E'!$A61,'NOBLES 3E'!$A$2:$A$76,0),1)</f>
        <v>N23</v>
      </c>
      <c r="T61" s="159">
        <f t="shared" si="0"/>
        <v>2</v>
      </c>
      <c r="U61" s="108" t="str">
        <f>IF(T61&gt;=MISC!$E$8,MISC!$A$8,IF(T61&gt;=MISC!$E$7,MISC!$A$7,IF(T61&gt;=MISC!$E$6,MISC!$A$6,IF(T61&gt;=MISC!$E$5,MISC!$A$5,IF(T61&gt;=MISC!$E$4,MISC!$A$4,IF(T61&gt;=MISC!$E$3,MISC!$A$3,MISC!$A$2))))))</f>
        <v>Comfortable</v>
      </c>
    </row>
    <row r="62" spans="1:21">
      <c r="A62" s="108" t="s">
        <v>137</v>
      </c>
      <c r="B62" s="108"/>
      <c r="C62" s="108"/>
      <c r="D62" s="128"/>
      <c r="E62" s="108"/>
      <c r="F62" s="108"/>
      <c r="G62" s="108"/>
      <c r="H62" s="108" t="s">
        <v>138</v>
      </c>
      <c r="I62" s="108"/>
      <c r="J62" s="108"/>
      <c r="K62" s="108"/>
      <c r="L62" s="108"/>
      <c r="M62" s="108"/>
      <c r="N62" s="128">
        <v>0</v>
      </c>
      <c r="O62" s="128">
        <v>0</v>
      </c>
      <c r="P62" s="128">
        <v>0</v>
      </c>
      <c r="Q62" s="108"/>
      <c r="R62" s="128">
        <v>0</v>
      </c>
      <c r="S62" s="108"/>
      <c r="T62" s="159">
        <f t="shared" si="0"/>
        <v>0</v>
      </c>
      <c r="U62" s="108" t="str">
        <f>IF(T62&gt;=MISC!$E$8,MISC!$A$8,IF(T62&gt;=MISC!$E$7,MISC!$A$7,IF(T62&gt;=MISC!$E$6,MISC!$A$6,IF(T62&gt;=MISC!$E$5,MISC!$A$5,IF(T62&gt;=MISC!$E$4,MISC!$A$4,IF(T62&gt;=MISC!$E$3,MISC!$A$3,MISC!$A$2))))))</f>
        <v>Wretched</v>
      </c>
    </row>
    <row r="63" spans="1:21">
      <c r="A63" s="108" t="s">
        <v>139</v>
      </c>
      <c r="B63" s="108"/>
      <c r="C63" s="108"/>
      <c r="D63" s="128"/>
      <c r="E63" s="108" t="s">
        <v>833</v>
      </c>
      <c r="F63" s="108"/>
      <c r="G63" s="108"/>
      <c r="H63" s="108"/>
      <c r="I63" s="108"/>
      <c r="J63" s="108" t="s">
        <v>2204</v>
      </c>
      <c r="K63" s="108" t="s">
        <v>667</v>
      </c>
      <c r="L63" s="108"/>
      <c r="M63" s="108"/>
      <c r="N63" s="128">
        <v>0</v>
      </c>
      <c r="O63" s="128">
        <v>0</v>
      </c>
      <c r="P63" s="128">
        <v>0</v>
      </c>
      <c r="Q63" s="108"/>
      <c r="R63" s="128">
        <v>0</v>
      </c>
      <c r="S63" s="108"/>
      <c r="T63" s="159">
        <f t="shared" si="0"/>
        <v>0</v>
      </c>
      <c r="U63" s="108" t="str">
        <f>IF(T63&gt;=MISC!$E$8,MISC!$A$8,IF(T63&gt;=MISC!$E$7,MISC!$A$7,IF(T63&gt;=MISC!$E$6,MISC!$A$6,IF(T63&gt;=MISC!$E$5,MISC!$A$5,IF(T63&gt;=MISC!$E$4,MISC!$A$4,IF(T63&gt;=MISC!$E$3,MISC!$A$3,MISC!$A$2))))))</f>
        <v>Wretched</v>
      </c>
    </row>
    <row r="64" spans="1:21">
      <c r="A64" s="108" t="s">
        <v>140</v>
      </c>
      <c r="B64" s="108"/>
      <c r="C64" s="108"/>
      <c r="D64" s="108" t="s">
        <v>141</v>
      </c>
      <c r="E64" s="108" t="s">
        <v>780</v>
      </c>
      <c r="F64" s="108"/>
      <c r="G64" s="108"/>
      <c r="H64" s="108"/>
      <c r="I64" s="108">
        <f>INDEX('NOBLES 3E'!$C$2:$C$76,MATCH('NOBLE HOUSES 5E'!$A64,'NOBLES 3E'!$A$2:$A$76,0),1)</f>
        <v>22000</v>
      </c>
      <c r="J64" s="108" t="e">
        <f ca="1">_xlfn.CONCAT(H65:H65)</f>
        <v>#NAME?</v>
      </c>
      <c r="K64" s="108"/>
      <c r="L64" s="108"/>
      <c r="M64" s="108">
        <f>INDEX('NOBLES 3E'!$G$2:$G$76,MATCH('NOBLE HOUSES 5E'!$A64,'NOBLES 3E'!$A$2:$A$76,0),1)</f>
        <v>31</v>
      </c>
      <c r="N64" s="108" t="str">
        <f>INDEX('NOBLES 3E'!H$2:H$76,MATCH('NOBLE HOUSES 5E'!$A64,'NOBLES 3E'!$A$2:$A$76,0),1)</f>
        <v>CG, CN, CE</v>
      </c>
      <c r="O64" s="108" t="str">
        <f>INDEX('NOBLES 3E'!I$2:I$76,MATCH('NOBLE HOUSES 5E'!$A64,'NOBLES 3E'!$A$2:$A$76,0),1)</f>
        <v>Mielikki</v>
      </c>
      <c r="P64" s="108" t="str">
        <f>INDEX('NOBLES 3E'!J$2:J$76,MATCH('NOBLE HOUSES 5E'!$A64,'NOBLES 3E'!$A$2:$A$76,0),1)</f>
        <v>Chondathan</v>
      </c>
      <c r="Q64" s="108"/>
      <c r="R64" s="108" t="str">
        <f>INDEX('NOBLES 3E'!K$2:K$76,MATCH('NOBLE HOUSES 5E'!$A64,'NOBLES 3E'!$A$2:$A$76,0),1)</f>
        <v>1291 DR</v>
      </c>
      <c r="S64" s="108">
        <f>INDEX('NOBLES 3E'!L$2:L$76,MATCH('NOBLE HOUSES 5E'!$A64,'NOBLES 3E'!$A$2:$A$76,0),1)</f>
        <v>23</v>
      </c>
      <c r="T64" s="159">
        <f t="shared" si="0"/>
        <v>2</v>
      </c>
      <c r="U64" s="108" t="str">
        <f>IF(T64&gt;=MISC!$E$8,MISC!$A$8,IF(T64&gt;=MISC!$E$7,MISC!$A$7,IF(T64&gt;=MISC!$E$6,MISC!$A$6,IF(T64&gt;=MISC!$E$5,MISC!$A$5,IF(T64&gt;=MISC!$E$4,MISC!$A$4,IF(T64&gt;=MISC!$E$3,MISC!$A$3,MISC!$A$2))))))</f>
        <v>Comfortable</v>
      </c>
    </row>
    <row r="65" spans="1:21">
      <c r="A65" s="108" t="s">
        <v>142</v>
      </c>
      <c r="B65" s="88" t="s">
        <v>2207</v>
      </c>
      <c r="C65" s="108"/>
      <c r="D65" s="128">
        <v>0</v>
      </c>
      <c r="E65" s="108"/>
      <c r="F65" s="108"/>
      <c r="G65" s="108"/>
      <c r="H65" s="108" t="s">
        <v>2206</v>
      </c>
      <c r="I65" s="108"/>
      <c r="J65" s="108"/>
      <c r="K65" s="108"/>
      <c r="L65" s="108"/>
      <c r="M65" s="108"/>
      <c r="N65" s="128">
        <v>0</v>
      </c>
      <c r="O65" s="128">
        <v>0</v>
      </c>
      <c r="P65" s="128">
        <v>0</v>
      </c>
      <c r="Q65" s="108"/>
      <c r="R65" s="128">
        <v>0</v>
      </c>
      <c r="S65" s="108"/>
      <c r="T65" s="159">
        <f t="shared" si="0"/>
        <v>0</v>
      </c>
      <c r="U65" s="108" t="str">
        <f>IF(T65&gt;=MISC!$E$8,MISC!$A$8,IF(T65&gt;=MISC!$E$7,MISC!$A$7,IF(T65&gt;=MISC!$E$6,MISC!$A$6,IF(T65&gt;=MISC!$E$5,MISC!$A$5,IF(T65&gt;=MISC!$E$4,MISC!$A$4,IF(T65&gt;=MISC!$E$3,MISC!$A$3,MISC!$A$2))))))</f>
        <v>Wretched</v>
      </c>
    </row>
    <row r="66" spans="1:21">
      <c r="A66" s="108" t="s">
        <v>143</v>
      </c>
      <c r="B66" s="88" t="s">
        <v>2208</v>
      </c>
      <c r="C66" s="108"/>
      <c r="D66" s="128" t="s">
        <v>779</v>
      </c>
      <c r="E66" s="108" t="s">
        <v>778</v>
      </c>
      <c r="F66" s="108"/>
      <c r="G66" s="108"/>
      <c r="H66" s="108"/>
      <c r="I66" s="108">
        <f>INDEX('NOBLES 3E'!$C$2:$C$76,MATCH('NOBLE HOUSES 5E'!$A66,'NOBLES 3E'!$A$2:$A$76,0),1)</f>
        <v>17000</v>
      </c>
      <c r="J66" s="108"/>
      <c r="K66" s="108"/>
      <c r="L66" s="108"/>
      <c r="M66" s="108">
        <f>INDEX('NOBLES 3E'!$G$2:$G$76,MATCH('NOBLE HOUSES 5E'!$A66,'NOBLES 3E'!$A$2:$A$76,0),1)</f>
        <v>37</v>
      </c>
      <c r="N66" s="108" t="str">
        <f>INDEX('NOBLES 3E'!H$2:H$76,MATCH('NOBLE HOUSES 5E'!$A66,'NOBLES 3E'!$A$2:$A$76,0),1)</f>
        <v>CG, CN</v>
      </c>
      <c r="O66" s="108" t="str">
        <f>INDEX('NOBLES 3E'!I$2:I$76,MATCH('NOBLE HOUSES 5E'!$A66,'NOBLES 3E'!$A$2:$A$76,0),1)</f>
        <v>Selune</v>
      </c>
      <c r="P66" s="108" t="str">
        <f>INDEX('NOBLES 3E'!J$2:J$76,MATCH('NOBLE HOUSES 5E'!$A66,'NOBLES 3E'!$A$2:$A$76,0),1)</f>
        <v>Illuskan</v>
      </c>
      <c r="Q66" s="108"/>
      <c r="R66" s="108" t="str">
        <f>INDEX('NOBLES 3E'!K$2:K$76,MATCH('NOBLE HOUSES 5E'!$A66,'NOBLES 3E'!$A$2:$A$76,0),1)</f>
        <v>1310 DR</v>
      </c>
      <c r="S66" s="108" t="str">
        <f>INDEX('NOBLES 3E'!L$2:L$76,MATCH('NOBLE HOUSES 5E'!$A66,'NOBLES 3E'!$A$2:$A$76,0),1)</f>
        <v>N4, sponsor D57</v>
      </c>
      <c r="T66" s="159">
        <f t="shared" si="0"/>
        <v>2</v>
      </c>
      <c r="U66" s="108" t="str">
        <f>IF(T66&gt;=MISC!$E$8,MISC!$A$8,IF(T66&gt;=MISC!$E$7,MISC!$A$7,IF(T66&gt;=MISC!$E$6,MISC!$A$6,IF(T66&gt;=MISC!$E$5,MISC!$A$5,IF(T66&gt;=MISC!$E$4,MISC!$A$4,IF(T66&gt;=MISC!$E$3,MISC!$A$3,MISC!$A$2))))))</f>
        <v>Comfortable</v>
      </c>
    </row>
    <row r="67" spans="1:21" s="8" customFormat="1">
      <c r="A67" s="108" t="s">
        <v>144</v>
      </c>
      <c r="B67" s="108"/>
      <c r="C67" s="108"/>
      <c r="D67" s="108" t="s">
        <v>145</v>
      </c>
      <c r="E67" s="108" t="s">
        <v>777</v>
      </c>
      <c r="F67" s="108"/>
      <c r="G67" s="108" t="s">
        <v>146</v>
      </c>
      <c r="H67" s="108" t="s">
        <v>10104</v>
      </c>
      <c r="I67" s="108">
        <f>INDEX('NOBLES 3E'!$C$2:$C$76,MATCH('NOBLE HOUSES 5E'!$A67,'NOBLES 3E'!$A$2:$A$76,0),1)</f>
        <v>33000</v>
      </c>
      <c r="J67" s="108" t="s">
        <v>10102</v>
      </c>
      <c r="K67" s="108" t="s">
        <v>10103</v>
      </c>
      <c r="L67" s="108"/>
      <c r="M67" s="108">
        <f>INDEX('NOBLES 3E'!$G$2:$G$76,MATCH('NOBLE HOUSES 5E'!$A67,'NOBLES 3E'!$A$2:$A$76,0),1)</f>
        <v>14</v>
      </c>
      <c r="N67" s="108" t="str">
        <f>INDEX('NOBLES 3E'!H$2:H$76,MATCH('NOBLE HOUSES 5E'!$A67,'NOBLES 3E'!$A$2:$A$76,0),1)</f>
        <v>LN, NG, NE</v>
      </c>
      <c r="O67" s="108" t="str">
        <f>INDEX('NOBLES 3E'!I$2:I$76,MATCH('NOBLE HOUSES 5E'!$A67,'NOBLES 3E'!$A$2:$A$76,0),1)</f>
        <v>Helm</v>
      </c>
      <c r="P67" s="108" t="str">
        <f>INDEX('NOBLES 3E'!J$2:J$76,MATCH('NOBLE HOUSES 5E'!$A67,'NOBLES 3E'!$A$2:$A$76,0),1)</f>
        <v>Tethyrian</v>
      </c>
      <c r="Q67" s="108"/>
      <c r="R67" s="108" t="str">
        <f>INDEX('NOBLES 3E'!K$2:K$76,MATCH('NOBLE HOUSES 5E'!$A67,'NOBLES 3E'!$A$2:$A$76,0),1)</f>
        <v>1295 DR</v>
      </c>
      <c r="S67" s="108" t="str">
        <f>INDEX('NOBLES 3E'!L$2:L$76,MATCH('NOBLE HOUSES 5E'!$A67,'NOBLES 3E'!$A$2:$A$76,0),1)</f>
        <v>N40, Phylund hunting lodge</v>
      </c>
      <c r="T67" s="159">
        <f t="shared" si="0"/>
        <v>7</v>
      </c>
      <c r="U67" s="108" t="str">
        <f>IF(T67&gt;=MISC!$E$8,MISC!$A$8,IF(T67&gt;=MISC!$E$7,MISC!$A$7,IF(T67&gt;=MISC!$E$6,MISC!$A$6,IF(T67&gt;=MISC!$E$5,MISC!$A$5,IF(T67&gt;=MISC!$E$4,MISC!$A$4,IF(T67&gt;=MISC!$E$3,MISC!$A$3,MISC!$A$2))))))</f>
        <v>Wealthy</v>
      </c>
    </row>
    <row r="68" spans="1:21">
      <c r="A68" s="108" t="s">
        <v>147</v>
      </c>
      <c r="B68" s="108"/>
      <c r="C68" s="108"/>
      <c r="D68" s="108" t="s">
        <v>148</v>
      </c>
      <c r="E68" s="108" t="s">
        <v>776</v>
      </c>
      <c r="F68" s="108"/>
      <c r="G68" s="108" t="s">
        <v>149</v>
      </c>
      <c r="H68" s="108"/>
      <c r="I68" s="108">
        <f>INDEX('NOBLES 3E'!$C$2:$C$76,MATCH('NOBLE HOUSES 5E'!$A68,'NOBLES 3E'!$A$2:$A$76,0),1)</f>
        <v>19000</v>
      </c>
      <c r="J68" s="108" t="e">
        <f ca="1">_xlfn.CONCAT(H69:H69)</f>
        <v>#NAME?</v>
      </c>
      <c r="K68" s="108"/>
      <c r="L68" s="108"/>
      <c r="M68" s="108">
        <f>INDEX('NOBLES 3E'!$G$2:$G$76,MATCH('NOBLE HOUSES 5E'!$A68,'NOBLES 3E'!$A$2:$A$76,0),1)</f>
        <v>17</v>
      </c>
      <c r="N68" s="108" t="str">
        <f>INDEX('NOBLES 3E'!H$2:H$76,MATCH('NOBLE HOUSES 5E'!$A68,'NOBLES 3E'!$A$2:$A$76,0),1)</f>
        <v>LN, N, CN</v>
      </c>
      <c r="O68" s="108" t="str">
        <f>INDEX('NOBLES 3E'!I$2:I$76,MATCH('NOBLE HOUSES 5E'!$A68,'NOBLES 3E'!$A$2:$A$76,0),1)</f>
        <v>Waukeen</v>
      </c>
      <c r="P68" s="108" t="str">
        <f>INDEX('NOBLES 3E'!J$2:J$76,MATCH('NOBLE HOUSES 5E'!$A68,'NOBLES 3E'!$A$2:$A$76,0),1)</f>
        <v>Tethyrian</v>
      </c>
      <c r="Q68" s="108"/>
      <c r="R68" s="108" t="str">
        <f>INDEX('NOBLES 3E'!K$2:K$76,MATCH('NOBLE HOUSES 5E'!$A68,'NOBLES 3E'!$A$2:$A$76,0),1)</f>
        <v>1178 DR</v>
      </c>
      <c r="S68" s="108" t="str">
        <f>INDEX('NOBLES 3E'!L$2:L$76,MATCH('NOBLE HOUSES 5E'!$A68,'NOBLES 3E'!$A$2:$A$76,0),1)</f>
        <v>N7</v>
      </c>
      <c r="T68" s="159">
        <f t="shared" ref="T68:T99" si="1">IFERROR(_xlfn.CEILING.MATH(I68/(M68*365)),0)</f>
        <v>4</v>
      </c>
      <c r="U68" s="108" t="str">
        <f>IF(T68&gt;=MISC!$E$8,MISC!$A$8,IF(T68&gt;=MISC!$E$7,MISC!$A$7,IF(T68&gt;=MISC!$E$6,MISC!$A$6,IF(T68&gt;=MISC!$E$5,MISC!$A$5,IF(T68&gt;=MISC!$E$4,MISC!$A$4,IF(T68&gt;=MISC!$E$3,MISC!$A$3,MISC!$A$2))))))</f>
        <v>Wealthy</v>
      </c>
    </row>
    <row r="69" spans="1:21">
      <c r="A69" s="108" t="s">
        <v>150</v>
      </c>
      <c r="B69" s="108"/>
      <c r="C69" s="108"/>
      <c r="D69" s="128">
        <v>0</v>
      </c>
      <c r="E69" s="108"/>
      <c r="F69" s="108"/>
      <c r="G69" s="108"/>
      <c r="H69" s="108" t="s">
        <v>834</v>
      </c>
      <c r="I69" s="108"/>
      <c r="J69" s="108"/>
      <c r="K69" s="108" t="s">
        <v>10196</v>
      </c>
      <c r="L69" s="108"/>
      <c r="M69" s="108"/>
      <c r="N69" s="128">
        <v>0</v>
      </c>
      <c r="O69" s="128">
        <v>0</v>
      </c>
      <c r="P69" s="128">
        <v>0</v>
      </c>
      <c r="Q69" s="108"/>
      <c r="R69" s="128">
        <v>0</v>
      </c>
      <c r="S69" s="108"/>
      <c r="T69" s="159">
        <f t="shared" si="1"/>
        <v>0</v>
      </c>
      <c r="U69" s="108" t="str">
        <f>IF(T69&gt;=MISC!$E$8,MISC!$A$8,IF(T69&gt;=MISC!$E$7,MISC!$A$7,IF(T69&gt;=MISC!$E$6,MISC!$A$6,IF(T69&gt;=MISC!$E$5,MISC!$A$5,IF(T69&gt;=MISC!$E$4,MISC!$A$4,IF(T69&gt;=MISC!$E$3,MISC!$A$3,MISC!$A$2))))))</f>
        <v>Wretched</v>
      </c>
    </row>
    <row r="70" spans="1:21">
      <c r="A70" s="108" t="s">
        <v>151</v>
      </c>
      <c r="B70" s="108"/>
      <c r="C70" s="108"/>
      <c r="D70" s="108" t="s">
        <v>152</v>
      </c>
      <c r="E70" s="108" t="s">
        <v>775</v>
      </c>
      <c r="F70" s="108"/>
      <c r="G70" s="108"/>
      <c r="H70" s="108" t="s">
        <v>835</v>
      </c>
      <c r="I70" s="108">
        <f>INDEX('NOBLES 3E'!$C$2:$C$76,MATCH('NOBLE HOUSES 5E'!$A70,'NOBLES 3E'!$A$2:$A$76,0),1)</f>
        <v>25000</v>
      </c>
      <c r="J70" s="108"/>
      <c r="K70" s="108" t="s">
        <v>10197</v>
      </c>
      <c r="L70" s="108"/>
      <c r="M70" s="108">
        <f>INDEX('NOBLES 3E'!$G$2:$G$76,MATCH('NOBLE HOUSES 5E'!$A70,'NOBLES 3E'!$A$2:$A$76,0),1)</f>
        <v>24</v>
      </c>
      <c r="N70" s="108" t="str">
        <f>INDEX('NOBLES 3E'!H$2:H$76,MATCH('NOBLE HOUSES 5E'!$A70,'NOBLES 3E'!$A$2:$A$76,0),1)</f>
        <v>NG, N, CG</v>
      </c>
      <c r="O70" s="108" t="str">
        <f>INDEX('NOBLES 3E'!I$2:I$76,MATCH('NOBLE HOUSES 5E'!$A70,'NOBLES 3E'!$A$2:$A$76,0),1)</f>
        <v>Selune</v>
      </c>
      <c r="P70" s="108" t="str">
        <f>INDEX('NOBLES 3E'!J$2:J$76,MATCH('NOBLE HOUSES 5E'!$A70,'NOBLES 3E'!$A$2:$A$76,0),1)</f>
        <v>Tethyrian</v>
      </c>
      <c r="Q70" s="108"/>
      <c r="R70" s="108" t="str">
        <f>INDEX('NOBLES 3E'!K$2:K$76,MATCH('NOBLE HOUSES 5E'!$A70,'NOBLES 3E'!$A$2:$A$76,0),1)</f>
        <v>1248 DR</v>
      </c>
      <c r="S70" s="108" t="str">
        <f>INDEX('NOBLES 3E'!L$2:L$76,MATCH('NOBLE HOUSES 5E'!$A70,'NOBLES 3E'!$A$2:$A$76,0),1)</f>
        <v>$12, New waterdeep</v>
      </c>
      <c r="T70" s="159">
        <f t="shared" si="1"/>
        <v>3</v>
      </c>
      <c r="U70" s="108" t="str">
        <f>IF(T70&gt;=MISC!$E$8,MISC!$A$8,IF(T70&gt;=MISC!$E$7,MISC!$A$7,IF(T70&gt;=MISC!$E$6,MISC!$A$6,IF(T70&gt;=MISC!$E$5,MISC!$A$5,IF(T70&gt;=MISC!$E$4,MISC!$A$4,IF(T70&gt;=MISC!$E$3,MISC!$A$3,MISC!$A$2))))))</f>
        <v>Comfortable</v>
      </c>
    </row>
    <row r="71" spans="1:21">
      <c r="A71" s="108" t="s">
        <v>153</v>
      </c>
      <c r="B71" s="108"/>
      <c r="C71" s="108"/>
      <c r="D71" s="108" t="s">
        <v>154</v>
      </c>
      <c r="E71" s="108" t="s">
        <v>774</v>
      </c>
      <c r="F71" s="108"/>
      <c r="G71" s="108" t="s">
        <v>155</v>
      </c>
      <c r="H71" s="108" t="s">
        <v>836</v>
      </c>
      <c r="I71" s="108">
        <f>INDEX('NOBLES 3E'!$C$2:$C$76,MATCH('NOBLE HOUSES 5E'!$A71,'NOBLES 3E'!$A$2:$A$76,0),1)</f>
        <v>29000</v>
      </c>
      <c r="J71" s="108" t="s">
        <v>10198</v>
      </c>
      <c r="K71" s="108" t="s">
        <v>10199</v>
      </c>
      <c r="L71" s="108"/>
      <c r="M71" s="108">
        <f>INDEX('NOBLES 3E'!$G$2:$G$76,MATCH('NOBLE HOUSES 5E'!$A71,'NOBLES 3E'!$A$2:$A$76,0),1)</f>
        <v>82</v>
      </c>
      <c r="N71" s="108" t="str">
        <f>INDEX('NOBLES 3E'!H$2:H$76,MATCH('NOBLE HOUSES 5E'!$A71,'NOBLES 3E'!$A$2:$A$76,0),1)</f>
        <v>NG, CG, N, CN</v>
      </c>
      <c r="O71" s="108" t="str">
        <f>INDEX('NOBLES 3E'!I$2:I$76,MATCH('NOBLE HOUSES 5E'!$A71,'NOBLES 3E'!$A$2:$A$76,0),1)</f>
        <v>Tymora</v>
      </c>
      <c r="P71" s="108" t="str">
        <f>INDEX('NOBLES 3E'!J$2:J$76,MATCH('NOBLE HOUSES 5E'!$A71,'NOBLES 3E'!$A$2:$A$76,0),1)</f>
        <v>Chondathan</v>
      </c>
      <c r="Q71" s="108"/>
      <c r="R71" s="108" t="str">
        <f>INDEX('NOBLES 3E'!K$2:K$76,MATCH('NOBLE HOUSES 5E'!$A71,'NOBLES 3E'!$A$2:$A$76,0),1)</f>
        <v>948 DR</v>
      </c>
      <c r="S71" s="108" t="str">
        <f>INDEX('NOBLES 3E'!L$2:L$76,MATCH('NOBLE HOUSES 5E'!$A71,'NOBLES 3E'!$A$2:$A$76,0),1)</f>
        <v>N42, Amphail, County of Valashar</v>
      </c>
      <c r="T71" s="159">
        <f t="shared" si="1"/>
        <v>1</v>
      </c>
      <c r="U71" s="108" t="str">
        <f>IF(T71&gt;=MISC!$E$8,MISC!$A$8,IF(T71&gt;=MISC!$E$7,MISC!$A$7,IF(T71&gt;=MISC!$E$6,MISC!$A$6,IF(T71&gt;=MISC!$E$5,MISC!$A$5,IF(T71&gt;=MISC!$E$4,MISC!$A$4,IF(T71&gt;=MISC!$E$3,MISC!$A$3,MISC!$A$2))))))</f>
        <v>Modest</v>
      </c>
    </row>
    <row r="72" spans="1:21">
      <c r="A72" s="108" t="s">
        <v>156</v>
      </c>
      <c r="B72" s="108" t="s">
        <v>2211</v>
      </c>
      <c r="C72" s="108"/>
      <c r="D72" s="128">
        <v>0</v>
      </c>
      <c r="E72" s="108"/>
      <c r="F72" s="108"/>
      <c r="G72" s="108"/>
      <c r="H72" s="108" t="s">
        <v>10214</v>
      </c>
      <c r="I72" s="108"/>
      <c r="J72" s="108"/>
      <c r="K72" s="108"/>
      <c r="L72" s="108"/>
      <c r="M72" s="108"/>
      <c r="N72" s="128">
        <v>0</v>
      </c>
      <c r="O72" s="128">
        <v>0</v>
      </c>
      <c r="P72" s="128">
        <v>0</v>
      </c>
      <c r="Q72" s="108"/>
      <c r="R72" s="128">
        <v>0</v>
      </c>
      <c r="S72" s="108"/>
      <c r="T72" s="159">
        <f t="shared" si="1"/>
        <v>0</v>
      </c>
      <c r="U72" s="108" t="str">
        <f>IF(T72&gt;=MISC!$E$8,MISC!$A$8,IF(T72&gt;=MISC!$E$7,MISC!$A$7,IF(T72&gt;=MISC!$E$6,MISC!$A$6,IF(T72&gt;=MISC!$E$5,MISC!$A$5,IF(T72&gt;=MISC!$E$4,MISC!$A$4,IF(T72&gt;=MISC!$E$3,MISC!$A$3,MISC!$A$2))))))</f>
        <v>Wretched</v>
      </c>
    </row>
    <row r="73" spans="1:21">
      <c r="A73" s="108" t="s">
        <v>157</v>
      </c>
      <c r="B73" s="108"/>
      <c r="C73" s="108"/>
      <c r="D73" s="108" t="s">
        <v>158</v>
      </c>
      <c r="E73" s="108" t="s">
        <v>773</v>
      </c>
      <c r="F73" s="108"/>
      <c r="G73" s="108" t="s">
        <v>159</v>
      </c>
      <c r="H73" s="108"/>
      <c r="I73" s="108">
        <f>INDEX('NOBLES 3E'!$C$2:$C$76,MATCH('NOBLE HOUSES 5E'!$A73,'NOBLES 3E'!$A$2:$A$76,0),1)</f>
        <v>23000</v>
      </c>
      <c r="J73" s="108"/>
      <c r="K73" s="108"/>
      <c r="L73" s="108"/>
      <c r="M73" s="108">
        <f>INDEX('NOBLES 3E'!$G$2:$G$76,MATCH('NOBLE HOUSES 5E'!$A73,'NOBLES 3E'!$A$2:$A$76,0),1)</f>
        <v>15</v>
      </c>
      <c r="N73" s="108" t="str">
        <f>INDEX('NOBLES 3E'!H$2:H$76,MATCH('NOBLE HOUSES 5E'!$A73,'NOBLES 3E'!$A$2:$A$76,0),1)</f>
        <v>CE, CN, NE, LE</v>
      </c>
      <c r="O73" s="108" t="str">
        <f>INDEX('NOBLES 3E'!I$2:I$76,MATCH('NOBLE HOUSES 5E'!$A73,'NOBLES 3E'!$A$2:$A$76,0),1)</f>
        <v>Talona</v>
      </c>
      <c r="P73" s="108" t="str">
        <f>INDEX('NOBLES 3E'!J$2:J$76,MATCH('NOBLE HOUSES 5E'!$A73,'NOBLES 3E'!$A$2:$A$76,0),1)</f>
        <v>Tethyrian</v>
      </c>
      <c r="Q73" s="108"/>
      <c r="R73" s="108" t="str">
        <f>INDEX('NOBLES 3E'!K$2:K$76,MATCH('NOBLE HOUSES 5E'!$A73,'NOBLES 3E'!$A$2:$A$76,0),1)</f>
        <v>1252 DR</v>
      </c>
      <c r="S73" s="108" t="str">
        <f>INDEX('NOBLES 3E'!L$2:L$76,MATCH('NOBLE HOUSES 5E'!$A73,'NOBLES 3E'!$A$2:$A$76,0),1)</f>
        <v>$13, Imnescar</v>
      </c>
      <c r="T73" s="159">
        <f t="shared" si="1"/>
        <v>5</v>
      </c>
      <c r="U73" s="108" t="str">
        <f>IF(T73&gt;=MISC!$E$8,MISC!$A$8,IF(T73&gt;=MISC!$E$7,MISC!$A$7,IF(T73&gt;=MISC!$E$6,MISC!$A$6,IF(T73&gt;=MISC!$E$5,MISC!$A$5,IF(T73&gt;=MISC!$E$4,MISC!$A$4,IF(T73&gt;=MISC!$E$3,MISC!$A$3,MISC!$A$2))))))</f>
        <v>Wealthy</v>
      </c>
    </row>
    <row r="74" spans="1:21" ht="15" customHeight="1">
      <c r="A74" s="108" t="s">
        <v>160</v>
      </c>
      <c r="B74" s="108"/>
      <c r="C74" s="108"/>
      <c r="D74" s="108" t="s">
        <v>161</v>
      </c>
      <c r="E74" s="108" t="s">
        <v>772</v>
      </c>
      <c r="F74" s="108"/>
      <c r="G74" s="108"/>
      <c r="H74" s="108"/>
      <c r="I74" s="108">
        <f>INDEX('NOBLES 3E'!$C$2:$C$76,MATCH('NOBLE HOUSES 5E'!$A74,'NOBLES 3E'!$A$2:$A$76,0),1)</f>
        <v>38000</v>
      </c>
      <c r="J74" s="108"/>
      <c r="K74" s="108"/>
      <c r="L74" s="108"/>
      <c r="M74" s="108">
        <f>INDEX('NOBLES 3E'!$G$2:$G$76,MATCH('NOBLE HOUSES 5E'!$A74,'NOBLES 3E'!$A$2:$A$76,0),1)</f>
        <v>19</v>
      </c>
      <c r="N74" s="108" t="str">
        <f>INDEX('NOBLES 3E'!H$2:H$76,MATCH('NOBLE HOUSES 5E'!$A74,'NOBLES 3E'!$A$2:$A$76,0),1)</f>
        <v>LN, N</v>
      </c>
      <c r="O74" s="108" t="str">
        <f>INDEX('NOBLES 3E'!I$2:I$76,MATCH('NOBLE HOUSES 5E'!$A74,'NOBLES 3E'!$A$2:$A$76,0),1)</f>
        <v>Waukeen, Tempus</v>
      </c>
      <c r="P74" s="108" t="str">
        <f>INDEX('NOBLES 3E'!J$2:J$76,MATCH('NOBLE HOUSES 5E'!$A74,'NOBLES 3E'!$A$2:$A$76,0),1)</f>
        <v>Illuskan</v>
      </c>
      <c r="Q74" s="108"/>
      <c r="R74" s="108" t="str">
        <f>INDEX('NOBLES 3E'!K$2:K$76,MATCH('NOBLE HOUSES 5E'!$A74,'NOBLES 3E'!$A$2:$A$76,0),1)</f>
        <v>1151 DR</v>
      </c>
      <c r="S74" s="108">
        <f>INDEX('NOBLES 3E'!L$2:L$76,MATCH('NOBLE HOUSES 5E'!$A74,'NOBLES 3E'!$A$2:$A$76,0),1)</f>
        <v>29</v>
      </c>
      <c r="T74" s="159">
        <f t="shared" si="1"/>
        <v>6</v>
      </c>
      <c r="U74" s="108" t="str">
        <f>IF(T74&gt;=MISC!$E$8,MISC!$A$8,IF(T74&gt;=MISC!$E$7,MISC!$A$7,IF(T74&gt;=MISC!$E$6,MISC!$A$6,IF(T74&gt;=MISC!$E$5,MISC!$A$5,IF(T74&gt;=MISC!$E$4,MISC!$A$4,IF(T74&gt;=MISC!$E$3,MISC!$A$3,MISC!$A$2))))))</f>
        <v>Wealthy</v>
      </c>
    </row>
    <row r="75" spans="1:21">
      <c r="A75" s="108" t="s">
        <v>162</v>
      </c>
      <c r="B75" s="108"/>
      <c r="C75" s="108"/>
      <c r="D75" s="128"/>
      <c r="E75" s="128"/>
      <c r="F75" s="128"/>
      <c r="G75" s="108"/>
      <c r="H75" s="108"/>
      <c r="I75" s="108"/>
      <c r="J75" s="108"/>
      <c r="K75" s="108" t="s">
        <v>163</v>
      </c>
      <c r="L75" s="108"/>
      <c r="M75" s="108"/>
      <c r="N75" s="128">
        <v>0</v>
      </c>
      <c r="O75" s="128">
        <v>0</v>
      </c>
      <c r="P75" s="128">
        <v>0</v>
      </c>
      <c r="Q75" s="108"/>
      <c r="R75" s="128">
        <v>0</v>
      </c>
      <c r="S75" s="108"/>
      <c r="T75" s="159">
        <f t="shared" si="1"/>
        <v>0</v>
      </c>
      <c r="U75" s="108" t="str">
        <f>IF(T75&gt;=MISC!$E$8,MISC!$A$8,IF(T75&gt;=MISC!$E$7,MISC!$A$7,IF(T75&gt;=MISC!$E$6,MISC!$A$6,IF(T75&gt;=MISC!$E$5,MISC!$A$5,IF(T75&gt;=MISC!$E$4,MISC!$A$4,IF(T75&gt;=MISC!$E$3,MISC!$A$3,MISC!$A$2))))))</f>
        <v>Wretched</v>
      </c>
    </row>
    <row r="76" spans="1:21">
      <c r="A76" s="108" t="s">
        <v>164</v>
      </c>
      <c r="B76" s="108"/>
      <c r="C76" s="108"/>
      <c r="D76" s="108" t="s">
        <v>165</v>
      </c>
      <c r="E76" s="108" t="s">
        <v>771</v>
      </c>
      <c r="F76" s="108"/>
      <c r="G76" s="108" t="s">
        <v>5478</v>
      </c>
      <c r="H76" s="108" t="s">
        <v>5477</v>
      </c>
      <c r="I76" s="108">
        <f>INDEX('NOBLES 3E'!$C$2:$C$76,MATCH('NOBLE HOUSES 5E'!$A76,'NOBLES 3E'!$A$2:$A$76,0),1)</f>
        <v>31000</v>
      </c>
      <c r="J76" s="108" t="e">
        <f ca="1">_xlfn.CONCAT(H76:H76)</f>
        <v>#NAME?</v>
      </c>
      <c r="K76" s="108" t="s">
        <v>10200</v>
      </c>
      <c r="L76" s="108"/>
      <c r="M76" s="108">
        <f>INDEX('NOBLES 3E'!$G$2:$G$76,MATCH('NOBLE HOUSES 5E'!$A76,'NOBLES 3E'!$A$2:$A$76,0),1)</f>
        <v>34</v>
      </c>
      <c r="N76" s="108" t="str">
        <f>INDEX('NOBLES 3E'!H$2:H$76,MATCH('NOBLE HOUSES 5E'!$A76,'NOBLES 3E'!$A$2:$A$76,0),1)</f>
        <v>LN, LG</v>
      </c>
      <c r="O76" s="108" t="str">
        <f>INDEX('NOBLES 3E'!I$2:I$76,MATCH('NOBLE HOUSES 5E'!$A76,'NOBLES 3E'!$A$2:$A$76,0),1)</f>
        <v>Helm</v>
      </c>
      <c r="P76" s="108" t="str">
        <f>INDEX('NOBLES 3E'!J$2:J$76,MATCH('NOBLE HOUSES 5E'!$A76,'NOBLES 3E'!$A$2:$A$76,0),1)</f>
        <v>Illuskan</v>
      </c>
      <c r="Q76" s="108"/>
      <c r="R76" s="108" t="str">
        <f>INDEX('NOBLES 3E'!K$2:K$76,MATCH('NOBLE HOUSES 5E'!$A76,'NOBLES 3E'!$A$2:$A$76,0),1)</f>
        <v>1259 DR</v>
      </c>
      <c r="S76" s="108" t="str">
        <f>INDEX('NOBLES 3E'!L$2:L$76,MATCH('NOBLE HOUSES 5E'!$A76,'NOBLES 3E'!$A$2:$A$76,0),1)</f>
        <v>$28, Helvenblade House</v>
      </c>
      <c r="T76" s="159">
        <f t="shared" si="1"/>
        <v>3</v>
      </c>
      <c r="U76" s="108" t="str">
        <f>IF(T76&gt;=MISC!$E$8,MISC!$A$8,IF(T76&gt;=MISC!$E$7,MISC!$A$7,IF(T76&gt;=MISC!$E$6,MISC!$A$6,IF(T76&gt;=MISC!$E$5,MISC!$A$5,IF(T76&gt;=MISC!$E$4,MISC!$A$4,IF(T76&gt;=MISC!$E$3,MISC!$A$3,MISC!$A$2))))))</f>
        <v>Comfortable</v>
      </c>
    </row>
    <row r="77" spans="1:21">
      <c r="A77" s="108" t="s">
        <v>166</v>
      </c>
      <c r="B77" s="108"/>
      <c r="C77" s="108"/>
      <c r="D77" s="108" t="s">
        <v>167</v>
      </c>
      <c r="E77" s="108" t="s">
        <v>770</v>
      </c>
      <c r="F77" s="108"/>
      <c r="G77" s="108"/>
      <c r="H77" s="108" t="s">
        <v>10106</v>
      </c>
      <c r="I77" s="108">
        <f>INDEX('NOBLES 3E'!$C$2:$C$76,MATCH('NOBLE HOUSES 5E'!$A77,'NOBLES 3E'!$A$2:$A$76,0),1)</f>
        <v>24000</v>
      </c>
      <c r="J77" s="160" t="s">
        <v>10105</v>
      </c>
      <c r="K77" s="108" t="s">
        <v>10107</v>
      </c>
      <c r="L77" s="108"/>
      <c r="M77" s="108">
        <f>INDEX('NOBLES 3E'!$G$2:$G$76,MATCH('NOBLE HOUSES 5E'!$A77,'NOBLES 3E'!$A$2:$A$76,0),1)</f>
        <v>62</v>
      </c>
      <c r="N77" s="108" t="str">
        <f>INDEX('NOBLES 3E'!H$2:H$76,MATCH('NOBLE HOUSES 5E'!$A77,'NOBLES 3E'!$A$2:$A$76,0),1)</f>
        <v>LG, NG, LN</v>
      </c>
      <c r="O77" s="108" t="str">
        <f>INDEX('NOBLES 3E'!I$2:I$76,MATCH('NOBLE HOUSES 5E'!$A77,'NOBLES 3E'!$A$2:$A$76,0),1)</f>
        <v>Lliira</v>
      </c>
      <c r="P77" s="108" t="str">
        <f>INDEX('NOBLES 3E'!J$2:J$76,MATCH('NOBLE HOUSES 5E'!$A77,'NOBLES 3E'!$A$2:$A$76,0),1)</f>
        <v>Illuskan</v>
      </c>
      <c r="Q77" s="108"/>
      <c r="R77" s="108" t="str">
        <f>INDEX('NOBLES 3E'!K$2:K$76,MATCH('NOBLE HOUSES 5E'!$A77,'NOBLES 3E'!$A$2:$A$76,0),1)</f>
        <v>1273 DR</v>
      </c>
      <c r="S77" s="108" t="str">
        <f>INDEX('NOBLES 3E'!L$2:L$76,MATCH('NOBLE HOUSES 5E'!$A77,'NOBLES 3E'!$A$2:$A$76,0),1)</f>
        <v>N5</v>
      </c>
      <c r="T77" s="159">
        <f t="shared" si="1"/>
        <v>2</v>
      </c>
      <c r="U77" s="108" t="str">
        <f>IF(T77&gt;=MISC!$E$8,MISC!$A$8,IF(T77&gt;=MISC!$E$7,MISC!$A$7,IF(T77&gt;=MISC!$E$6,MISC!$A$6,IF(T77&gt;=MISC!$E$5,MISC!$A$5,IF(T77&gt;=MISC!$E$4,MISC!$A$4,IF(T77&gt;=MISC!$E$3,MISC!$A$3,MISC!$A$2))))))</f>
        <v>Comfortable</v>
      </c>
    </row>
    <row r="78" spans="1:21">
      <c r="A78" s="108" t="s">
        <v>168</v>
      </c>
      <c r="B78" s="108"/>
      <c r="C78" s="108"/>
      <c r="D78" s="108" t="s">
        <v>169</v>
      </c>
      <c r="E78" s="108" t="s">
        <v>769</v>
      </c>
      <c r="F78" s="108"/>
      <c r="G78" s="108"/>
      <c r="H78" s="108"/>
      <c r="I78" s="108">
        <f>INDEX('NOBLES 3E'!$C$2:$C$76,MATCH('NOBLE HOUSES 5E'!$A78,'NOBLES 3E'!$A$2:$A$76,0),1)</f>
        <v>17000</v>
      </c>
      <c r="J78" s="108"/>
      <c r="K78" s="108"/>
      <c r="L78" s="108"/>
      <c r="M78" s="108">
        <f>INDEX('NOBLES 3E'!$G$2:$G$76,MATCH('NOBLE HOUSES 5E'!$A78,'NOBLES 3E'!$A$2:$A$76,0),1)</f>
        <v>28</v>
      </c>
      <c r="N78" s="108" t="str">
        <f>INDEX('NOBLES 3E'!H$2:H$76,MATCH('NOBLE HOUSES 5E'!$A78,'NOBLES 3E'!$A$2:$A$76,0),1)</f>
        <v>CN, N, CE</v>
      </c>
      <c r="O78" s="108" t="str">
        <f>INDEX('NOBLES 3E'!I$2:I$76,MATCH('NOBLE HOUSES 5E'!$A78,'NOBLES 3E'!$A$2:$A$76,0),1)</f>
        <v>Auril, Umberlee, Talos</v>
      </c>
      <c r="P78" s="108" t="str">
        <f>INDEX('NOBLES 3E'!J$2:J$76,MATCH('NOBLE HOUSES 5E'!$A78,'NOBLES 3E'!$A$2:$A$76,0),1)</f>
        <v>Illuskan</v>
      </c>
      <c r="Q78" s="108"/>
      <c r="R78" s="108" t="str">
        <f>INDEX('NOBLES 3E'!K$2:K$76,MATCH('NOBLE HOUSES 5E'!$A78,'NOBLES 3E'!$A$2:$A$76,0),1)</f>
        <v>1251 DR</v>
      </c>
      <c r="S78" s="108" t="str">
        <f>INDEX('NOBLES 3E'!L$2:L$76,MATCH('NOBLE HOUSES 5E'!$A78,'NOBLES 3E'!$A$2:$A$76,0),1)</f>
        <v>N24</v>
      </c>
      <c r="T78" s="159">
        <f t="shared" si="1"/>
        <v>2</v>
      </c>
      <c r="U78" s="108" t="str">
        <f>IF(T78&gt;=MISC!$E$8,MISC!$A$8,IF(T78&gt;=MISC!$E$7,MISC!$A$7,IF(T78&gt;=MISC!$E$6,MISC!$A$6,IF(T78&gt;=MISC!$E$5,MISC!$A$5,IF(T78&gt;=MISC!$E$4,MISC!$A$4,IF(T78&gt;=MISC!$E$3,MISC!$A$3,MISC!$A$2))))))</f>
        <v>Comfortable</v>
      </c>
    </row>
    <row r="79" spans="1:21">
      <c r="A79" s="108" t="s">
        <v>170</v>
      </c>
      <c r="B79" s="108"/>
      <c r="C79" s="108"/>
      <c r="D79" s="108" t="s">
        <v>171</v>
      </c>
      <c r="E79" s="108" t="s">
        <v>767</v>
      </c>
      <c r="F79" s="108"/>
      <c r="G79" s="108" t="s">
        <v>172</v>
      </c>
      <c r="H79" s="108"/>
      <c r="I79" s="108">
        <f>INDEX('NOBLES 3E'!$C$2:$C$76,MATCH('NOBLE HOUSES 5E'!$A79,'NOBLES 3E'!$A$2:$A$76,0),1)</f>
        <v>29000</v>
      </c>
      <c r="J79" s="108"/>
      <c r="K79" s="108"/>
      <c r="L79" s="108"/>
      <c r="M79" s="108">
        <f>INDEX('NOBLES 3E'!$G$2:$G$76,MATCH('NOBLE HOUSES 5E'!$A79,'NOBLES 3E'!$A$2:$A$76,0),1)</f>
        <v>17</v>
      </c>
      <c r="N79" s="108" t="str">
        <f>INDEX('NOBLES 3E'!H$2:H$76,MATCH('NOBLE HOUSES 5E'!$A79,'NOBLES 3E'!$A$2:$A$76,0),1)</f>
        <v>CE, NE, CN</v>
      </c>
      <c r="O79" s="108" t="str">
        <f>INDEX('NOBLES 3E'!I$2:I$76,MATCH('NOBLE HOUSES 5E'!$A79,'NOBLES 3E'!$A$2:$A$76,0),1)</f>
        <v>SSeth</v>
      </c>
      <c r="P79" s="108" t="str">
        <f>INDEX('NOBLES 3E'!J$2:J$76,MATCH('NOBLE HOUSES 5E'!$A79,'NOBLES 3E'!$A$2:$A$76,0),1)</f>
        <v>Tashlutan</v>
      </c>
      <c r="Q79" s="108"/>
      <c r="R79" s="108" t="str">
        <f>INDEX('NOBLES 3E'!K$2:K$76,MATCH('NOBLE HOUSES 5E'!$A79,'NOBLES 3E'!$A$2:$A$76,0),1)</f>
        <v>1138 DR</v>
      </c>
      <c r="S79" s="108" t="str">
        <f>INDEX('NOBLES 3E'!L$2:L$76,MATCH('NOBLE HOUSES 5E'!$A79,'NOBLES 3E'!$A$2:$A$76,0),1)</f>
        <v>N12, CD14</v>
      </c>
      <c r="T79" s="159">
        <f t="shared" si="1"/>
        <v>5</v>
      </c>
      <c r="U79" s="108" t="str">
        <f>IF(T79&gt;=MISC!$E$8,MISC!$A$8,IF(T79&gt;=MISC!$E$7,MISC!$A$7,IF(T79&gt;=MISC!$E$6,MISC!$A$6,IF(T79&gt;=MISC!$E$5,MISC!$A$5,IF(T79&gt;=MISC!$E$4,MISC!$A$4,IF(T79&gt;=MISC!$E$3,MISC!$A$3,MISC!$A$2))))))</f>
        <v>Wealthy</v>
      </c>
    </row>
    <row r="80" spans="1:21">
      <c r="A80" s="108" t="s">
        <v>174</v>
      </c>
      <c r="B80" s="108"/>
      <c r="C80" s="108"/>
      <c r="D80" s="108" t="s">
        <v>175</v>
      </c>
      <c r="E80" s="108" t="s">
        <v>768</v>
      </c>
      <c r="F80" s="108"/>
      <c r="G80" s="108"/>
      <c r="H80" s="108"/>
      <c r="I80" s="108">
        <f>INDEX('NOBLES 3E'!$C$2:$C$76,MATCH('NOBLE HOUSES 5E'!$A80,'NOBLES 3E'!$A$2:$A$76,0),1)</f>
        <v>48000</v>
      </c>
      <c r="J80" s="108"/>
      <c r="K80" s="108" t="s">
        <v>173</v>
      </c>
      <c r="L80" s="108"/>
      <c r="M80" s="108">
        <f>INDEX('NOBLES 3E'!$G$2:$G$76,MATCH('NOBLE HOUSES 5E'!$A80,'NOBLES 3E'!$A$2:$A$76,0),1)</f>
        <v>23</v>
      </c>
      <c r="N80" s="108" t="str">
        <f>INDEX('NOBLES 3E'!H$2:H$76,MATCH('NOBLE HOUSES 5E'!$A80,'NOBLES 3E'!$A$2:$A$76,0),1)</f>
        <v>LN, N, NE</v>
      </c>
      <c r="O80" s="108" t="str">
        <f>INDEX('NOBLES 3E'!I$2:I$76,MATCH('NOBLE HOUSES 5E'!$A80,'NOBLES 3E'!$A$2:$A$76,0),1)</f>
        <v>Sune</v>
      </c>
      <c r="P80" s="108" t="str">
        <f>INDEX('NOBLES 3E'!J$2:J$76,MATCH('NOBLE HOUSES 5E'!$A80,'NOBLES 3E'!$A$2:$A$76,0),1)</f>
        <v>Chondathan</v>
      </c>
      <c r="Q80" s="108"/>
      <c r="R80" s="108" t="str">
        <f>INDEX('NOBLES 3E'!K$2:K$76,MATCH('NOBLE HOUSES 5E'!$A80,'NOBLES 3E'!$A$2:$A$76,0),1)</f>
        <v>942 DR</v>
      </c>
      <c r="S80" s="108" t="str">
        <f>INDEX('NOBLES 3E'!L$2:L$76,MATCH('NOBLE HOUSES 5E'!$A80,'NOBLES 3E'!$A$2:$A$76,0),1)</f>
        <v>N9, Talmost lands</v>
      </c>
      <c r="T80" s="159">
        <f t="shared" si="1"/>
        <v>6</v>
      </c>
      <c r="U80" s="108" t="str">
        <f>IF(T80&gt;=MISC!$E$8,MISC!$A$8,IF(T80&gt;=MISC!$E$7,MISC!$A$7,IF(T80&gt;=MISC!$E$6,MISC!$A$6,IF(T80&gt;=MISC!$E$5,MISC!$A$5,IF(T80&gt;=MISC!$E$4,MISC!$A$4,IF(T80&gt;=MISC!$E$3,MISC!$A$3,MISC!$A$2))))))</f>
        <v>Wealthy</v>
      </c>
    </row>
    <row r="81" spans="1:21">
      <c r="A81" s="108" t="s">
        <v>177</v>
      </c>
      <c r="B81" s="108"/>
      <c r="C81" s="108"/>
      <c r="D81" s="108" t="s">
        <v>178</v>
      </c>
      <c r="E81" s="108" t="s">
        <v>766</v>
      </c>
      <c r="F81" s="108"/>
      <c r="G81" s="108"/>
      <c r="H81" s="108" t="s">
        <v>176</v>
      </c>
      <c r="I81" s="108">
        <f>INDEX('NOBLES 3E'!$C$2:$C$76,MATCH('NOBLE HOUSES 5E'!$A81,'NOBLES 3E'!$A$2:$A$76,0),1)</f>
        <v>27000</v>
      </c>
      <c r="J81" s="108"/>
      <c r="K81" s="108" t="s">
        <v>10201</v>
      </c>
      <c r="L81" s="108"/>
      <c r="M81" s="108">
        <f>INDEX('NOBLES 3E'!$G$2:$G$76,MATCH('NOBLE HOUSES 5E'!$A81,'NOBLES 3E'!$A$2:$A$76,0),1)</f>
        <v>45</v>
      </c>
      <c r="N81" s="108" t="str">
        <f>INDEX('NOBLES 3E'!H$2:H$76,MATCH('NOBLE HOUSES 5E'!$A81,'NOBLES 3E'!$A$2:$A$76,0),1)</f>
        <v>NG, CG, CN</v>
      </c>
      <c r="O81" s="108" t="str">
        <f>INDEX('NOBLES 3E'!I$2:I$76,MATCH('NOBLE HOUSES 5E'!$A81,'NOBLES 3E'!$A$2:$A$76,0),1)</f>
        <v>Mielikki</v>
      </c>
      <c r="P81" s="108" t="str">
        <f>INDEX('NOBLES 3E'!J$2:J$76,MATCH('NOBLE HOUSES 5E'!$A81,'NOBLES 3E'!$A$2:$A$76,0),1)</f>
        <v>Tethyrian</v>
      </c>
      <c r="Q81" s="108"/>
      <c r="R81" s="108" t="str">
        <f>INDEX('NOBLES 3E'!K$2:K$76,MATCH('NOBLE HOUSES 5E'!$A81,'NOBLES 3E'!$A$2:$A$76,0),1)</f>
        <v>1249 DR</v>
      </c>
      <c r="S81" s="108" t="str">
        <f>INDEX('NOBLES 3E'!L$2:L$76,MATCH('NOBLE HOUSES 5E'!$A81,'NOBLES 3E'!$A$2:$A$76,0),1)</f>
        <v>N30, Amphail</v>
      </c>
      <c r="T81" s="159">
        <f t="shared" si="1"/>
        <v>2</v>
      </c>
      <c r="U81" s="108" t="str">
        <f>IF(T81&gt;=MISC!$E$8,MISC!$A$8,IF(T81&gt;=MISC!$E$7,MISC!$A$7,IF(T81&gt;=MISC!$E$6,MISC!$A$6,IF(T81&gt;=MISC!$E$5,MISC!$A$5,IF(T81&gt;=MISC!$E$4,MISC!$A$4,IF(T81&gt;=MISC!$E$3,MISC!$A$3,MISC!$A$2))))))</f>
        <v>Comfortable</v>
      </c>
    </row>
    <row r="82" spans="1:21" ht="15" customHeight="1">
      <c r="A82" s="108" t="s">
        <v>179</v>
      </c>
      <c r="B82" s="108"/>
      <c r="C82" s="108"/>
      <c r="D82" s="108" t="s">
        <v>180</v>
      </c>
      <c r="E82" s="108" t="s">
        <v>765</v>
      </c>
      <c r="F82" s="108"/>
      <c r="G82" s="108"/>
      <c r="H82" s="108"/>
      <c r="I82" s="108">
        <f>INDEX('NOBLES 3E'!$C$2:$C$76,MATCH('NOBLE HOUSES 5E'!$A82,'NOBLES 3E'!$A$2:$A$76,0),1)</f>
        <v>24000</v>
      </c>
      <c r="J82" s="108"/>
      <c r="K82" s="108"/>
      <c r="L82" s="108"/>
      <c r="M82" s="108">
        <f>INDEX('NOBLES 3E'!$G$2:$G$76,MATCH('NOBLE HOUSES 5E'!$A82,'NOBLES 3E'!$A$2:$A$76,0),1)</f>
        <v>22</v>
      </c>
      <c r="N82" s="108" t="str">
        <f>INDEX('NOBLES 3E'!H$2:H$76,MATCH('NOBLE HOUSES 5E'!$A82,'NOBLES 3E'!$A$2:$A$76,0),1)</f>
        <v>NG, CG</v>
      </c>
      <c r="O82" s="108" t="str">
        <f>INDEX('NOBLES 3E'!I$2:I$76,MATCH('NOBLE HOUSES 5E'!$A82,'NOBLES 3E'!$A$2:$A$76,0),1)</f>
        <v>Mielikki</v>
      </c>
      <c r="P82" s="108" t="str">
        <f>INDEX('NOBLES 3E'!J$2:J$76,MATCH('NOBLE HOUSES 5E'!$A82,'NOBLES 3E'!$A$2:$A$76,0),1)</f>
        <v>Tethyrian</v>
      </c>
      <c r="Q82" s="108"/>
      <c r="R82" s="108" t="str">
        <f>INDEX('NOBLES 3E'!K$2:K$76,MATCH('NOBLE HOUSES 5E'!$A82,'NOBLES 3E'!$A$2:$A$76,0),1)</f>
        <v>1149 DR</v>
      </c>
      <c r="S82" s="108">
        <f>INDEX('NOBLES 3E'!L$2:L$76,MATCH('NOBLE HOUSES 5E'!$A82,'NOBLES 3E'!$A$2:$A$76,0),1)</f>
        <v>44</v>
      </c>
      <c r="T82" s="159">
        <f t="shared" si="1"/>
        <v>3</v>
      </c>
      <c r="U82" s="108" t="str">
        <f>IF(T82&gt;=MISC!$E$8,MISC!$A$8,IF(T82&gt;=MISC!$E$7,MISC!$A$7,IF(T82&gt;=MISC!$E$6,MISC!$A$6,IF(T82&gt;=MISC!$E$5,MISC!$A$5,IF(T82&gt;=MISC!$E$4,MISC!$A$4,IF(T82&gt;=MISC!$E$3,MISC!$A$3,MISC!$A$2))))))</f>
        <v>Comfortable</v>
      </c>
    </row>
    <row r="83" spans="1:21">
      <c r="A83" s="108" t="s">
        <v>181</v>
      </c>
      <c r="B83" s="108"/>
      <c r="C83" s="108"/>
      <c r="D83" s="108" t="s">
        <v>182</v>
      </c>
      <c r="E83" s="108" t="s">
        <v>764</v>
      </c>
      <c r="F83" s="108"/>
      <c r="G83" s="108"/>
      <c r="H83" s="108" t="s">
        <v>183</v>
      </c>
      <c r="I83" s="108">
        <f>INDEX('NOBLES 3E'!$C$2:$C$76,MATCH('NOBLE HOUSES 5E'!$A83,'NOBLES 3E'!$A$2:$A$76,0),1)</f>
        <v>24000</v>
      </c>
      <c r="J83" s="108"/>
      <c r="K83" s="108"/>
      <c r="L83" s="108"/>
      <c r="M83" s="108">
        <f>INDEX('NOBLES 3E'!$G$2:$G$76,MATCH('NOBLE HOUSES 5E'!$A83,'NOBLES 3E'!$A$2:$A$76,0),1)</f>
        <v>19</v>
      </c>
      <c r="N83" s="108" t="str">
        <f>INDEX('NOBLES 3E'!H$2:H$76,MATCH('NOBLE HOUSES 5E'!$A83,'NOBLES 3E'!$A$2:$A$76,0),1)</f>
        <v>LG, NG, CG</v>
      </c>
      <c r="O83" s="108">
        <f>INDEX('NOBLES 3E'!I$2:I$76,MATCH('NOBLE HOUSES 5E'!$A83,'NOBLES 3E'!$A$2:$A$76,0),1)</f>
        <v>0</v>
      </c>
      <c r="P83" s="108" t="str">
        <f>INDEX('NOBLES 3E'!J$2:J$76,MATCH('NOBLE HOUSES 5E'!$A83,'NOBLES 3E'!$A$2:$A$76,0),1)</f>
        <v>Illuskan</v>
      </c>
      <c r="Q83" s="108"/>
      <c r="R83" s="108" t="str">
        <f>INDEX('NOBLES 3E'!K$2:K$76,MATCH('NOBLE HOUSES 5E'!$A83,'NOBLES 3E'!$A$2:$A$76,0),1)</f>
        <v>1235 DR</v>
      </c>
      <c r="S83" s="108">
        <f>INDEX('NOBLES 3E'!L$2:L$76,MATCH('NOBLE HOUSES 5E'!$A83,'NOBLES 3E'!$A$2:$A$76,0),1)</f>
        <v>34</v>
      </c>
      <c r="T83" s="159">
        <f t="shared" si="1"/>
        <v>4</v>
      </c>
      <c r="U83" s="108" t="str">
        <f>IF(T83&gt;=MISC!$E$8,MISC!$A$8,IF(T83&gt;=MISC!$E$7,MISC!$A$7,IF(T83&gt;=MISC!$E$6,MISC!$A$6,IF(T83&gt;=MISC!$E$5,MISC!$A$5,IF(T83&gt;=MISC!$E$4,MISC!$A$4,IF(T83&gt;=MISC!$E$3,MISC!$A$3,MISC!$A$2))))))</f>
        <v>Wealthy</v>
      </c>
    </row>
    <row r="84" spans="1:21">
      <c r="A84" s="108" t="s">
        <v>184</v>
      </c>
      <c r="B84" s="108"/>
      <c r="C84" s="108"/>
      <c r="D84" s="108" t="s">
        <v>185</v>
      </c>
      <c r="E84" s="108" t="s">
        <v>763</v>
      </c>
      <c r="F84" s="108"/>
      <c r="G84" s="108" t="s">
        <v>186</v>
      </c>
      <c r="H84" s="108" t="s">
        <v>183</v>
      </c>
      <c r="I84" s="108">
        <f>INDEX('NOBLES 3E'!$C$2:$C$76,MATCH('NOBLE HOUSES 5E'!$A84,'NOBLES 3E'!$A$2:$A$76,0),1)</f>
        <v>37000</v>
      </c>
      <c r="J84" s="108"/>
      <c r="K84" s="108"/>
      <c r="L84" s="108"/>
      <c r="M84" s="108">
        <f>INDEX('NOBLES 3E'!$G$2:$G$76,MATCH('NOBLE HOUSES 5E'!$A84,'NOBLES 3E'!$A$2:$A$76,0),1)</f>
        <v>25</v>
      </c>
      <c r="N84" s="108" t="str">
        <f>INDEX('NOBLES 3E'!H$2:H$76,MATCH('NOBLE HOUSES 5E'!$A84,'NOBLES 3E'!$A$2:$A$76,0),1)</f>
        <v>NG, LN, LG, CG</v>
      </c>
      <c r="O84" s="108">
        <f>INDEX('NOBLES 3E'!I$2:I$76,MATCH('NOBLE HOUSES 5E'!$A84,'NOBLES 3E'!$A$2:$A$76,0),1)</f>
        <v>0</v>
      </c>
      <c r="P84" s="108" t="str">
        <f>INDEX('NOBLES 3E'!J$2:J$76,MATCH('NOBLE HOUSES 5E'!$A84,'NOBLES 3E'!$A$2:$A$76,0),1)</f>
        <v>Tethyrian</v>
      </c>
      <c r="Q84" s="108"/>
      <c r="R84" s="108" t="str">
        <f>INDEX('NOBLES 3E'!K$2:K$76,MATCH('NOBLE HOUSES 5E'!$A84,'NOBLES 3E'!$A$2:$A$76,0),1)</f>
        <v>1248 DR</v>
      </c>
      <c r="S84" s="108" t="str">
        <f>INDEX('NOBLES 3E'!L$2:L$76,MATCH('NOBLE HOUSES 5E'!$A84,'NOBLES 3E'!$A$2:$A$76,0),1)</f>
        <v>N10, N63, Elematar and Rivershire</v>
      </c>
      <c r="T84" s="159">
        <f t="shared" si="1"/>
        <v>5</v>
      </c>
      <c r="U84" s="108" t="str">
        <f>IF(T84&gt;=MISC!$E$8,MISC!$A$8,IF(T84&gt;=MISC!$E$7,MISC!$A$7,IF(T84&gt;=MISC!$E$6,MISC!$A$6,IF(T84&gt;=MISC!$E$5,MISC!$A$5,IF(T84&gt;=MISC!$E$4,MISC!$A$4,IF(T84&gt;=MISC!$E$3,MISC!$A$3,MISC!$A$2))))))</f>
        <v>Wealthy</v>
      </c>
    </row>
    <row r="85" spans="1:21">
      <c r="A85" s="108" t="s">
        <v>187</v>
      </c>
      <c r="B85" s="108"/>
      <c r="C85" s="108"/>
      <c r="D85" s="108" t="s">
        <v>188</v>
      </c>
      <c r="E85" s="108" t="s">
        <v>762</v>
      </c>
      <c r="F85" s="108"/>
      <c r="G85" s="108"/>
      <c r="H85" s="108"/>
      <c r="I85" s="108">
        <f>INDEX('NOBLES 3E'!$C$2:$C$76,MATCH('NOBLE HOUSES 5E'!$A85,'NOBLES 3E'!$A$2:$A$76,0),1)</f>
        <v>26000</v>
      </c>
      <c r="J85" s="108"/>
      <c r="K85" s="108" t="s">
        <v>10202</v>
      </c>
      <c r="L85" s="108"/>
      <c r="M85" s="108">
        <f>INDEX('NOBLES 3E'!$G$2:$G$76,MATCH('NOBLE HOUSES 5E'!$A85,'NOBLES 3E'!$A$2:$A$76,0),1)</f>
        <v>37</v>
      </c>
      <c r="N85" s="108" t="str">
        <f>INDEX('NOBLES 3E'!H$2:H$76,MATCH('NOBLE HOUSES 5E'!$A85,'NOBLES 3E'!$A$2:$A$76,0),1)</f>
        <v>NG</v>
      </c>
      <c r="O85" s="108" t="str">
        <f>INDEX('NOBLES 3E'!I$2:I$76,MATCH('NOBLE HOUSES 5E'!$A85,'NOBLES 3E'!$A$2:$A$76,0),1)</f>
        <v>Deneir</v>
      </c>
      <c r="P85" s="108" t="str">
        <f>INDEX('NOBLES 3E'!J$2:J$76,MATCH('NOBLE HOUSES 5E'!$A85,'NOBLES 3E'!$A$2:$A$76,0),1)</f>
        <v>Chondathan</v>
      </c>
      <c r="Q85" s="108"/>
      <c r="R85" s="108" t="str">
        <f>INDEX('NOBLES 3E'!K$2:K$76,MATCH('NOBLE HOUSES 5E'!$A85,'NOBLES 3E'!$A$2:$A$76,0),1)</f>
        <v>1248 DR</v>
      </c>
      <c r="S85" s="108">
        <f>INDEX('NOBLES 3E'!L$2:L$76,MATCH('NOBLE HOUSES 5E'!$A85,'NOBLES 3E'!$A$2:$A$76,0),1)</f>
        <v>49</v>
      </c>
      <c r="T85" s="159">
        <f t="shared" si="1"/>
        <v>2</v>
      </c>
      <c r="U85" s="108" t="str">
        <f>IF(T85&gt;=MISC!$E$8,MISC!$A$8,IF(T85&gt;=MISC!$E$7,MISC!$A$7,IF(T85&gt;=MISC!$E$6,MISC!$A$6,IF(T85&gt;=MISC!$E$5,MISC!$A$5,IF(T85&gt;=MISC!$E$4,MISC!$A$4,IF(T85&gt;=MISC!$E$3,MISC!$A$3,MISC!$A$2))))))</f>
        <v>Comfortable</v>
      </c>
    </row>
    <row r="86" spans="1:21">
      <c r="A86" s="108" t="s">
        <v>189</v>
      </c>
      <c r="B86" s="108"/>
      <c r="C86" s="108"/>
      <c r="D86" s="108" t="s">
        <v>190</v>
      </c>
      <c r="E86" s="108" t="s">
        <v>761</v>
      </c>
      <c r="F86" s="108"/>
      <c r="G86" s="108"/>
      <c r="H86" s="108"/>
      <c r="I86" s="108">
        <f>INDEX('NOBLES 3E'!$C$2:$C$76,MATCH('NOBLE HOUSES 5E'!$A86,'NOBLES 3E'!$A$2:$A$76,0),1)</f>
        <v>19000</v>
      </c>
      <c r="J86" s="108"/>
      <c r="K86" s="108"/>
      <c r="L86" s="108"/>
      <c r="M86" s="108">
        <f>INDEX('NOBLES 3E'!$G$2:$G$76,MATCH('NOBLE HOUSES 5E'!$A86,'NOBLES 3E'!$A$2:$A$76,0),1)</f>
        <v>4</v>
      </c>
      <c r="N86" s="108" t="str">
        <f>INDEX('NOBLES 3E'!H$2:H$76,MATCH('NOBLE HOUSES 5E'!$A86,'NOBLES 3E'!$A$2:$A$76,0),1)</f>
        <v>LN, N</v>
      </c>
      <c r="O86" s="108" t="str">
        <f>INDEX('NOBLES 3E'!I$2:I$76,MATCH('NOBLE HOUSES 5E'!$A86,'NOBLES 3E'!$A$2:$A$76,0),1)</f>
        <v>Tempus</v>
      </c>
      <c r="P86" s="108" t="str">
        <f>INDEX('NOBLES 3E'!J$2:J$76,MATCH('NOBLE HOUSES 5E'!$A86,'NOBLES 3E'!$A$2:$A$76,0),1)</f>
        <v>Chondathan</v>
      </c>
      <c r="Q86" s="108"/>
      <c r="R86" s="108" t="str">
        <f>INDEX('NOBLES 3E'!K$2:K$76,MATCH('NOBLE HOUSES 5E'!$A86,'NOBLES 3E'!$A$2:$A$76,0),1)</f>
        <v>1267 DR</v>
      </c>
      <c r="S86" s="108" t="str">
        <f>INDEX('NOBLES 3E'!L$2:L$76,MATCH('NOBLE HOUSES 5E'!$A86,'NOBLES 3E'!$A$2:$A$76,0),1)</f>
        <v>N36</v>
      </c>
      <c r="T86" s="159">
        <f t="shared" si="1"/>
        <v>14</v>
      </c>
      <c r="U86" s="108" t="str">
        <f>IF(T86&gt;=MISC!$E$8,MISC!$A$8,IF(T86&gt;=MISC!$E$7,MISC!$A$7,IF(T86&gt;=MISC!$E$6,MISC!$A$6,IF(T86&gt;=MISC!$E$5,MISC!$A$5,IF(T86&gt;=MISC!$E$4,MISC!$A$4,IF(T86&gt;=MISC!$E$3,MISC!$A$3,MISC!$A$2))))))</f>
        <v>Aristocratic</v>
      </c>
    </row>
    <row r="87" spans="1:21" ht="30" customHeight="1">
      <c r="A87" s="108" t="s">
        <v>191</v>
      </c>
      <c r="B87" s="108"/>
      <c r="C87" s="108"/>
      <c r="D87" s="108" t="s">
        <v>192</v>
      </c>
      <c r="E87" s="108" t="s">
        <v>760</v>
      </c>
      <c r="F87" s="108"/>
      <c r="G87" s="108"/>
      <c r="H87" s="108" t="s">
        <v>193</v>
      </c>
      <c r="I87" s="108">
        <f>INDEX('NOBLES 3E'!$C$2:$C$76,MATCH('NOBLE HOUSES 5E'!$A87,'NOBLES 3E'!$A$2:$A$76,0),1)</f>
        <v>36000</v>
      </c>
      <c r="J87" s="108"/>
      <c r="K87" s="108"/>
      <c r="L87" s="108"/>
      <c r="M87" s="108">
        <f>INDEX('NOBLES 3E'!$G$2:$G$76,MATCH('NOBLE HOUSES 5E'!$A87,'NOBLES 3E'!$A$2:$A$76,0),1)</f>
        <v>34</v>
      </c>
      <c r="N87" s="108" t="str">
        <f>INDEX('NOBLES 3E'!H$2:H$76,MATCH('NOBLE HOUSES 5E'!$A87,'NOBLES 3E'!$A$2:$A$76,0),1)</f>
        <v>LG, NG, LN</v>
      </c>
      <c r="O87" s="108" t="str">
        <f>INDEX('NOBLES 3E'!I$2:I$76,MATCH('NOBLE HOUSES 5E'!$A87,'NOBLES 3E'!$A$2:$A$76,0),1)</f>
        <v>Mystra</v>
      </c>
      <c r="P87" s="108" t="str">
        <f>INDEX('NOBLES 3E'!J$2:J$76,MATCH('NOBLE HOUSES 5E'!$A87,'NOBLES 3E'!$A$2:$A$76,0),1)</f>
        <v>Tethyrian</v>
      </c>
      <c r="Q87" s="108"/>
      <c r="R87" s="108" t="str">
        <f>INDEX('NOBLES 3E'!K$2:K$76,MATCH('NOBLE HOUSES 5E'!$A87,'NOBLES 3E'!$A$2:$A$76,0),1)</f>
        <v>1187 DR</v>
      </c>
      <c r="S87" s="108" t="str">
        <f>INDEX('NOBLES 3E'!L$2:L$76,MATCH('NOBLE HOUSES 5E'!$A87,'NOBLES 3E'!$A$2:$A$76,0),1)</f>
        <v>N8</v>
      </c>
      <c r="T87" s="159">
        <f t="shared" si="1"/>
        <v>3</v>
      </c>
      <c r="U87" s="108" t="str">
        <f>IF(T87&gt;=MISC!$E$8,MISC!$A$8,IF(T87&gt;=MISC!$E$7,MISC!$A$7,IF(T87&gt;=MISC!$E$6,MISC!$A$6,IF(T87&gt;=MISC!$E$5,MISC!$A$5,IF(T87&gt;=MISC!$E$4,MISC!$A$4,IF(T87&gt;=MISC!$E$3,MISC!$A$3,MISC!$A$2))))))</f>
        <v>Comfortable</v>
      </c>
    </row>
    <row r="88" spans="1:21">
      <c r="A88" s="108" t="s">
        <v>194</v>
      </c>
      <c r="B88" s="108"/>
      <c r="C88" s="108"/>
      <c r="D88" s="108" t="s">
        <v>79</v>
      </c>
      <c r="E88" s="108" t="s">
        <v>758</v>
      </c>
      <c r="F88" s="108"/>
      <c r="G88" s="108"/>
      <c r="H88" s="108" t="s">
        <v>195</v>
      </c>
      <c r="I88" s="108">
        <f>INDEX('NOBLES 3E'!$C$2:$C$76,MATCH('NOBLE HOUSES 5E'!$A88,'NOBLES 3E'!$A$2:$A$76,0),1)</f>
        <v>27000</v>
      </c>
      <c r="J88" s="108"/>
      <c r="K88" s="108"/>
      <c r="L88" s="108"/>
      <c r="M88" s="108">
        <f>INDEX('NOBLES 3E'!$G$2:$G$76,MATCH('NOBLE HOUSES 5E'!$A88,'NOBLES 3E'!$A$2:$A$76,0),1)</f>
        <v>28</v>
      </c>
      <c r="N88" s="108" t="str">
        <f>INDEX('NOBLES 3E'!H$2:H$76,MATCH('NOBLE HOUSES 5E'!$A88,'NOBLES 3E'!$A$2:$A$76,0),1)</f>
        <v>N</v>
      </c>
      <c r="O88" s="108" t="str">
        <f>INDEX('NOBLES 3E'!I$2:I$76,MATCH('NOBLE HOUSES 5E'!$A88,'NOBLES 3E'!$A$2:$A$76,0),1)</f>
        <v>Waukeen</v>
      </c>
      <c r="P88" s="108" t="str">
        <f>INDEX('NOBLES 3E'!J$2:J$76,MATCH('NOBLE HOUSES 5E'!$A88,'NOBLES 3E'!$A$2:$A$76,0),1)</f>
        <v>Tethyrian</v>
      </c>
      <c r="Q88" s="108"/>
      <c r="R88" s="108" t="str">
        <f>INDEX('NOBLES 3E'!K$2:K$76,MATCH('NOBLE HOUSES 5E'!$A88,'NOBLES 3E'!$A$2:$A$76,0),1)</f>
        <v>1112 DR</v>
      </c>
      <c r="S88" s="108" t="str">
        <f>INDEX('NOBLES 3E'!L$2:L$76,MATCH('NOBLE HOUSES 5E'!$A88,'NOBLES 3E'!$A$2:$A$76,0),1)</f>
        <v>N18</v>
      </c>
      <c r="T88" s="159">
        <f t="shared" si="1"/>
        <v>3</v>
      </c>
      <c r="U88" s="108" t="str">
        <f>IF(T88&gt;=MISC!$E$8,MISC!$A$8,IF(T88&gt;=MISC!$E$7,MISC!$A$7,IF(T88&gt;=MISC!$E$6,MISC!$A$6,IF(T88&gt;=MISC!$E$5,MISC!$A$5,IF(T88&gt;=MISC!$E$4,MISC!$A$4,IF(T88&gt;=MISC!$E$3,MISC!$A$3,MISC!$A$2))))))</f>
        <v>Comfortable</v>
      </c>
    </row>
    <row r="89" spans="1:21">
      <c r="A89" s="108" t="s">
        <v>196</v>
      </c>
      <c r="B89" s="108"/>
      <c r="C89" s="108"/>
      <c r="D89" s="108" t="s">
        <v>43</v>
      </c>
      <c r="E89" s="108" t="s">
        <v>759</v>
      </c>
      <c r="F89" s="108"/>
      <c r="G89" s="108"/>
      <c r="H89" s="108"/>
      <c r="I89" s="108">
        <f>INDEX('NOBLES 3E'!$C$2:$C$76,MATCH('NOBLE HOUSES 5E'!$A89,'NOBLES 3E'!$A$2:$A$76,0),1)</f>
        <v>33000</v>
      </c>
      <c r="J89" s="108"/>
      <c r="K89" s="108" t="s">
        <v>10206</v>
      </c>
      <c r="L89" s="108"/>
      <c r="M89" s="108">
        <f>INDEX('NOBLES 3E'!$G$2:$G$76,MATCH('NOBLE HOUSES 5E'!$A89,'NOBLES 3E'!$A$2:$A$76,0),1)</f>
        <v>72</v>
      </c>
      <c r="N89" s="108" t="str">
        <f>INDEX('NOBLES 3E'!H$2:H$76,MATCH('NOBLE HOUSES 5E'!$A89,'NOBLES 3E'!$A$2:$A$76,0),1)</f>
        <v>LN, N, LE</v>
      </c>
      <c r="O89" s="108" t="str">
        <f>INDEX('NOBLES 3E'!I$2:I$76,MATCH('NOBLE HOUSES 5E'!$A89,'NOBLES 3E'!$A$2:$A$76,0),1)</f>
        <v>Bane</v>
      </c>
      <c r="P89" s="108" t="str">
        <f>INDEX('NOBLES 3E'!J$2:J$76,MATCH('NOBLE HOUSES 5E'!$A89,'NOBLES 3E'!$A$2:$A$76,0),1)</f>
        <v>Illuskan</v>
      </c>
      <c r="Q89" s="108"/>
      <c r="R89" s="108" t="str">
        <f>INDEX('NOBLES 3E'!K$2:K$76,MATCH('NOBLE HOUSES 5E'!$A89,'NOBLES 3E'!$A$2:$A$76,0),1)</f>
        <v>1254 DR</v>
      </c>
      <c r="S89" s="108">
        <f>INDEX('NOBLES 3E'!L$2:L$76,MATCH('NOBLE HOUSES 5E'!$A89,'NOBLES 3E'!$A$2:$A$76,0),1)</f>
        <v>46</v>
      </c>
      <c r="T89" s="159">
        <f t="shared" si="1"/>
        <v>2</v>
      </c>
      <c r="U89" s="108" t="str">
        <f>IF(T89&gt;=MISC!$E$8,MISC!$A$8,IF(T89&gt;=MISC!$E$7,MISC!$A$7,IF(T89&gt;=MISC!$E$6,MISC!$A$6,IF(T89&gt;=MISC!$E$5,MISC!$A$5,IF(T89&gt;=MISC!$E$4,MISC!$A$4,IF(T89&gt;=MISC!$E$3,MISC!$A$3,MISC!$A$2))))))</f>
        <v>Comfortable</v>
      </c>
    </row>
    <row r="90" spans="1:21">
      <c r="A90" s="163" t="s">
        <v>197</v>
      </c>
      <c r="B90" s="163" t="s">
        <v>4236</v>
      </c>
      <c r="C90" s="163"/>
      <c r="D90" s="163"/>
      <c r="E90" s="163"/>
      <c r="F90" s="163"/>
      <c r="G90" s="163"/>
      <c r="H90" s="163" t="s">
        <v>198</v>
      </c>
      <c r="I90" s="163"/>
      <c r="J90" s="163"/>
      <c r="K90" s="163"/>
      <c r="L90" s="163"/>
      <c r="M90" s="163"/>
      <c r="N90" s="163">
        <v>0</v>
      </c>
      <c r="O90" s="163">
        <v>0</v>
      </c>
      <c r="P90" s="163">
        <v>0</v>
      </c>
      <c r="Q90" s="163"/>
      <c r="R90" s="163"/>
      <c r="S90" s="163"/>
      <c r="T90" s="163">
        <f t="shared" si="1"/>
        <v>0</v>
      </c>
      <c r="U90" s="163" t="str">
        <f>IF(T90&gt;=MISC!$E$8,MISC!$A$8,IF(T90&gt;=MISC!$E$7,MISC!$A$7,IF(T90&gt;=MISC!$E$6,MISC!$A$6,IF(T90&gt;=MISC!$E$5,MISC!$A$5,IF(T90&gt;=MISC!$E$4,MISC!$A$4,IF(T90&gt;=MISC!$E$3,MISC!$A$3,MISC!$A$2))))))</f>
        <v>Wretched</v>
      </c>
    </row>
    <row r="91" spans="1:21">
      <c r="A91" s="108" t="s">
        <v>199</v>
      </c>
      <c r="B91" s="108"/>
      <c r="C91" s="108"/>
      <c r="D91" s="108" t="s">
        <v>757</v>
      </c>
      <c r="E91" s="108" t="s">
        <v>756</v>
      </c>
      <c r="F91" s="108"/>
      <c r="G91" s="108"/>
      <c r="H91" s="108"/>
      <c r="I91" s="108">
        <f>INDEX('NOBLES 3E'!$C$2:$C$76,MATCH('NOBLE HOUSES 5E'!$A91,'NOBLES 3E'!$A$2:$A$76,0),1)</f>
        <v>50000</v>
      </c>
      <c r="J91" s="108"/>
      <c r="K91" s="108" t="s">
        <v>668</v>
      </c>
      <c r="L91" s="109" t="s">
        <v>10221</v>
      </c>
      <c r="M91" s="108">
        <f>INDEX('NOBLES 3E'!$G$2:$G$76,MATCH('NOBLE HOUSES 5E'!$A91,'NOBLES 3E'!$A$2:$A$76,0),1)</f>
        <v>22</v>
      </c>
      <c r="N91" s="108" t="str">
        <f>INDEX('NOBLES 3E'!H$2:H$76,MATCH('NOBLE HOUSES 5E'!$A91,'NOBLES 3E'!$A$2:$A$76,0),1)</f>
        <v>NG, LG, CG, LN, N, CN</v>
      </c>
      <c r="O91" s="108">
        <f>INDEX('NOBLES 3E'!I$2:I$76,MATCH('NOBLE HOUSES 5E'!$A91,'NOBLES 3E'!$A$2:$A$76,0),1)</f>
        <v>0</v>
      </c>
      <c r="P91" s="108" t="str">
        <f>INDEX('NOBLES 3E'!J$2:J$76,MATCH('NOBLE HOUSES 5E'!$A91,'NOBLES 3E'!$A$2:$A$76,0),1)</f>
        <v>Tethyrian</v>
      </c>
      <c r="Q91" s="108"/>
      <c r="R91" s="108" t="str">
        <f>INDEX('NOBLES 3E'!K$2:K$76,MATCH('NOBLE HOUSES 5E'!$A91,'NOBLES 3E'!$A$2:$A$76,0),1)</f>
        <v>973 DR</v>
      </c>
      <c r="S91" s="108" t="str">
        <f>INDEX('NOBLES 3E'!L$2:L$76,MATCH('NOBLE HOUSES 5E'!$A91,'NOBLES 3E'!$A$2:$A$76,0),1)</f>
        <v>C63, N55, T41</v>
      </c>
      <c r="T91" s="159">
        <f t="shared" si="1"/>
        <v>7</v>
      </c>
      <c r="U91" s="108" t="str">
        <f>IF(T91&gt;=MISC!$E$8,MISC!$A$8,IF(T91&gt;=MISC!$E$7,MISC!$A$7,IF(T91&gt;=MISC!$E$6,MISC!$A$6,IF(T91&gt;=MISC!$E$5,MISC!$A$5,IF(T91&gt;=MISC!$E$4,MISC!$A$4,IF(T91&gt;=MISC!$E$3,MISC!$A$3,MISC!$A$2))))))</f>
        <v>Wealthy</v>
      </c>
    </row>
    <row r="92" spans="1:21">
      <c r="A92" s="108" t="s">
        <v>201</v>
      </c>
      <c r="B92" s="108"/>
      <c r="C92" s="108"/>
      <c r="D92" s="108" t="s">
        <v>202</v>
      </c>
      <c r="E92" s="108" t="s">
        <v>755</v>
      </c>
      <c r="F92" s="108"/>
      <c r="G92" s="108"/>
      <c r="H92" s="108"/>
      <c r="I92" s="108">
        <f>INDEX('NOBLES 3E'!$C$2:$C$76,MATCH('NOBLE HOUSES 5E'!$A92,'NOBLES 3E'!$A$2:$A$76,0),1)</f>
        <v>22000</v>
      </c>
      <c r="J92" s="108"/>
      <c r="K92" s="108" t="s">
        <v>10207</v>
      </c>
      <c r="L92" s="108"/>
      <c r="M92" s="108">
        <f>INDEX('NOBLES 3E'!$G$2:$G$76,MATCH('NOBLE HOUSES 5E'!$A92,'NOBLES 3E'!$A$2:$A$76,0),1)</f>
        <v>18</v>
      </c>
      <c r="N92" s="108" t="str">
        <f>INDEX('NOBLES 3E'!H$2:H$76,MATCH('NOBLE HOUSES 5E'!$A92,'NOBLES 3E'!$A$2:$A$76,0),1)</f>
        <v>CG, NG, CN</v>
      </c>
      <c r="O92" s="108" t="str">
        <f>INDEX('NOBLES 3E'!I$2:I$76,MATCH('NOBLE HOUSES 5E'!$A92,'NOBLES 3E'!$A$2:$A$76,0),1)</f>
        <v>Selune</v>
      </c>
      <c r="P92" s="108" t="str">
        <f>INDEX('NOBLES 3E'!J$2:J$76,MATCH('NOBLE HOUSES 5E'!$A92,'NOBLES 3E'!$A$2:$A$76,0),1)</f>
        <v>Chondathan</v>
      </c>
      <c r="Q92" s="108"/>
      <c r="R92" s="108" t="str">
        <f>INDEX('NOBLES 3E'!K$2:K$76,MATCH('NOBLE HOUSES 5E'!$A92,'NOBLES 3E'!$A$2:$A$76,0),1)</f>
        <v>1251 DR</v>
      </c>
      <c r="S92" s="108">
        <f>INDEX('NOBLES 3E'!L$2:L$76,MATCH('NOBLE HOUSES 5E'!$A92,'NOBLES 3E'!$A$2:$A$76,0),1)</f>
        <v>20</v>
      </c>
      <c r="T92" s="159">
        <f t="shared" si="1"/>
        <v>4</v>
      </c>
      <c r="U92" s="108" t="str">
        <f>IF(T92&gt;=MISC!$E$8,MISC!$A$8,IF(T92&gt;=MISC!$E$7,MISC!$A$7,IF(T92&gt;=MISC!$E$6,MISC!$A$6,IF(T92&gt;=MISC!$E$5,MISC!$A$5,IF(T92&gt;=MISC!$E$4,MISC!$A$4,IF(T92&gt;=MISC!$E$3,MISC!$A$3,MISC!$A$2))))))</f>
        <v>Wealthy</v>
      </c>
    </row>
    <row r="93" spans="1:21">
      <c r="A93" s="108" t="s">
        <v>203</v>
      </c>
      <c r="B93" s="108"/>
      <c r="C93" s="108"/>
      <c r="D93" s="108" t="s">
        <v>202</v>
      </c>
      <c r="E93" s="108" t="s">
        <v>754</v>
      </c>
      <c r="F93" s="108"/>
      <c r="G93" s="108"/>
      <c r="H93" s="108" t="s">
        <v>10108</v>
      </c>
      <c r="I93" s="108">
        <f>INDEX('NOBLES 3E'!$C$2:$C$76,MATCH('NOBLE HOUSES 5E'!$A93,'NOBLES 3E'!$A$2:$A$76,0),1)</f>
        <v>20000</v>
      </c>
      <c r="J93" s="108" t="s">
        <v>10109</v>
      </c>
      <c r="K93" s="108" t="s">
        <v>10208</v>
      </c>
      <c r="L93" s="108"/>
      <c r="M93" s="108">
        <f>INDEX('NOBLES 3E'!$G$2:$G$76,MATCH('NOBLE HOUSES 5E'!$A93,'NOBLES 3E'!$A$2:$A$76,0),1)</f>
        <v>27</v>
      </c>
      <c r="N93" s="108" t="str">
        <f>INDEX('NOBLES 3E'!H$2:H$76,MATCH('NOBLE HOUSES 5E'!$A93,'NOBLES 3E'!$A$2:$A$76,0),1)</f>
        <v>CN, CE</v>
      </c>
      <c r="O93" s="108" t="str">
        <f>INDEX('NOBLES 3E'!I$2:I$76,MATCH('NOBLE HOUSES 5E'!$A93,'NOBLES 3E'!$A$2:$A$76,0),1)</f>
        <v>Umberlee</v>
      </c>
      <c r="P93" s="108" t="str">
        <f>INDEX('NOBLES 3E'!J$2:J$76,MATCH('NOBLE HOUSES 5E'!$A93,'NOBLES 3E'!$A$2:$A$76,0),1)</f>
        <v>Tethyrian</v>
      </c>
      <c r="Q93" s="108"/>
      <c r="R93" s="108" t="str">
        <f>INDEX('NOBLES 3E'!K$2:K$76,MATCH('NOBLE HOUSES 5E'!$A93,'NOBLES 3E'!$A$2:$A$76,0),1)</f>
        <v>1310 DR</v>
      </c>
      <c r="S93" s="108">
        <f>INDEX('NOBLES 3E'!L$2:L$76,MATCH('NOBLE HOUSES 5E'!$A93,'NOBLES 3E'!$A$2:$A$76,0),1)</f>
        <v>32</v>
      </c>
      <c r="T93" s="159">
        <f t="shared" si="1"/>
        <v>3</v>
      </c>
      <c r="U93" s="108" t="str">
        <f>IF(T93&gt;=MISC!$E$8,MISC!$A$8,IF(T93&gt;=MISC!$E$7,MISC!$A$7,IF(T93&gt;=MISC!$E$6,MISC!$A$6,IF(T93&gt;=MISC!$E$5,MISC!$A$5,IF(T93&gt;=MISC!$E$4,MISC!$A$4,IF(T93&gt;=MISC!$E$3,MISC!$A$3,MISC!$A$2))))))</f>
        <v>Comfortable</v>
      </c>
    </row>
    <row r="94" spans="1:21">
      <c r="A94" s="108" t="s">
        <v>204</v>
      </c>
      <c r="B94" s="108"/>
      <c r="C94" s="108"/>
      <c r="D94" s="108" t="s">
        <v>205</v>
      </c>
      <c r="E94" s="108" t="s">
        <v>753</v>
      </c>
      <c r="F94" s="108"/>
      <c r="G94" s="108"/>
      <c r="H94" s="108" t="s">
        <v>669</v>
      </c>
      <c r="I94" s="108">
        <f>INDEX('NOBLES 3E'!$C$2:$C$76,MATCH('NOBLE HOUSES 5E'!$A94,'NOBLES 3E'!$A$2:$A$76,0),1)</f>
        <v>25000</v>
      </c>
      <c r="J94" s="108" t="s">
        <v>10209</v>
      </c>
      <c r="K94" s="108" t="s">
        <v>10210</v>
      </c>
      <c r="L94" s="108"/>
      <c r="M94" s="108">
        <f>INDEX('NOBLES 3E'!$G$2:$G$76,MATCH('NOBLE HOUSES 5E'!$A94,'NOBLES 3E'!$A$2:$A$76,0),1)</f>
        <v>31</v>
      </c>
      <c r="N94" s="108" t="str">
        <f>INDEX('NOBLES 3E'!H$2:H$76,MATCH('NOBLE HOUSES 5E'!$A94,'NOBLES 3E'!$A$2:$A$76,0),1)</f>
        <v>CN, N, CE, NE</v>
      </c>
      <c r="O94" s="108" t="str">
        <f>INDEX('NOBLES 3E'!I$2:I$76,MATCH('NOBLE HOUSES 5E'!$A94,'NOBLES 3E'!$A$2:$A$76,0),1)</f>
        <v>Tempus</v>
      </c>
      <c r="P94" s="108" t="str">
        <f>INDEX('NOBLES 3E'!J$2:J$76,MATCH('NOBLE HOUSES 5E'!$A94,'NOBLES 3E'!$A$2:$A$76,0),1)</f>
        <v>Tethyrian</v>
      </c>
      <c r="Q94" s="108"/>
      <c r="R94" s="108" t="str">
        <f>INDEX('NOBLES 3E'!K$2:K$76,MATCH('NOBLE HOUSES 5E'!$A94,'NOBLES 3E'!$A$2:$A$76,0),1)</f>
        <v>1103 DR</v>
      </c>
      <c r="S94" s="108" t="str">
        <f>INDEX('NOBLES 3E'!L$2:L$76,MATCH('NOBLE HOUSES 5E'!$A94,'NOBLES 3E'!$A$2:$A$76,0),1)</f>
        <v>N44</v>
      </c>
      <c r="T94" s="159">
        <f t="shared" si="1"/>
        <v>3</v>
      </c>
      <c r="U94" s="108" t="str">
        <f>IF(T94&gt;=MISC!$E$8,MISC!$A$8,IF(T94&gt;=MISC!$E$7,MISC!$A$7,IF(T94&gt;=MISC!$E$6,MISC!$A$6,IF(T94&gt;=MISC!$E$5,MISC!$A$5,IF(T94&gt;=MISC!$E$4,MISC!$A$4,IF(T94&gt;=MISC!$E$3,MISC!$A$3,MISC!$A$2))))))</f>
        <v>Comfortable</v>
      </c>
    </row>
    <row r="95" spans="1:21">
      <c r="A95" s="108" t="s">
        <v>206</v>
      </c>
      <c r="B95" s="108"/>
      <c r="C95" s="108"/>
      <c r="D95" s="128">
        <v>0</v>
      </c>
      <c r="E95" s="108"/>
      <c r="F95" s="108"/>
      <c r="G95" s="95" t="s">
        <v>10222</v>
      </c>
      <c r="H95" s="161" t="s">
        <v>10223</v>
      </c>
      <c r="I95" s="108"/>
      <c r="J95" s="108"/>
      <c r="K95" s="108" t="s">
        <v>670</v>
      </c>
      <c r="L95" s="108"/>
      <c r="M95" s="108"/>
      <c r="N95" s="108"/>
      <c r="O95" s="108"/>
      <c r="P95" s="108"/>
      <c r="Q95" s="108"/>
      <c r="R95" s="128"/>
      <c r="S95" s="108"/>
      <c r="T95" s="159">
        <f t="shared" si="1"/>
        <v>0</v>
      </c>
      <c r="U95" s="108" t="str">
        <f>IF(T95&gt;=MISC!$E$8,MISC!$A$8,IF(T95&gt;=MISC!$E$7,MISC!$A$7,IF(T95&gt;=MISC!$E$6,MISC!$A$6,IF(T95&gt;=MISC!$E$5,MISC!$A$5,IF(T95&gt;=MISC!$E$4,MISC!$A$4,IF(T95&gt;=MISC!$E$3,MISC!$A$3,MISC!$A$2))))))</f>
        <v>Wretched</v>
      </c>
    </row>
    <row r="96" spans="1:21">
      <c r="A96" s="108" t="s">
        <v>207</v>
      </c>
      <c r="B96" s="108"/>
      <c r="C96" s="108"/>
      <c r="D96" s="128">
        <v>0</v>
      </c>
      <c r="E96" s="108"/>
      <c r="F96" s="108"/>
      <c r="G96" s="108"/>
      <c r="H96" s="108" t="s">
        <v>10211</v>
      </c>
      <c r="I96" s="108"/>
      <c r="J96" s="108"/>
      <c r="K96" s="108" t="s">
        <v>671</v>
      </c>
      <c r="L96" s="108"/>
      <c r="M96" s="108"/>
      <c r="N96" s="108"/>
      <c r="O96" s="108"/>
      <c r="P96" s="108"/>
      <c r="Q96" s="108"/>
      <c r="R96" s="128"/>
      <c r="S96" s="108"/>
      <c r="T96" s="159">
        <f t="shared" si="1"/>
        <v>0</v>
      </c>
      <c r="U96" s="108" t="str">
        <f>IF(T96&gt;=MISC!$E$8,MISC!$A$8,IF(T96&gt;=MISC!$E$7,MISC!$A$7,IF(T96&gt;=MISC!$E$6,MISC!$A$6,IF(T96&gt;=MISC!$E$5,MISC!$A$5,IF(T96&gt;=MISC!$E$4,MISC!$A$4,IF(T96&gt;=MISC!$E$3,MISC!$A$3,MISC!$A$2))))))</f>
        <v>Wretched</v>
      </c>
    </row>
    <row r="97" spans="1:21">
      <c r="A97" s="108" t="s">
        <v>208</v>
      </c>
      <c r="B97" s="108"/>
      <c r="C97" s="108"/>
      <c r="D97" s="128">
        <v>0</v>
      </c>
      <c r="E97" s="108"/>
      <c r="F97" s="108" t="s">
        <v>837</v>
      </c>
      <c r="G97" s="108"/>
      <c r="H97" s="64" t="s">
        <v>10212</v>
      </c>
      <c r="I97" s="108"/>
      <c r="J97" s="108"/>
      <c r="K97" s="108" t="s">
        <v>838</v>
      </c>
      <c r="L97" s="108"/>
      <c r="M97" s="108"/>
      <c r="N97" s="108"/>
      <c r="O97" s="108"/>
      <c r="P97" s="108"/>
      <c r="Q97" s="108"/>
      <c r="R97" s="128"/>
      <c r="S97" s="108"/>
      <c r="T97" s="159">
        <f t="shared" si="1"/>
        <v>0</v>
      </c>
      <c r="U97" s="108" t="str">
        <f>IF(T97&gt;=MISC!$E$8,MISC!$A$8,IF(T97&gt;=MISC!$E$7,MISC!$A$7,IF(T97&gt;=MISC!$E$6,MISC!$A$6,IF(T97&gt;=MISC!$E$5,MISC!$A$5,IF(T97&gt;=MISC!$E$4,MISC!$A$4,IF(T97&gt;=MISC!$E$3,MISC!$A$3,MISC!$A$2))))))</f>
        <v>Wretched</v>
      </c>
    </row>
    <row r="98" spans="1:21">
      <c r="A98" s="108" t="s">
        <v>209</v>
      </c>
      <c r="B98" s="108"/>
      <c r="C98" s="108"/>
      <c r="D98" s="128">
        <v>0</v>
      </c>
      <c r="E98" s="108"/>
      <c r="F98" s="108" t="s">
        <v>210</v>
      </c>
      <c r="G98" s="108"/>
      <c r="H98" s="108" t="s">
        <v>10218</v>
      </c>
      <c r="I98" s="108"/>
      <c r="J98" s="108"/>
      <c r="K98" s="108" t="s">
        <v>839</v>
      </c>
      <c r="L98" s="108"/>
      <c r="M98" s="108"/>
      <c r="N98" s="108"/>
      <c r="O98" s="108"/>
      <c r="P98" s="108"/>
      <c r="Q98" s="108"/>
      <c r="R98" s="128"/>
      <c r="S98" s="108"/>
      <c r="T98" s="159">
        <f t="shared" si="1"/>
        <v>0</v>
      </c>
      <c r="U98" s="108" t="str">
        <f>IF(T98&gt;=MISC!$E$8,MISC!$A$8,IF(T98&gt;=MISC!$E$7,MISC!$A$7,IF(T98&gt;=MISC!$E$6,MISC!$A$6,IF(T98&gt;=MISC!$E$5,MISC!$A$5,IF(T98&gt;=MISC!$E$4,MISC!$A$4,IF(T98&gt;=MISC!$E$3,MISC!$A$3,MISC!$A$2))))))</f>
        <v>Wretched</v>
      </c>
    </row>
    <row r="99" spans="1:21">
      <c r="A99" s="108" t="s">
        <v>211</v>
      </c>
      <c r="B99" s="108"/>
      <c r="C99" s="108"/>
      <c r="D99" s="128">
        <v>0</v>
      </c>
      <c r="E99" s="108"/>
      <c r="F99" s="108"/>
      <c r="G99" s="108"/>
      <c r="H99" s="95" t="s">
        <v>10213</v>
      </c>
      <c r="I99" s="94" t="s">
        <v>10224</v>
      </c>
      <c r="J99" s="108"/>
      <c r="K99" s="108" t="s">
        <v>672</v>
      </c>
      <c r="L99" s="108"/>
      <c r="M99" s="108"/>
      <c r="N99" s="108"/>
      <c r="O99" s="108"/>
      <c r="P99" s="108"/>
      <c r="Q99" s="108"/>
      <c r="R99" s="128"/>
      <c r="S99" s="108"/>
      <c r="T99" s="159">
        <f t="shared" si="1"/>
        <v>0</v>
      </c>
      <c r="U99" s="108" t="str">
        <f>IF(T99&gt;=MISC!$E$8,MISC!$A$8,IF(T99&gt;=MISC!$E$7,MISC!$A$7,IF(T99&gt;=MISC!$E$6,MISC!$A$6,IF(T99&gt;=MISC!$E$5,MISC!$A$5,IF(T99&gt;=MISC!$E$4,MISC!$A$4,IF(T99&gt;=MISC!$E$3,MISC!$A$3,MISC!$A$2))))))</f>
        <v>Wretched</v>
      </c>
    </row>
    <row r="100" spans="1:21">
      <c r="A100" s="162" t="s">
        <v>840</v>
      </c>
      <c r="B100" s="162" t="s">
        <v>2209</v>
      </c>
      <c r="C100" s="162"/>
      <c r="D100" s="162" t="s">
        <v>1553</v>
      </c>
      <c r="E100" s="162" t="s">
        <v>843</v>
      </c>
      <c r="F100" s="162"/>
      <c r="G100" s="162"/>
      <c r="H100" s="162"/>
      <c r="I100" s="162"/>
      <c r="J100" s="162"/>
      <c r="K100" s="162"/>
      <c r="L100" s="162"/>
      <c r="M100" s="162"/>
      <c r="N100" s="162">
        <v>0</v>
      </c>
      <c r="O100" s="162">
        <v>0</v>
      </c>
      <c r="P100" s="162">
        <v>0</v>
      </c>
      <c r="Q100" s="162">
        <v>0</v>
      </c>
      <c r="R100" s="162">
        <v>0</v>
      </c>
      <c r="S100" s="162">
        <v>0</v>
      </c>
      <c r="T100" s="162">
        <v>0</v>
      </c>
      <c r="U100" s="162" t="str">
        <f>IF(T100&gt;=MISC!$E$8,MISC!$A$8,IF(T100&gt;=MISC!$E$7,MISC!$A$7,IF(T100&gt;=MISC!$E$6,MISC!$A$6,IF(T100&gt;=MISC!$E$5,MISC!$A$5,IF(T100&gt;=MISC!$E$4,MISC!$A$4,IF(T100&gt;=MISC!$E$3,MISC!$A$3,MISC!$A$2))))))</f>
        <v>Wretched</v>
      </c>
    </row>
    <row r="101" spans="1:21">
      <c r="A101" s="162" t="s">
        <v>841</v>
      </c>
      <c r="B101" s="162" t="s">
        <v>2209</v>
      </c>
      <c r="C101" s="162"/>
      <c r="D101" s="162" t="s">
        <v>1554</v>
      </c>
      <c r="E101" s="162" t="s">
        <v>844</v>
      </c>
      <c r="F101" s="162"/>
      <c r="G101" s="162"/>
      <c r="H101" s="162" t="s">
        <v>842</v>
      </c>
      <c r="I101" s="162"/>
      <c r="J101" s="162"/>
      <c r="K101" s="162" t="s">
        <v>847</v>
      </c>
      <c r="L101" s="162"/>
      <c r="M101" s="162"/>
      <c r="N101" s="162" t="s">
        <v>444</v>
      </c>
      <c r="O101" s="162"/>
      <c r="P101" s="162" t="s">
        <v>235</v>
      </c>
      <c r="Q101" s="162"/>
      <c r="R101" s="162"/>
      <c r="S101" s="162"/>
      <c r="T101" s="162"/>
      <c r="U101" s="162" t="str">
        <f>IF(T101&gt;=MISC!$E$8,MISC!$A$8,IF(T101&gt;=MISC!$E$7,MISC!$A$7,IF(T101&gt;=MISC!$E$6,MISC!$A$6,IF(T101&gt;=MISC!$E$5,MISC!$A$5,IF(T101&gt;=MISC!$E$4,MISC!$A$4,IF(T101&gt;=MISC!$E$3,MISC!$A$3,MISC!$A$2))))))</f>
        <v>Wretched</v>
      </c>
    </row>
    <row r="102" spans="1:21">
      <c r="A102" s="108" t="s">
        <v>848</v>
      </c>
      <c r="B102" s="108"/>
      <c r="C102" s="108"/>
      <c r="D102" s="108"/>
      <c r="E102" s="108"/>
      <c r="F102" s="108"/>
      <c r="G102" s="108"/>
      <c r="H102" s="108"/>
      <c r="I102" s="108"/>
      <c r="J102" s="108"/>
      <c r="K102" s="108" t="s">
        <v>849</v>
      </c>
      <c r="L102" s="108"/>
      <c r="M102" s="108"/>
      <c r="N102" s="108" t="s">
        <v>2205</v>
      </c>
      <c r="O102" s="108"/>
      <c r="P102" s="108" t="s">
        <v>2212</v>
      </c>
      <c r="Q102" s="108"/>
      <c r="R102" s="108"/>
      <c r="S102" s="108"/>
      <c r="T102" s="108"/>
      <c r="U102" s="108" t="str">
        <f>IF(T102&gt;=MISC!$E$8,MISC!$A$8,IF(T102&gt;=MISC!$E$7,MISC!$A$7,IF(T102&gt;=MISC!$E$6,MISC!$A$6,IF(T102&gt;=MISC!$E$5,MISC!$A$5,IF(T102&gt;=MISC!$E$4,MISC!$A$4,IF(T102&gt;=MISC!$E$3,MISC!$A$3,MISC!$A$2))))))</f>
        <v>Wretched</v>
      </c>
    </row>
    <row r="103" spans="1:21">
      <c r="A103" s="130" t="s">
        <v>5806</v>
      </c>
      <c r="B103" s="108"/>
      <c r="C103" s="108"/>
      <c r="D103" s="108"/>
      <c r="E103" s="108"/>
      <c r="F103" s="108"/>
      <c r="G103" s="108"/>
      <c r="H103" s="64"/>
      <c r="I103" s="108"/>
      <c r="J103" s="108"/>
      <c r="K103" s="109" t="s">
        <v>5807</v>
      </c>
      <c r="L103" s="108"/>
      <c r="M103" s="108"/>
      <c r="N103" s="108"/>
      <c r="O103" s="108"/>
      <c r="P103" s="108"/>
      <c r="Q103" s="108"/>
      <c r="R103" s="108"/>
      <c r="S103" s="108"/>
      <c r="T103" s="108"/>
      <c r="U103" s="108"/>
    </row>
    <row r="104" spans="1:21">
      <c r="A104" s="108" t="s">
        <v>10111</v>
      </c>
      <c r="B104" s="108"/>
      <c r="C104" s="108"/>
      <c r="D104" s="108"/>
      <c r="E104" s="108"/>
      <c r="F104" s="108"/>
      <c r="G104" s="108"/>
      <c r="H104" s="108"/>
      <c r="I104" s="108"/>
      <c r="J104" s="108" t="s">
        <v>10216</v>
      </c>
      <c r="K104" s="130" t="s">
        <v>10217</v>
      </c>
      <c r="L104" s="108"/>
      <c r="M104" s="108"/>
      <c r="N104" s="108"/>
      <c r="O104" s="108"/>
      <c r="P104" s="108"/>
      <c r="Q104" s="108"/>
      <c r="R104" s="108"/>
      <c r="S104" s="108" t="s">
        <v>10110</v>
      </c>
      <c r="T104" s="108"/>
      <c r="U104" s="108"/>
    </row>
  </sheetData>
  <autoFilter ref="A1:U103"/>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Лист5"/>
  <dimension ref="A1:AS716"/>
  <sheetViews>
    <sheetView topLeftCell="S1" zoomScale="70" zoomScaleNormal="70" workbookViewId="0">
      <pane ySplit="2" topLeftCell="A9" activePane="bottomLeft" state="frozen"/>
      <selection activeCell="F1" sqref="F1"/>
      <selection pane="bottomLeft" activeCell="AM70" sqref="AM70"/>
    </sheetView>
  </sheetViews>
  <sheetFormatPr defaultRowHeight="15"/>
  <cols>
    <col min="1" max="5" width="0" hidden="1" customWidth="1"/>
    <col min="7" max="7" width="31.7109375" customWidth="1"/>
    <col min="8" max="8" width="40.28515625" style="64" customWidth="1"/>
    <col min="9" max="9" width="19.5703125" style="8" customWidth="1"/>
    <col min="10" max="14" width="9.140625" style="8"/>
    <col min="15" max="15" width="17.5703125" style="90" customWidth="1"/>
    <col min="16" max="16" width="2.7109375" customWidth="1"/>
    <col min="24" max="24" width="2.7109375" customWidth="1"/>
    <col min="25" max="25" width="15.5703125" customWidth="1"/>
    <col min="26" max="26" width="2.7109375" customWidth="1"/>
    <col min="27" max="27" width="13" bestFit="1" customWidth="1"/>
    <col min="28" max="28" width="2.7109375" customWidth="1"/>
    <col min="29" max="32" width="13" customWidth="1"/>
    <col min="33" max="33" width="2.7109375" customWidth="1"/>
    <col min="34" max="37" width="13" customWidth="1"/>
    <col min="38" max="38" width="2.7109375" customWidth="1"/>
    <col min="39" max="43" width="13" customWidth="1"/>
  </cols>
  <sheetData>
    <row r="1" spans="1:45" ht="21.75">
      <c r="A1" s="365" t="s">
        <v>4238</v>
      </c>
      <c r="B1" s="365"/>
      <c r="C1" s="365"/>
      <c r="D1" s="365"/>
      <c r="E1" s="365"/>
      <c r="F1" s="365"/>
      <c r="G1" s="365"/>
      <c r="H1" s="365"/>
      <c r="I1" s="365"/>
      <c r="J1" s="365"/>
      <c r="K1" s="365"/>
      <c r="L1" s="365"/>
      <c r="M1" s="365"/>
      <c r="N1" s="190"/>
      <c r="O1" s="107"/>
      <c r="P1" s="22"/>
      <c r="Q1" s="367" t="s">
        <v>4237</v>
      </c>
      <c r="R1" s="367"/>
      <c r="S1" s="367"/>
      <c r="T1" s="367"/>
      <c r="U1" s="367"/>
      <c r="V1" s="367"/>
      <c r="W1" s="367"/>
      <c r="X1" s="367"/>
      <c r="Y1" s="367"/>
      <c r="Z1" s="367"/>
      <c r="AA1" s="367"/>
      <c r="AB1" s="312"/>
      <c r="AC1" s="405"/>
      <c r="AD1" s="405"/>
      <c r="AE1" s="405"/>
      <c r="AF1" s="405"/>
      <c r="AG1" s="312"/>
      <c r="AH1" s="406"/>
      <c r="AI1" s="406"/>
      <c r="AJ1" s="406"/>
      <c r="AK1" s="406"/>
      <c r="AL1" s="312"/>
      <c r="AM1" s="312"/>
      <c r="AN1" s="312"/>
      <c r="AO1" s="312"/>
      <c r="AP1" s="312"/>
      <c r="AQ1" s="312"/>
    </row>
    <row r="2" spans="1:45" ht="15.75">
      <c r="B2" s="5" t="s">
        <v>1555</v>
      </c>
      <c r="C2" s="5" t="s">
        <v>1556</v>
      </c>
      <c r="D2" s="9" t="s">
        <v>1557</v>
      </c>
      <c r="E2" s="9" t="s">
        <v>1558</v>
      </c>
      <c r="F2" s="36" t="s">
        <v>1555</v>
      </c>
      <c r="G2" s="36" t="s">
        <v>5426</v>
      </c>
      <c r="H2" s="47" t="s">
        <v>2214</v>
      </c>
      <c r="I2" s="47" t="s">
        <v>3078</v>
      </c>
      <c r="J2" s="47" t="s">
        <v>2154</v>
      </c>
      <c r="K2" s="47" t="s">
        <v>2153</v>
      </c>
      <c r="L2" s="47" t="s">
        <v>2152</v>
      </c>
      <c r="M2" s="47" t="s">
        <v>4005</v>
      </c>
      <c r="N2" s="164" t="s">
        <v>3079</v>
      </c>
      <c r="O2" s="164" t="s">
        <v>4301</v>
      </c>
      <c r="P2" s="101"/>
      <c r="Q2" s="36" t="s">
        <v>10225</v>
      </c>
      <c r="R2" s="36" t="s">
        <v>10226</v>
      </c>
      <c r="S2" s="36" t="s">
        <v>10227</v>
      </c>
      <c r="T2" s="36" t="s">
        <v>10228</v>
      </c>
      <c r="U2" s="36" t="s">
        <v>1557</v>
      </c>
      <c r="V2" s="36" t="s">
        <v>4005</v>
      </c>
      <c r="W2" s="36" t="s">
        <v>3078</v>
      </c>
      <c r="X2" s="101"/>
      <c r="Y2" s="36" t="s">
        <v>2662</v>
      </c>
      <c r="Z2" s="101"/>
      <c r="AA2" s="36" t="s">
        <v>3298</v>
      </c>
      <c r="AB2" s="101"/>
      <c r="AC2" s="402" t="s">
        <v>13690</v>
      </c>
      <c r="AD2" s="402"/>
      <c r="AE2" s="402"/>
      <c r="AF2" s="402"/>
      <c r="AG2" s="101"/>
      <c r="AH2" s="402"/>
      <c r="AI2" s="402"/>
      <c r="AJ2" s="402"/>
      <c r="AK2" s="402"/>
      <c r="AL2" s="101"/>
      <c r="AM2" s="402"/>
      <c r="AN2" s="402"/>
      <c r="AO2" s="402"/>
      <c r="AP2" s="402"/>
      <c r="AQ2" s="402"/>
    </row>
    <row r="3" spans="1:45">
      <c r="A3" t="s">
        <v>851</v>
      </c>
      <c r="B3" s="1" t="str">
        <f>LEFT(LEFT(A3,FIND(":",A3)),LEN(LEFT(A3,FIND(":",A3)))-1)</f>
        <v>N1</v>
      </c>
      <c r="C3" s="1" t="str">
        <f>RIGHT(A3,LEN(A3)-FIND(":",A3)-1)</f>
        <v>Guard Barracks (city building, C, 3)</v>
      </c>
      <c r="F3" s="37" t="s">
        <v>1297</v>
      </c>
      <c r="G3" s="37" t="s">
        <v>1559</v>
      </c>
      <c r="H3" s="61" t="s">
        <v>2222</v>
      </c>
      <c r="I3" s="61" t="s">
        <v>3294</v>
      </c>
      <c r="J3" s="61" t="s">
        <v>2143</v>
      </c>
      <c r="K3" s="61" t="s">
        <v>2144</v>
      </c>
      <c r="L3" s="61">
        <v>3</v>
      </c>
      <c r="M3" s="61"/>
      <c r="N3" s="61"/>
      <c r="O3" s="108" t="s">
        <v>6659</v>
      </c>
      <c r="P3" s="98"/>
      <c r="Q3" s="37" t="str">
        <f>IFERROR(INDEX('VOLO GUIDE TO WATERDEEP'!B$3:B$166,MATCH($H3,'VOLO GUIDE TO WATERDEEP'!$A$3:$A$166,0),1),"")</f>
        <v/>
      </c>
      <c r="R3" s="37" t="str">
        <f>IFERROR(INDEX('VOLO GUIDE TO WATERDEEP'!C$3:C$166,MATCH($H3,'VOLO GUIDE TO WATERDEEP'!$A$3:$A$166,0),1),"")</f>
        <v/>
      </c>
      <c r="S3" s="37" t="str">
        <f>IFERROR(INDEX('VOLO GUIDE TO WATERDEEP'!D$3:D$166,MATCH($H3,'VOLO GUIDE TO WATERDEEP'!$A$3:$A$166,0),1),"")</f>
        <v/>
      </c>
      <c r="T3" s="37" t="str">
        <f>IFERROR(INDEX('VOLO GUIDE TO WATERDEEP'!E$3:E$166,MATCH($H3,'VOLO GUIDE TO WATERDEEP'!$A$3:$A$166,0),1),"")</f>
        <v/>
      </c>
      <c r="U3" s="37" t="str">
        <f>IFERROR(INDEX('VOLO GUIDE TO WATERDEEP'!F$3:F$166,MATCH($H3,'VOLO GUIDE TO WATERDEEP'!$A$3:$A$166,0),1),"")</f>
        <v/>
      </c>
      <c r="V3" s="37" t="str">
        <f>IFERROR(INDEX('VOLO GUIDE TO WATERDEEP'!G$3:G$166,MATCH($H3,'VOLO GUIDE TO WATERDEEP'!$A$3:$A$166,0),1),"")</f>
        <v/>
      </c>
      <c r="W3" s="37" t="str">
        <f>IFERROR(INDEX('VOLO GUIDE TO WATERDEEP'!I$3:I$166,MATCH($H3,'VOLO GUIDE TO WATERDEEP'!$A$3:$A$166,0),1),"")</f>
        <v/>
      </c>
      <c r="X3" s="98"/>
      <c r="Y3" s="37" t="str">
        <f>IFERROR(INDEX(ORGANIZATIONS!$B$2:$B$43,MATCH($F3,ORGANIZATIONS!$G$2:$G$43,0),1),"")</f>
        <v/>
      </c>
      <c r="Z3" s="98"/>
      <c r="AA3" s="37" t="str">
        <f>IFERROR(INDEX(ORGANIZATIONS!$Z$3:$Z$45,MATCH($F3,ORGANIZATIONS!$Y$3:$Y$45,0),1),"")</f>
        <v/>
      </c>
      <c r="AB3" s="98"/>
      <c r="AC3" s="403"/>
      <c r="AD3" s="403"/>
      <c r="AE3" s="403"/>
      <c r="AF3" s="403"/>
      <c r="AG3" s="98"/>
      <c r="AH3" s="403"/>
      <c r="AI3" s="403"/>
      <c r="AJ3" s="403"/>
      <c r="AK3" s="403"/>
      <c r="AL3" s="98"/>
      <c r="AM3" s="403"/>
      <c r="AN3" s="403"/>
      <c r="AO3" s="403"/>
      <c r="AP3" s="403"/>
      <c r="AQ3" s="403"/>
      <c r="AS3" t="s">
        <v>2182</v>
      </c>
    </row>
    <row r="4" spans="1:45">
      <c r="A4" t="s">
        <v>852</v>
      </c>
      <c r="B4" s="1" t="str">
        <f t="shared" ref="B4:B67" si="0">LEFT(LEFT(A4,FIND(":",A4)),LEN(LEFT(A4,FIND(":",A4)))-1)</f>
        <v>N2</v>
      </c>
      <c r="C4" s="1" t="str">
        <f t="shared" ref="C4:C67" si="1">RIGHT(A4,LEN(A4)-FIND(":",A4)-1)</f>
        <v>Brossfeather Villa (noble villa, A, 2s &amp; 3s)</v>
      </c>
      <c r="F4" s="37" t="s">
        <v>299</v>
      </c>
      <c r="G4" s="37" t="s">
        <v>1560</v>
      </c>
      <c r="H4" s="61" t="s">
        <v>2213</v>
      </c>
      <c r="I4" s="61" t="s">
        <v>3294</v>
      </c>
      <c r="J4" s="61" t="s">
        <v>2150</v>
      </c>
      <c r="K4" s="61" t="s">
        <v>2151</v>
      </c>
      <c r="L4" s="61" t="s">
        <v>2145</v>
      </c>
      <c r="M4" s="61"/>
      <c r="N4" s="61"/>
      <c r="O4" s="108" t="s">
        <v>6659</v>
      </c>
      <c r="P4" s="98"/>
      <c r="Q4" s="37" t="str">
        <f>IFERROR(INDEX('VOLO GUIDE TO WATERDEEP'!B$3:B$166,MATCH($H4,'VOLO GUIDE TO WATERDEEP'!$A$3:$A$166,0),1),"")</f>
        <v/>
      </c>
      <c r="R4" s="37" t="str">
        <f>IFERROR(INDEX('VOLO GUIDE TO WATERDEEP'!C$3:C$166,MATCH($H4,'VOLO GUIDE TO WATERDEEP'!$A$3:$A$166,0),1),"")</f>
        <v/>
      </c>
      <c r="S4" s="37" t="str">
        <f>IFERROR(INDEX('VOLO GUIDE TO WATERDEEP'!D$3:D$166,MATCH($H4,'VOLO GUIDE TO WATERDEEP'!$A$3:$A$166,0),1),"")</f>
        <v/>
      </c>
      <c r="T4" s="37" t="str">
        <f>IFERROR(INDEX('VOLO GUIDE TO WATERDEEP'!E$3:E$166,MATCH($H4,'VOLO GUIDE TO WATERDEEP'!$A$3:$A$166,0),1),"")</f>
        <v/>
      </c>
      <c r="U4" s="37" t="str">
        <f>IFERROR(INDEX('VOLO GUIDE TO WATERDEEP'!F$3:F$166,MATCH($H4,'VOLO GUIDE TO WATERDEEP'!$A$3:$A$166,0),1),"")</f>
        <v/>
      </c>
      <c r="V4" s="37" t="str">
        <f>IFERROR(INDEX('VOLO GUIDE TO WATERDEEP'!G$3:G$166,MATCH($H4,'VOLO GUIDE TO WATERDEEP'!$A$3:$A$166,0),1),"")</f>
        <v/>
      </c>
      <c r="W4" s="37" t="str">
        <f>IFERROR(INDEX('VOLO GUIDE TO WATERDEEP'!I$3:I$166,MATCH($H4,'VOLO GUIDE TO WATERDEEP'!$A$3:$A$166,0),1),"")</f>
        <v/>
      </c>
      <c r="X4" s="98"/>
      <c r="Y4" s="37" t="str">
        <f>IFERROR(INDEX(ORGANIZATIONS!$B$2:$B$43,MATCH($F4,ORGANIZATIONS!$G$2:$G$43,0),1),"")</f>
        <v/>
      </c>
      <c r="Z4" s="98"/>
      <c r="AA4" s="37" t="str">
        <f>IFERROR(INDEX(ORGANIZATIONS!$Z$3:$Z$45,MATCH($F4,ORGANIZATIONS!$Y$3:$Y$45,0),1),"")</f>
        <v/>
      </c>
      <c r="AB4" s="98"/>
      <c r="AC4" s="403"/>
      <c r="AD4" s="403"/>
      <c r="AE4" s="403"/>
      <c r="AF4" s="403"/>
      <c r="AG4" s="98"/>
      <c r="AH4" s="403"/>
      <c r="AI4" s="403"/>
      <c r="AJ4" s="403"/>
      <c r="AK4" s="403"/>
      <c r="AL4" s="98"/>
      <c r="AM4" s="403"/>
      <c r="AN4" s="403"/>
      <c r="AO4" s="403"/>
      <c r="AP4" s="403"/>
      <c r="AQ4" s="403"/>
      <c r="AS4" t="s">
        <v>2164</v>
      </c>
    </row>
    <row r="5" spans="1:45">
      <c r="A5" t="s">
        <v>853</v>
      </c>
      <c r="B5" s="1" t="str">
        <f t="shared" si="0"/>
        <v>N3</v>
      </c>
      <c r="C5" s="1" t="str">
        <f t="shared" si="1"/>
        <v>Anteos Villa (noble villa, A, 1s &amp; 2s)</v>
      </c>
      <c r="F5" s="37" t="s">
        <v>257</v>
      </c>
      <c r="G5" s="37" t="s">
        <v>1561</v>
      </c>
      <c r="H5" s="61" t="s">
        <v>2223</v>
      </c>
      <c r="I5" s="61" t="s">
        <v>3294</v>
      </c>
      <c r="J5" s="61" t="s">
        <v>2150</v>
      </c>
      <c r="K5" s="61" t="s">
        <v>2151</v>
      </c>
      <c r="L5" s="61" t="s">
        <v>2146</v>
      </c>
      <c r="M5" s="61"/>
      <c r="N5" s="61"/>
      <c r="O5" s="108" t="s">
        <v>6659</v>
      </c>
      <c r="P5" s="98"/>
      <c r="Q5" s="37" t="str">
        <f>IFERROR(INDEX('VOLO GUIDE TO WATERDEEP'!B$3:B$166,MATCH($H5,'VOLO GUIDE TO WATERDEEP'!$A$3:$A$166,0),1),"")</f>
        <v/>
      </c>
      <c r="R5" s="37" t="str">
        <f>IFERROR(INDEX('VOLO GUIDE TO WATERDEEP'!C$3:C$166,MATCH($H5,'VOLO GUIDE TO WATERDEEP'!$A$3:$A$166,0),1),"")</f>
        <v/>
      </c>
      <c r="S5" s="37" t="str">
        <f>IFERROR(INDEX('VOLO GUIDE TO WATERDEEP'!D$3:D$166,MATCH($H5,'VOLO GUIDE TO WATERDEEP'!$A$3:$A$166,0),1),"")</f>
        <v/>
      </c>
      <c r="T5" s="37" t="str">
        <f>IFERROR(INDEX('VOLO GUIDE TO WATERDEEP'!E$3:E$166,MATCH($H5,'VOLO GUIDE TO WATERDEEP'!$A$3:$A$166,0),1),"")</f>
        <v/>
      </c>
      <c r="U5" s="37" t="str">
        <f>IFERROR(INDEX('VOLO GUIDE TO WATERDEEP'!F$3:F$166,MATCH($H5,'VOLO GUIDE TO WATERDEEP'!$A$3:$A$166,0),1),"")</f>
        <v/>
      </c>
      <c r="V5" s="37" t="str">
        <f>IFERROR(INDEX('VOLO GUIDE TO WATERDEEP'!G$3:G$166,MATCH($H5,'VOLO GUIDE TO WATERDEEP'!$A$3:$A$166,0),1),"")</f>
        <v/>
      </c>
      <c r="W5" s="37" t="str">
        <f>IFERROR(INDEX('VOLO GUIDE TO WATERDEEP'!I$3:I$166,MATCH($H5,'VOLO GUIDE TO WATERDEEP'!$A$3:$A$166,0),1),"")</f>
        <v/>
      </c>
      <c r="X5" s="98"/>
      <c r="Y5" s="37" t="str">
        <f>IFERROR(INDEX(ORGANIZATIONS!$B$2:$B$43,MATCH($F5,ORGANIZATIONS!$G$2:$G$43,0),1),"")</f>
        <v/>
      </c>
      <c r="Z5" s="98"/>
      <c r="AA5" s="37" t="str">
        <f>IFERROR(INDEX(ORGANIZATIONS!$Z$3:$Z$45,MATCH($F5,ORGANIZATIONS!$Y$3:$Y$45,0),1),"")</f>
        <v/>
      </c>
      <c r="AB5" s="98"/>
      <c r="AC5" s="403"/>
      <c r="AD5" s="403"/>
      <c r="AE5" s="403"/>
      <c r="AF5" s="403"/>
      <c r="AG5" s="98"/>
      <c r="AH5" s="403"/>
      <c r="AI5" s="403"/>
      <c r="AJ5" s="403"/>
      <c r="AK5" s="403"/>
      <c r="AL5" s="98"/>
      <c r="AM5" s="403"/>
      <c r="AN5" s="403"/>
      <c r="AO5" s="403"/>
      <c r="AP5" s="403"/>
      <c r="AQ5" s="403"/>
      <c r="AS5" t="s">
        <v>2172</v>
      </c>
    </row>
    <row r="6" spans="1:45">
      <c r="A6" t="s">
        <v>854</v>
      </c>
      <c r="B6" s="1" t="str">
        <f t="shared" si="0"/>
        <v>N4</v>
      </c>
      <c r="C6" s="1" t="str">
        <f t="shared" si="1"/>
        <v>Phull Villa (noble villa, A, 1s &amp; 3s)</v>
      </c>
      <c r="F6" s="37" t="s">
        <v>1298</v>
      </c>
      <c r="G6" s="37" t="s">
        <v>1562</v>
      </c>
      <c r="H6" s="61" t="s">
        <v>2224</v>
      </c>
      <c r="I6" s="61" t="s">
        <v>3294</v>
      </c>
      <c r="J6" s="61" t="s">
        <v>2150</v>
      </c>
      <c r="K6" s="61" t="s">
        <v>2151</v>
      </c>
      <c r="L6" s="61" t="s">
        <v>2216</v>
      </c>
      <c r="M6" s="61"/>
      <c r="N6" s="61"/>
      <c r="O6" s="108" t="s">
        <v>6659</v>
      </c>
      <c r="P6" s="98"/>
      <c r="Q6" s="37" t="str">
        <f>IFERROR(INDEX('VOLO GUIDE TO WATERDEEP'!B$3:B$166,MATCH($H6,'VOLO GUIDE TO WATERDEEP'!$A$3:$A$166,0),1),"")</f>
        <v/>
      </c>
      <c r="R6" s="37" t="str">
        <f>IFERROR(INDEX('VOLO GUIDE TO WATERDEEP'!C$3:C$166,MATCH($H6,'VOLO GUIDE TO WATERDEEP'!$A$3:$A$166,0),1),"")</f>
        <v/>
      </c>
      <c r="S6" s="37" t="str">
        <f>IFERROR(INDEX('VOLO GUIDE TO WATERDEEP'!D$3:D$166,MATCH($H6,'VOLO GUIDE TO WATERDEEP'!$A$3:$A$166,0),1),"")</f>
        <v/>
      </c>
      <c r="T6" s="37" t="str">
        <f>IFERROR(INDEX('VOLO GUIDE TO WATERDEEP'!E$3:E$166,MATCH($H6,'VOLO GUIDE TO WATERDEEP'!$A$3:$A$166,0),1),"")</f>
        <v/>
      </c>
      <c r="U6" s="37" t="str">
        <f>IFERROR(INDEX('VOLO GUIDE TO WATERDEEP'!F$3:F$166,MATCH($H6,'VOLO GUIDE TO WATERDEEP'!$A$3:$A$166,0),1),"")</f>
        <v/>
      </c>
      <c r="V6" s="37" t="str">
        <f>IFERROR(INDEX('VOLO GUIDE TO WATERDEEP'!G$3:G$166,MATCH($H6,'VOLO GUIDE TO WATERDEEP'!$A$3:$A$166,0),1),"")</f>
        <v/>
      </c>
      <c r="W6" s="37" t="str">
        <f>IFERROR(INDEX('VOLO GUIDE TO WATERDEEP'!I$3:I$166,MATCH($H6,'VOLO GUIDE TO WATERDEEP'!$A$3:$A$166,0),1),"")</f>
        <v/>
      </c>
      <c r="X6" s="98"/>
      <c r="Y6" s="37" t="str">
        <f>IFERROR(INDEX(ORGANIZATIONS!$B$2:$B$43,MATCH($F6,ORGANIZATIONS!$G$2:$G$43,0),1),"")</f>
        <v/>
      </c>
      <c r="Z6" s="98"/>
      <c r="AA6" s="37" t="str">
        <f>IFERROR(INDEX(ORGANIZATIONS!$Z$3:$Z$45,MATCH($F6,ORGANIZATIONS!$Y$3:$Y$45,0),1),"")</f>
        <v/>
      </c>
      <c r="AB6" s="98"/>
      <c r="AC6" s="403"/>
      <c r="AD6" s="403"/>
      <c r="AE6" s="403"/>
      <c r="AF6" s="403"/>
      <c r="AG6" s="98"/>
      <c r="AH6" s="403"/>
      <c r="AI6" s="403"/>
      <c r="AJ6" s="403"/>
      <c r="AK6" s="403"/>
      <c r="AL6" s="98"/>
      <c r="AM6" s="403"/>
      <c r="AN6" s="403"/>
      <c r="AO6" s="403"/>
      <c r="AP6" s="403"/>
      <c r="AQ6" s="403"/>
      <c r="AS6" t="s">
        <v>2143</v>
      </c>
    </row>
    <row r="7" spans="1:45">
      <c r="A7" t="s">
        <v>855</v>
      </c>
      <c r="B7" s="1" t="str">
        <f t="shared" si="0"/>
        <v>N5</v>
      </c>
      <c r="C7" s="1" t="str">
        <f t="shared" si="1"/>
        <v>Snome Villa (noble villa, A, 2s)</v>
      </c>
      <c r="F7" s="37" t="s">
        <v>571</v>
      </c>
      <c r="G7" s="37" t="s">
        <v>1563</v>
      </c>
      <c r="H7" s="61" t="s">
        <v>2225</v>
      </c>
      <c r="I7" s="61" t="s">
        <v>3294</v>
      </c>
      <c r="J7" s="61" t="s">
        <v>2150</v>
      </c>
      <c r="K7" s="61" t="s">
        <v>2151</v>
      </c>
      <c r="L7" s="61" t="s">
        <v>2147</v>
      </c>
      <c r="M7" s="61"/>
      <c r="N7" s="61"/>
      <c r="O7" s="108" t="s">
        <v>6659</v>
      </c>
      <c r="P7" s="98"/>
      <c r="Q7" s="37" t="str">
        <f>IFERROR(INDEX('VOLO GUIDE TO WATERDEEP'!B$3:B$166,MATCH($H7,'VOLO GUIDE TO WATERDEEP'!$A$3:$A$166,0),1),"")</f>
        <v/>
      </c>
      <c r="R7" s="37" t="str">
        <f>IFERROR(INDEX('VOLO GUIDE TO WATERDEEP'!C$3:C$166,MATCH($H7,'VOLO GUIDE TO WATERDEEP'!$A$3:$A$166,0),1),"")</f>
        <v/>
      </c>
      <c r="S7" s="37" t="str">
        <f>IFERROR(INDEX('VOLO GUIDE TO WATERDEEP'!D$3:D$166,MATCH($H7,'VOLO GUIDE TO WATERDEEP'!$A$3:$A$166,0),1),"")</f>
        <v/>
      </c>
      <c r="T7" s="37" t="str">
        <f>IFERROR(INDEX('VOLO GUIDE TO WATERDEEP'!E$3:E$166,MATCH($H7,'VOLO GUIDE TO WATERDEEP'!$A$3:$A$166,0),1),"")</f>
        <v/>
      </c>
      <c r="U7" s="37" t="str">
        <f>IFERROR(INDEX('VOLO GUIDE TO WATERDEEP'!F$3:F$166,MATCH($H7,'VOLO GUIDE TO WATERDEEP'!$A$3:$A$166,0),1),"")</f>
        <v/>
      </c>
      <c r="V7" s="37" t="str">
        <f>IFERROR(INDEX('VOLO GUIDE TO WATERDEEP'!G$3:G$166,MATCH($H7,'VOLO GUIDE TO WATERDEEP'!$A$3:$A$166,0),1),"")</f>
        <v/>
      </c>
      <c r="W7" s="37" t="str">
        <f>IFERROR(INDEX('VOLO GUIDE TO WATERDEEP'!I$3:I$166,MATCH($H7,'VOLO GUIDE TO WATERDEEP'!$A$3:$A$166,0),1),"")</f>
        <v/>
      </c>
      <c r="X7" s="98"/>
      <c r="Y7" s="37" t="str">
        <f>IFERROR(INDEX(ORGANIZATIONS!$B$2:$B$43,MATCH($F7,ORGANIZATIONS!$G$2:$G$43,0),1),"")</f>
        <v/>
      </c>
      <c r="Z7" s="98"/>
      <c r="AA7" s="37" t="str">
        <f>IFERROR(INDEX(ORGANIZATIONS!$Z$3:$Z$45,MATCH($F7,ORGANIZATIONS!$Y$3:$Y$45,0),1),"")</f>
        <v/>
      </c>
      <c r="AB7" s="98"/>
      <c r="AC7" s="403"/>
      <c r="AD7" s="403"/>
      <c r="AE7" s="403"/>
      <c r="AF7" s="403"/>
      <c r="AG7" s="98"/>
      <c r="AH7" s="403"/>
      <c r="AI7" s="403"/>
      <c r="AJ7" s="403"/>
      <c r="AK7" s="403"/>
      <c r="AL7" s="98"/>
      <c r="AM7" s="403"/>
      <c r="AN7" s="403"/>
      <c r="AO7" s="403"/>
      <c r="AP7" s="403"/>
      <c r="AQ7" s="403"/>
      <c r="AS7" t="s">
        <v>2190</v>
      </c>
    </row>
    <row r="8" spans="1:45">
      <c r="A8" t="s">
        <v>856</v>
      </c>
      <c r="B8" s="1" t="str">
        <f t="shared" si="0"/>
        <v>N6</v>
      </c>
      <c r="C8" s="1" t="str">
        <f t="shared" si="1"/>
        <v>Crommor Villa (noble villa, A, 2s)</v>
      </c>
      <c r="F8" s="37" t="s">
        <v>1299</v>
      </c>
      <c r="G8" s="37" t="s">
        <v>1564</v>
      </c>
      <c r="H8" s="61" t="s">
        <v>2226</v>
      </c>
      <c r="I8" s="61" t="s">
        <v>3294</v>
      </c>
      <c r="J8" s="61" t="s">
        <v>2150</v>
      </c>
      <c r="K8" s="61" t="s">
        <v>2151</v>
      </c>
      <c r="L8" s="61" t="s">
        <v>2147</v>
      </c>
      <c r="M8" s="61"/>
      <c r="N8" s="61"/>
      <c r="O8" s="108" t="s">
        <v>6659</v>
      </c>
      <c r="P8" s="98"/>
      <c r="Q8" s="37" t="str">
        <f>IFERROR(INDEX('VOLO GUIDE TO WATERDEEP'!B$3:B$166,MATCH($H8,'VOLO GUIDE TO WATERDEEP'!$A$3:$A$166,0),1),"")</f>
        <v/>
      </c>
      <c r="R8" s="37" t="str">
        <f>IFERROR(INDEX('VOLO GUIDE TO WATERDEEP'!C$3:C$166,MATCH($H8,'VOLO GUIDE TO WATERDEEP'!$A$3:$A$166,0),1),"")</f>
        <v/>
      </c>
      <c r="S8" s="37" t="str">
        <f>IFERROR(INDEX('VOLO GUIDE TO WATERDEEP'!D$3:D$166,MATCH($H8,'VOLO GUIDE TO WATERDEEP'!$A$3:$A$166,0),1),"")</f>
        <v/>
      </c>
      <c r="T8" s="37" t="str">
        <f>IFERROR(INDEX('VOLO GUIDE TO WATERDEEP'!E$3:E$166,MATCH($H8,'VOLO GUIDE TO WATERDEEP'!$A$3:$A$166,0),1),"")</f>
        <v/>
      </c>
      <c r="U8" s="37" t="str">
        <f>IFERROR(INDEX('VOLO GUIDE TO WATERDEEP'!F$3:F$166,MATCH($H8,'VOLO GUIDE TO WATERDEEP'!$A$3:$A$166,0),1),"")</f>
        <v/>
      </c>
      <c r="V8" s="37" t="str">
        <f>IFERROR(INDEX('VOLO GUIDE TO WATERDEEP'!G$3:G$166,MATCH($H8,'VOLO GUIDE TO WATERDEEP'!$A$3:$A$166,0),1),"")</f>
        <v/>
      </c>
      <c r="W8" s="37" t="str">
        <f>IFERROR(INDEX('VOLO GUIDE TO WATERDEEP'!I$3:I$166,MATCH($H8,'VOLO GUIDE TO WATERDEEP'!$A$3:$A$166,0),1),"")</f>
        <v/>
      </c>
      <c r="X8" s="98"/>
      <c r="Y8" s="37" t="str">
        <f>IFERROR(INDEX(ORGANIZATIONS!$B$2:$B$43,MATCH($F8,ORGANIZATIONS!$G$2:$G$43,0),1),"")</f>
        <v/>
      </c>
      <c r="Z8" s="98"/>
      <c r="AA8" s="37" t="str">
        <f>IFERROR(INDEX(ORGANIZATIONS!$Z$3:$Z$45,MATCH($F8,ORGANIZATIONS!$Y$3:$Y$45,0),1),"")</f>
        <v/>
      </c>
      <c r="AB8" s="98"/>
      <c r="AC8" s="403"/>
      <c r="AD8" s="403"/>
      <c r="AE8" s="403"/>
      <c r="AF8" s="403"/>
      <c r="AG8" s="98"/>
      <c r="AH8" s="403"/>
      <c r="AI8" s="403"/>
      <c r="AJ8" s="403"/>
      <c r="AK8" s="403"/>
      <c r="AL8" s="98"/>
      <c r="AM8" s="403"/>
      <c r="AN8" s="403"/>
      <c r="AO8" s="403"/>
      <c r="AP8" s="403"/>
      <c r="AQ8" s="403"/>
      <c r="AS8" t="s">
        <v>2185</v>
      </c>
    </row>
    <row r="9" spans="1:45">
      <c r="A9" t="s">
        <v>857</v>
      </c>
      <c r="B9" s="1" t="str">
        <f t="shared" si="0"/>
        <v>N7</v>
      </c>
      <c r="C9" s="1" t="str">
        <f t="shared" si="1"/>
        <v>Piiradost Villa (noble villa, A, 1s &amp; 2s)</v>
      </c>
      <c r="F9" s="37" t="s">
        <v>539</v>
      </c>
      <c r="G9" s="37" t="s">
        <v>1565</v>
      </c>
      <c r="H9" s="61" t="s">
        <v>2227</v>
      </c>
      <c r="I9" s="61" t="s">
        <v>3294</v>
      </c>
      <c r="J9" s="61" t="s">
        <v>2150</v>
      </c>
      <c r="K9" s="61" t="s">
        <v>2151</v>
      </c>
      <c r="L9" s="61" t="s">
        <v>2146</v>
      </c>
      <c r="M9" s="61"/>
      <c r="N9" s="61"/>
      <c r="O9" s="108" t="s">
        <v>6659</v>
      </c>
      <c r="P9" s="98"/>
      <c r="Q9" s="37" t="str">
        <f>IFERROR(INDEX('VOLO GUIDE TO WATERDEEP'!B$3:B$166,MATCH($H9,'VOLO GUIDE TO WATERDEEP'!$A$3:$A$166,0),1),"")</f>
        <v/>
      </c>
      <c r="R9" s="37" t="str">
        <f>IFERROR(INDEX('VOLO GUIDE TO WATERDEEP'!C$3:C$166,MATCH($H9,'VOLO GUIDE TO WATERDEEP'!$A$3:$A$166,0),1),"")</f>
        <v/>
      </c>
      <c r="S9" s="37" t="str">
        <f>IFERROR(INDEX('VOLO GUIDE TO WATERDEEP'!D$3:D$166,MATCH($H9,'VOLO GUIDE TO WATERDEEP'!$A$3:$A$166,0),1),"")</f>
        <v/>
      </c>
      <c r="T9" s="37" t="str">
        <f>IFERROR(INDEX('VOLO GUIDE TO WATERDEEP'!E$3:E$166,MATCH($H9,'VOLO GUIDE TO WATERDEEP'!$A$3:$A$166,0),1),"")</f>
        <v/>
      </c>
      <c r="U9" s="37" t="str">
        <f>IFERROR(INDEX('VOLO GUIDE TO WATERDEEP'!F$3:F$166,MATCH($H9,'VOLO GUIDE TO WATERDEEP'!$A$3:$A$166,0),1),"")</f>
        <v/>
      </c>
      <c r="V9" s="37" t="str">
        <f>IFERROR(INDEX('VOLO GUIDE TO WATERDEEP'!G$3:G$166,MATCH($H9,'VOLO GUIDE TO WATERDEEP'!$A$3:$A$166,0),1),"")</f>
        <v/>
      </c>
      <c r="W9" s="37" t="str">
        <f>IFERROR(INDEX('VOLO GUIDE TO WATERDEEP'!I$3:I$166,MATCH($H9,'VOLO GUIDE TO WATERDEEP'!$A$3:$A$166,0),1),"")</f>
        <v/>
      </c>
      <c r="X9" s="98"/>
      <c r="Y9" s="37" t="str">
        <f>IFERROR(INDEX(ORGANIZATIONS!$B$2:$B$43,MATCH($F9,ORGANIZATIONS!$G$2:$G$43,0),1),"")</f>
        <v/>
      </c>
      <c r="Z9" s="98"/>
      <c r="AA9" s="37" t="str">
        <f>IFERROR(INDEX(ORGANIZATIONS!$Z$3:$Z$45,MATCH($F9,ORGANIZATIONS!$Y$3:$Y$45,0),1),"")</f>
        <v/>
      </c>
      <c r="AB9" s="98"/>
      <c r="AC9" s="403"/>
      <c r="AD9" s="403"/>
      <c r="AE9" s="403"/>
      <c r="AF9" s="403"/>
      <c r="AG9" s="98"/>
      <c r="AH9" s="403"/>
      <c r="AI9" s="403"/>
      <c r="AJ9" s="403"/>
      <c r="AK9" s="403"/>
      <c r="AL9" s="98"/>
      <c r="AM9" s="403"/>
      <c r="AN9" s="403"/>
      <c r="AO9" s="403"/>
      <c r="AP9" s="403"/>
      <c r="AQ9" s="403"/>
      <c r="AS9" t="s">
        <v>2186</v>
      </c>
    </row>
    <row r="10" spans="1:45">
      <c r="A10" t="s">
        <v>858</v>
      </c>
      <c r="B10" s="1" t="str">
        <f t="shared" si="0"/>
        <v>N8</v>
      </c>
      <c r="C10" s="1" t="str">
        <f t="shared" si="1"/>
        <v>Thunderstaff Villa (noble villa, A, 2s &amp; 4s)</v>
      </c>
      <c r="F10" s="37" t="s">
        <v>625</v>
      </c>
      <c r="G10" s="37" t="s">
        <v>1566</v>
      </c>
      <c r="H10" s="61" t="s">
        <v>2228</v>
      </c>
      <c r="I10" s="61" t="s">
        <v>3294</v>
      </c>
      <c r="J10" s="61" t="s">
        <v>2150</v>
      </c>
      <c r="K10" s="61" t="s">
        <v>2151</v>
      </c>
      <c r="L10" s="61" t="s">
        <v>2148</v>
      </c>
      <c r="M10" s="61"/>
      <c r="N10" s="61"/>
      <c r="O10" s="108" t="s">
        <v>6659</v>
      </c>
      <c r="P10" s="99"/>
      <c r="Q10" s="37" t="str">
        <f>IFERROR(INDEX('VOLO GUIDE TO WATERDEEP'!B$3:B$166,MATCH($H10,'VOLO GUIDE TO WATERDEEP'!$A$3:$A$166,0),1),"")</f>
        <v/>
      </c>
      <c r="R10" s="37" t="str">
        <f>IFERROR(INDEX('VOLO GUIDE TO WATERDEEP'!C$3:C$166,MATCH($H10,'VOLO GUIDE TO WATERDEEP'!$A$3:$A$166,0),1),"")</f>
        <v/>
      </c>
      <c r="S10" s="37" t="str">
        <f>IFERROR(INDEX('VOLO GUIDE TO WATERDEEP'!D$3:D$166,MATCH($H10,'VOLO GUIDE TO WATERDEEP'!$A$3:$A$166,0),1),"")</f>
        <v/>
      </c>
      <c r="T10" s="37" t="str">
        <f>IFERROR(INDEX('VOLO GUIDE TO WATERDEEP'!E$3:E$166,MATCH($H10,'VOLO GUIDE TO WATERDEEP'!$A$3:$A$166,0),1),"")</f>
        <v/>
      </c>
      <c r="U10" s="37" t="str">
        <f>IFERROR(INDEX('VOLO GUIDE TO WATERDEEP'!F$3:F$166,MATCH($H10,'VOLO GUIDE TO WATERDEEP'!$A$3:$A$166,0),1),"")</f>
        <v/>
      </c>
      <c r="V10" s="37" t="str">
        <f>IFERROR(INDEX('VOLO GUIDE TO WATERDEEP'!G$3:G$166,MATCH($H10,'VOLO GUIDE TO WATERDEEP'!$A$3:$A$166,0),1),"")</f>
        <v/>
      </c>
      <c r="W10" s="37" t="str">
        <f>IFERROR(INDEX('VOLO GUIDE TO WATERDEEP'!I$3:I$166,MATCH($H10,'VOLO GUIDE TO WATERDEEP'!$A$3:$A$166,0),1),"")</f>
        <v/>
      </c>
      <c r="X10" s="99"/>
      <c r="Y10" s="37" t="str">
        <f>IFERROR(INDEX(ORGANIZATIONS!$B$2:$B$43,MATCH($F10,ORGANIZATIONS!$G$2:$G$43,0),1),"")</f>
        <v/>
      </c>
      <c r="Z10" s="99"/>
      <c r="AA10" s="37" t="str">
        <f>IFERROR(INDEX(ORGANIZATIONS!$Z$3:$Z$45,MATCH($F10,ORGANIZATIONS!$Y$3:$Y$45,0),1),"")</f>
        <v/>
      </c>
      <c r="AB10" s="99"/>
      <c r="AC10" s="403"/>
      <c r="AD10" s="403"/>
      <c r="AE10" s="403"/>
      <c r="AF10" s="403"/>
      <c r="AG10" s="99"/>
      <c r="AH10" s="403"/>
      <c r="AI10" s="403"/>
      <c r="AJ10" s="403"/>
      <c r="AK10" s="403"/>
      <c r="AL10" s="99"/>
      <c r="AM10" s="403"/>
      <c r="AN10" s="403"/>
      <c r="AO10" s="403"/>
      <c r="AP10" s="403"/>
      <c r="AQ10" s="403"/>
      <c r="AS10" t="s">
        <v>2169</v>
      </c>
    </row>
    <row r="11" spans="1:45">
      <c r="A11" t="s">
        <v>859</v>
      </c>
      <c r="B11" s="1" t="str">
        <f t="shared" si="0"/>
        <v>N9</v>
      </c>
      <c r="C11" s="1" t="str">
        <f t="shared" si="1"/>
        <v>Talmost Villa (noble villa, A, 2s &amp; 3s)</v>
      </c>
      <c r="F11" s="37" t="s">
        <v>1300</v>
      </c>
      <c r="G11" s="37" t="s">
        <v>1567</v>
      </c>
      <c r="H11" s="61" t="s">
        <v>2229</v>
      </c>
      <c r="I11" s="61" t="s">
        <v>3294</v>
      </c>
      <c r="J11" s="61" t="s">
        <v>2150</v>
      </c>
      <c r="K11" s="61" t="s">
        <v>2151</v>
      </c>
      <c r="L11" s="61" t="s">
        <v>2145</v>
      </c>
      <c r="M11" s="61"/>
      <c r="N11" s="61"/>
      <c r="O11" s="108" t="s">
        <v>6659</v>
      </c>
      <c r="P11" s="98"/>
      <c r="Q11" s="37" t="str">
        <f>IFERROR(INDEX('VOLO GUIDE TO WATERDEEP'!B$3:B$166,MATCH($H11,'VOLO GUIDE TO WATERDEEP'!$A$3:$A$166,0),1),"")</f>
        <v/>
      </c>
      <c r="R11" s="37" t="str">
        <f>IFERROR(INDEX('VOLO GUIDE TO WATERDEEP'!C$3:C$166,MATCH($H11,'VOLO GUIDE TO WATERDEEP'!$A$3:$A$166,0),1),"")</f>
        <v/>
      </c>
      <c r="S11" s="37" t="str">
        <f>IFERROR(INDEX('VOLO GUIDE TO WATERDEEP'!D$3:D$166,MATCH($H11,'VOLO GUIDE TO WATERDEEP'!$A$3:$A$166,0),1),"")</f>
        <v/>
      </c>
      <c r="T11" s="37" t="str">
        <f>IFERROR(INDEX('VOLO GUIDE TO WATERDEEP'!E$3:E$166,MATCH($H11,'VOLO GUIDE TO WATERDEEP'!$A$3:$A$166,0),1),"")</f>
        <v/>
      </c>
      <c r="U11" s="37" t="str">
        <f>IFERROR(INDEX('VOLO GUIDE TO WATERDEEP'!F$3:F$166,MATCH($H11,'VOLO GUIDE TO WATERDEEP'!$A$3:$A$166,0),1),"")</f>
        <v/>
      </c>
      <c r="V11" s="37" t="str">
        <f>IFERROR(INDEX('VOLO GUIDE TO WATERDEEP'!G$3:G$166,MATCH($H11,'VOLO GUIDE TO WATERDEEP'!$A$3:$A$166,0),1),"")</f>
        <v/>
      </c>
      <c r="W11" s="37" t="str">
        <f>IFERROR(INDEX('VOLO GUIDE TO WATERDEEP'!I$3:I$166,MATCH($H11,'VOLO GUIDE TO WATERDEEP'!$A$3:$A$166,0),1),"")</f>
        <v/>
      </c>
      <c r="X11" s="98"/>
      <c r="Y11" s="37" t="str">
        <f>IFERROR(INDEX(ORGANIZATIONS!$B$2:$B$43,MATCH($F11,ORGANIZATIONS!$G$2:$G$43,0),1),"")</f>
        <v/>
      </c>
      <c r="Z11" s="98"/>
      <c r="AA11" s="37" t="str">
        <f>IFERROR(INDEX(ORGANIZATIONS!$Z$3:$Z$45,MATCH($F11,ORGANIZATIONS!$Y$3:$Y$45,0),1),"")</f>
        <v/>
      </c>
      <c r="AB11" s="98"/>
      <c r="AC11" s="403"/>
      <c r="AD11" s="403"/>
      <c r="AE11" s="403"/>
      <c r="AF11" s="403"/>
      <c r="AG11" s="98"/>
      <c r="AH11" s="403"/>
      <c r="AI11" s="403"/>
      <c r="AJ11" s="403"/>
      <c r="AK11" s="403"/>
      <c r="AL11" s="98"/>
      <c r="AM11" s="403"/>
      <c r="AN11" s="403"/>
      <c r="AO11" s="403"/>
      <c r="AP11" s="403"/>
      <c r="AQ11" s="403"/>
      <c r="AS11" t="s">
        <v>2195</v>
      </c>
    </row>
    <row r="12" spans="1:45">
      <c r="A12" t="s">
        <v>860</v>
      </c>
      <c r="B12" s="1" t="str">
        <f t="shared" si="0"/>
        <v>N10</v>
      </c>
      <c r="C12" s="1" t="str">
        <f t="shared" si="1"/>
        <v>Thann Villa (noble villa, A, 3s)</v>
      </c>
      <c r="F12" s="37" t="s">
        <v>1301</v>
      </c>
      <c r="G12" s="37" t="s">
        <v>1568</v>
      </c>
      <c r="H12" s="61" t="s">
        <v>2230</v>
      </c>
      <c r="I12" s="61" t="s">
        <v>3294</v>
      </c>
      <c r="J12" s="61" t="s">
        <v>2150</v>
      </c>
      <c r="K12" s="61" t="s">
        <v>2151</v>
      </c>
      <c r="L12" s="61" t="s">
        <v>2217</v>
      </c>
      <c r="M12" s="61"/>
      <c r="N12" s="61"/>
      <c r="O12" s="108" t="s">
        <v>6659</v>
      </c>
      <c r="P12" s="98"/>
      <c r="Q12" s="37" t="str">
        <f>IFERROR(INDEX('VOLO GUIDE TO WATERDEEP'!B$3:B$166,MATCH($H12,'VOLO GUIDE TO WATERDEEP'!$A$3:$A$166,0),1),"")</f>
        <v/>
      </c>
      <c r="R12" s="37" t="str">
        <f>IFERROR(INDEX('VOLO GUIDE TO WATERDEEP'!C$3:C$166,MATCH($H12,'VOLO GUIDE TO WATERDEEP'!$A$3:$A$166,0),1),"")</f>
        <v/>
      </c>
      <c r="S12" s="37" t="str">
        <f>IFERROR(INDEX('VOLO GUIDE TO WATERDEEP'!D$3:D$166,MATCH($H12,'VOLO GUIDE TO WATERDEEP'!$A$3:$A$166,0),1),"")</f>
        <v/>
      </c>
      <c r="T12" s="37" t="str">
        <f>IFERROR(INDEX('VOLO GUIDE TO WATERDEEP'!E$3:E$166,MATCH($H12,'VOLO GUIDE TO WATERDEEP'!$A$3:$A$166,0),1),"")</f>
        <v/>
      </c>
      <c r="U12" s="37" t="str">
        <f>IFERROR(INDEX('VOLO GUIDE TO WATERDEEP'!F$3:F$166,MATCH($H12,'VOLO GUIDE TO WATERDEEP'!$A$3:$A$166,0),1),"")</f>
        <v/>
      </c>
      <c r="V12" s="37" t="str">
        <f>IFERROR(INDEX('VOLO GUIDE TO WATERDEEP'!G$3:G$166,MATCH($H12,'VOLO GUIDE TO WATERDEEP'!$A$3:$A$166,0),1),"")</f>
        <v/>
      </c>
      <c r="W12" s="37" t="str">
        <f>IFERROR(INDEX('VOLO GUIDE TO WATERDEEP'!I$3:I$166,MATCH($H12,'VOLO GUIDE TO WATERDEEP'!$A$3:$A$166,0),1),"")</f>
        <v/>
      </c>
      <c r="X12" s="98"/>
      <c r="Y12" s="37" t="str">
        <f>IFERROR(INDEX(ORGANIZATIONS!$B$2:$B$43,MATCH($F12,ORGANIZATIONS!$G$2:$G$43,0),1),"")</f>
        <v/>
      </c>
      <c r="Z12" s="98"/>
      <c r="AA12" s="37" t="str">
        <f>IFERROR(INDEX(ORGANIZATIONS!$Z$3:$Z$45,MATCH($F12,ORGANIZATIONS!$Y$3:$Y$45,0),1),"")</f>
        <v/>
      </c>
      <c r="AB12" s="98"/>
      <c r="AC12" s="403"/>
      <c r="AD12" s="403"/>
      <c r="AE12" s="403"/>
      <c r="AF12" s="403"/>
      <c r="AG12" s="98"/>
      <c r="AH12" s="403"/>
      <c r="AI12" s="403"/>
      <c r="AJ12" s="403"/>
      <c r="AK12" s="403"/>
      <c r="AL12" s="98"/>
      <c r="AM12" s="403"/>
      <c r="AN12" s="403"/>
      <c r="AO12" s="403"/>
      <c r="AP12" s="403"/>
      <c r="AQ12" s="403"/>
      <c r="AS12" t="s">
        <v>2171</v>
      </c>
    </row>
    <row r="13" spans="1:45">
      <c r="A13" t="s">
        <v>861</v>
      </c>
      <c r="B13" s="1" t="str">
        <f t="shared" si="0"/>
        <v>N11</v>
      </c>
      <c r="C13" s="1" t="str">
        <f t="shared" si="1"/>
        <v>Hawkwinter Villa (noble villa, A, 3s &amp; 4s)</v>
      </c>
      <c r="F13" s="37" t="s">
        <v>393</v>
      </c>
      <c r="G13" s="37" t="s">
        <v>1569</v>
      </c>
      <c r="H13" s="61" t="s">
        <v>2231</v>
      </c>
      <c r="I13" s="61" t="s">
        <v>3294</v>
      </c>
      <c r="J13" s="61" t="s">
        <v>2150</v>
      </c>
      <c r="K13" s="61" t="s">
        <v>2151</v>
      </c>
      <c r="L13" s="61" t="s">
        <v>2149</v>
      </c>
      <c r="M13" s="61"/>
      <c r="N13" s="61"/>
      <c r="O13" s="108" t="s">
        <v>6659</v>
      </c>
      <c r="P13" s="98"/>
      <c r="Q13" s="37" t="str">
        <f>IFERROR(INDEX('VOLO GUIDE TO WATERDEEP'!B$3:B$166,MATCH($H13,'VOLO GUIDE TO WATERDEEP'!$A$3:$A$166,0),1),"")</f>
        <v/>
      </c>
      <c r="R13" s="37" t="str">
        <f>IFERROR(INDEX('VOLO GUIDE TO WATERDEEP'!C$3:C$166,MATCH($H13,'VOLO GUIDE TO WATERDEEP'!$A$3:$A$166,0),1),"")</f>
        <v/>
      </c>
      <c r="S13" s="37" t="str">
        <f>IFERROR(INDEX('VOLO GUIDE TO WATERDEEP'!D$3:D$166,MATCH($H13,'VOLO GUIDE TO WATERDEEP'!$A$3:$A$166,0),1),"")</f>
        <v/>
      </c>
      <c r="T13" s="37" t="str">
        <f>IFERROR(INDEX('VOLO GUIDE TO WATERDEEP'!E$3:E$166,MATCH($H13,'VOLO GUIDE TO WATERDEEP'!$A$3:$A$166,0),1),"")</f>
        <v/>
      </c>
      <c r="U13" s="37" t="str">
        <f>IFERROR(INDEX('VOLO GUIDE TO WATERDEEP'!F$3:F$166,MATCH($H13,'VOLO GUIDE TO WATERDEEP'!$A$3:$A$166,0),1),"")</f>
        <v/>
      </c>
      <c r="V13" s="37" t="str">
        <f>IFERROR(INDEX('VOLO GUIDE TO WATERDEEP'!G$3:G$166,MATCH($H13,'VOLO GUIDE TO WATERDEEP'!$A$3:$A$166,0),1),"")</f>
        <v/>
      </c>
      <c r="W13" s="37" t="str">
        <f>IFERROR(INDEX('VOLO GUIDE TO WATERDEEP'!I$3:I$166,MATCH($H13,'VOLO GUIDE TO WATERDEEP'!$A$3:$A$166,0),1),"")</f>
        <v/>
      </c>
      <c r="X13" s="98"/>
      <c r="Y13" s="37" t="str">
        <f>IFERROR(INDEX(ORGANIZATIONS!$B$2:$B$43,MATCH($F13,ORGANIZATIONS!$G$2:$G$43,0),1),"")</f>
        <v/>
      </c>
      <c r="Z13" s="98"/>
      <c r="AA13" s="37" t="str">
        <f>IFERROR(INDEX(ORGANIZATIONS!$Z$3:$Z$45,MATCH($F13,ORGANIZATIONS!$Y$3:$Y$45,0),1),"")</f>
        <v/>
      </c>
      <c r="AB13" s="98"/>
      <c r="AC13" s="403"/>
      <c r="AD13" s="403"/>
      <c r="AE13" s="403"/>
      <c r="AF13" s="403"/>
      <c r="AG13" s="98"/>
      <c r="AH13" s="403"/>
      <c r="AI13" s="403"/>
      <c r="AJ13" s="403"/>
      <c r="AK13" s="403"/>
      <c r="AL13" s="98"/>
      <c r="AM13" s="403"/>
      <c r="AN13" s="403"/>
      <c r="AO13" s="403"/>
      <c r="AP13" s="403"/>
      <c r="AQ13" s="403"/>
      <c r="AS13" t="s">
        <v>2197</v>
      </c>
    </row>
    <row r="14" spans="1:45">
      <c r="A14" t="s">
        <v>862</v>
      </c>
      <c r="B14" s="1" t="str">
        <f t="shared" si="0"/>
        <v>N12</v>
      </c>
      <c r="C14" s="1" t="str">
        <f t="shared" si="1"/>
        <v>Sultlue Villa (noble villa, A, 2s)</v>
      </c>
      <c r="F14" s="37" t="s">
        <v>1302</v>
      </c>
      <c r="G14" s="37" t="s">
        <v>1570</v>
      </c>
      <c r="H14" s="61" t="s">
        <v>2232</v>
      </c>
      <c r="I14" s="61" t="s">
        <v>3294</v>
      </c>
      <c r="J14" s="61" t="s">
        <v>2150</v>
      </c>
      <c r="K14" s="61" t="s">
        <v>2151</v>
      </c>
      <c r="L14" s="61" t="s">
        <v>2147</v>
      </c>
      <c r="M14" s="61"/>
      <c r="N14" s="61"/>
      <c r="O14" s="108" t="s">
        <v>6659</v>
      </c>
      <c r="P14" s="98"/>
      <c r="Q14" s="37" t="str">
        <f>IFERROR(INDEX('VOLO GUIDE TO WATERDEEP'!B$3:B$166,MATCH($H14,'VOLO GUIDE TO WATERDEEP'!$A$3:$A$166,0),1),"")</f>
        <v/>
      </c>
      <c r="R14" s="37" t="str">
        <f>IFERROR(INDEX('VOLO GUIDE TO WATERDEEP'!C$3:C$166,MATCH($H14,'VOLO GUIDE TO WATERDEEP'!$A$3:$A$166,0),1),"")</f>
        <v/>
      </c>
      <c r="S14" s="37" t="str">
        <f>IFERROR(INDEX('VOLO GUIDE TO WATERDEEP'!D$3:D$166,MATCH($H14,'VOLO GUIDE TO WATERDEEP'!$A$3:$A$166,0),1),"")</f>
        <v/>
      </c>
      <c r="T14" s="37" t="str">
        <f>IFERROR(INDEX('VOLO GUIDE TO WATERDEEP'!E$3:E$166,MATCH($H14,'VOLO GUIDE TO WATERDEEP'!$A$3:$A$166,0),1),"")</f>
        <v/>
      </c>
      <c r="U14" s="37" t="str">
        <f>IFERROR(INDEX('VOLO GUIDE TO WATERDEEP'!F$3:F$166,MATCH($H14,'VOLO GUIDE TO WATERDEEP'!$A$3:$A$166,0),1),"")</f>
        <v/>
      </c>
      <c r="V14" s="37" t="str">
        <f>IFERROR(INDEX('VOLO GUIDE TO WATERDEEP'!G$3:G$166,MATCH($H14,'VOLO GUIDE TO WATERDEEP'!$A$3:$A$166,0),1),"")</f>
        <v/>
      </c>
      <c r="W14" s="37" t="str">
        <f>IFERROR(INDEX('VOLO GUIDE TO WATERDEEP'!I$3:I$166,MATCH($H14,'VOLO GUIDE TO WATERDEEP'!$A$3:$A$166,0),1),"")</f>
        <v/>
      </c>
      <c r="X14" s="98"/>
      <c r="Y14" s="37" t="str">
        <f>IFERROR(INDEX(ORGANIZATIONS!$B$2:$B$43,MATCH($F14,ORGANIZATIONS!$G$2:$G$43,0),1),"")</f>
        <v/>
      </c>
      <c r="Z14" s="98"/>
      <c r="AA14" s="37" t="str">
        <f>IFERROR(INDEX(ORGANIZATIONS!$Z$3:$Z$45,MATCH($F14,ORGANIZATIONS!$Y$3:$Y$45,0),1),"")</f>
        <v/>
      </c>
      <c r="AB14" s="98"/>
      <c r="AC14" s="403"/>
      <c r="AD14" s="403"/>
      <c r="AE14" s="403"/>
      <c r="AF14" s="403"/>
      <c r="AG14" s="98"/>
      <c r="AH14" s="403"/>
      <c r="AI14" s="403"/>
      <c r="AJ14" s="403"/>
      <c r="AK14" s="403"/>
      <c r="AL14" s="98"/>
      <c r="AM14" s="403"/>
      <c r="AN14" s="403"/>
      <c r="AO14" s="403"/>
      <c r="AP14" s="403"/>
      <c r="AQ14" s="403"/>
      <c r="AS14" t="s">
        <v>2183</v>
      </c>
    </row>
    <row r="15" spans="1:45">
      <c r="A15" t="s">
        <v>863</v>
      </c>
      <c r="B15" s="1" t="str">
        <f t="shared" si="0"/>
        <v>N13</v>
      </c>
      <c r="C15" s="1" t="str">
        <f t="shared" si="1"/>
        <v>Cragsmere Villa (noble villa, A, 2s &amp; 3s)</v>
      </c>
      <c r="F15" s="37" t="s">
        <v>310</v>
      </c>
      <c r="G15" s="37" t="s">
        <v>1571</v>
      </c>
      <c r="H15" s="61" t="s">
        <v>2233</v>
      </c>
      <c r="I15" s="61" t="s">
        <v>3294</v>
      </c>
      <c r="J15" s="61" t="s">
        <v>2150</v>
      </c>
      <c r="K15" s="61" t="s">
        <v>2151</v>
      </c>
      <c r="L15" s="61" t="s">
        <v>2145</v>
      </c>
      <c r="M15" s="61"/>
      <c r="N15" s="61"/>
      <c r="O15" s="108" t="s">
        <v>6659</v>
      </c>
      <c r="P15" s="98"/>
      <c r="Q15" s="37" t="str">
        <f>IFERROR(INDEX('VOLO GUIDE TO WATERDEEP'!B$3:B$166,MATCH($H15,'VOLO GUIDE TO WATERDEEP'!$A$3:$A$166,0),1),"")</f>
        <v/>
      </c>
      <c r="R15" s="37" t="str">
        <f>IFERROR(INDEX('VOLO GUIDE TO WATERDEEP'!C$3:C$166,MATCH($H15,'VOLO GUIDE TO WATERDEEP'!$A$3:$A$166,0),1),"")</f>
        <v/>
      </c>
      <c r="S15" s="37" t="str">
        <f>IFERROR(INDEX('VOLO GUIDE TO WATERDEEP'!D$3:D$166,MATCH($H15,'VOLO GUIDE TO WATERDEEP'!$A$3:$A$166,0),1),"")</f>
        <v/>
      </c>
      <c r="T15" s="37" t="str">
        <f>IFERROR(INDEX('VOLO GUIDE TO WATERDEEP'!E$3:E$166,MATCH($H15,'VOLO GUIDE TO WATERDEEP'!$A$3:$A$166,0),1),"")</f>
        <v/>
      </c>
      <c r="U15" s="37" t="str">
        <f>IFERROR(INDEX('VOLO GUIDE TO WATERDEEP'!F$3:F$166,MATCH($H15,'VOLO GUIDE TO WATERDEEP'!$A$3:$A$166,0),1),"")</f>
        <v/>
      </c>
      <c r="V15" s="37" t="str">
        <f>IFERROR(INDEX('VOLO GUIDE TO WATERDEEP'!G$3:G$166,MATCH($H15,'VOLO GUIDE TO WATERDEEP'!$A$3:$A$166,0),1),"")</f>
        <v/>
      </c>
      <c r="W15" s="37" t="str">
        <f>IFERROR(INDEX('VOLO GUIDE TO WATERDEEP'!I$3:I$166,MATCH($H15,'VOLO GUIDE TO WATERDEEP'!$A$3:$A$166,0),1),"")</f>
        <v/>
      </c>
      <c r="X15" s="98"/>
      <c r="Y15" s="37" t="str">
        <f>IFERROR(INDEX(ORGANIZATIONS!$B$2:$B$43,MATCH($F15,ORGANIZATIONS!$G$2:$G$43,0),1),"")</f>
        <v/>
      </c>
      <c r="Z15" s="98"/>
      <c r="AA15" s="37" t="str">
        <f>IFERROR(INDEX(ORGANIZATIONS!$Z$3:$Z$45,MATCH($F15,ORGANIZATIONS!$Y$3:$Y$45,0),1),"")</f>
        <v/>
      </c>
      <c r="AB15" s="98"/>
      <c r="AC15" s="403"/>
      <c r="AD15" s="403"/>
      <c r="AE15" s="403"/>
      <c r="AF15" s="403"/>
      <c r="AG15" s="98"/>
      <c r="AH15" s="403"/>
      <c r="AI15" s="403"/>
      <c r="AJ15" s="403"/>
      <c r="AK15" s="403"/>
      <c r="AL15" s="98"/>
      <c r="AM15" s="403"/>
      <c r="AN15" s="403"/>
      <c r="AO15" s="403"/>
      <c r="AP15" s="403"/>
      <c r="AQ15" s="403"/>
      <c r="AS15" t="s">
        <v>2167</v>
      </c>
    </row>
    <row r="16" spans="1:45">
      <c r="A16" t="s">
        <v>864</v>
      </c>
      <c r="B16" s="1" t="str">
        <f t="shared" si="0"/>
        <v>N14</v>
      </c>
      <c r="C16" s="1" t="str">
        <f t="shared" si="1"/>
        <v>Massalan Villa (noble villa, A, 1s &amp; 2s) '</v>
      </c>
      <c r="F16" s="37" t="s">
        <v>499</v>
      </c>
      <c r="G16" s="37" t="s">
        <v>1572</v>
      </c>
      <c r="H16" s="61" t="s">
        <v>2234</v>
      </c>
      <c r="I16" s="61" t="s">
        <v>3294</v>
      </c>
      <c r="J16" s="61" t="s">
        <v>2150</v>
      </c>
      <c r="K16" s="61" t="s">
        <v>2151</v>
      </c>
      <c r="L16" s="61" t="s">
        <v>2146</v>
      </c>
      <c r="M16" s="61"/>
      <c r="N16" s="61"/>
      <c r="O16" s="108" t="s">
        <v>6659</v>
      </c>
      <c r="P16" s="98"/>
      <c r="Q16" s="37" t="str">
        <f>IFERROR(INDEX('VOLO GUIDE TO WATERDEEP'!B$3:B$166,MATCH($H16,'VOLO GUIDE TO WATERDEEP'!$A$3:$A$166,0),1),"")</f>
        <v/>
      </c>
      <c r="R16" s="37" t="str">
        <f>IFERROR(INDEX('VOLO GUIDE TO WATERDEEP'!C$3:C$166,MATCH($H16,'VOLO GUIDE TO WATERDEEP'!$A$3:$A$166,0),1),"")</f>
        <v/>
      </c>
      <c r="S16" s="37" t="str">
        <f>IFERROR(INDEX('VOLO GUIDE TO WATERDEEP'!D$3:D$166,MATCH($H16,'VOLO GUIDE TO WATERDEEP'!$A$3:$A$166,0),1),"")</f>
        <v/>
      </c>
      <c r="T16" s="37" t="str">
        <f>IFERROR(INDEX('VOLO GUIDE TO WATERDEEP'!E$3:E$166,MATCH($H16,'VOLO GUIDE TO WATERDEEP'!$A$3:$A$166,0),1),"")</f>
        <v/>
      </c>
      <c r="U16" s="37" t="str">
        <f>IFERROR(INDEX('VOLO GUIDE TO WATERDEEP'!F$3:F$166,MATCH($H16,'VOLO GUIDE TO WATERDEEP'!$A$3:$A$166,0),1),"")</f>
        <v/>
      </c>
      <c r="V16" s="37" t="str">
        <f>IFERROR(INDEX('VOLO GUIDE TO WATERDEEP'!G$3:G$166,MATCH($H16,'VOLO GUIDE TO WATERDEEP'!$A$3:$A$166,0),1),"")</f>
        <v/>
      </c>
      <c r="W16" s="37" t="str">
        <f>IFERROR(INDEX('VOLO GUIDE TO WATERDEEP'!I$3:I$166,MATCH($H16,'VOLO GUIDE TO WATERDEEP'!$A$3:$A$166,0),1),"")</f>
        <v/>
      </c>
      <c r="X16" s="98"/>
      <c r="Y16" s="37" t="str">
        <f>IFERROR(INDEX(ORGANIZATIONS!$B$2:$B$43,MATCH($F16,ORGANIZATIONS!$G$2:$G$43,0),1),"")</f>
        <v/>
      </c>
      <c r="Z16" s="98"/>
      <c r="AA16" s="37" t="str">
        <f>IFERROR(INDEX(ORGANIZATIONS!$Z$3:$Z$45,MATCH($F16,ORGANIZATIONS!$Y$3:$Y$45,0),1),"")</f>
        <v/>
      </c>
      <c r="AB16" s="98"/>
      <c r="AC16" s="403"/>
      <c r="AD16" s="403"/>
      <c r="AE16" s="403"/>
      <c r="AF16" s="403"/>
      <c r="AG16" s="98"/>
      <c r="AH16" s="403"/>
      <c r="AI16" s="403"/>
      <c r="AJ16" s="403"/>
      <c r="AK16" s="403"/>
      <c r="AL16" s="98"/>
      <c r="AM16" s="403"/>
      <c r="AN16" s="403"/>
      <c r="AO16" s="403"/>
      <c r="AP16" s="403"/>
      <c r="AQ16" s="403"/>
      <c r="AS16" t="s">
        <v>2173</v>
      </c>
    </row>
    <row r="17" spans="1:45">
      <c r="A17" t="s">
        <v>865</v>
      </c>
      <c r="B17" s="1" t="str">
        <f t="shared" si="0"/>
        <v>N15</v>
      </c>
      <c r="C17" s="1" t="str">
        <f t="shared" si="1"/>
        <v>Kothont Villa (noble villa, A, 1s &amp; 2s)</v>
      </c>
      <c r="F17" s="37" t="s">
        <v>459</v>
      </c>
      <c r="G17" s="37" t="s">
        <v>1573</v>
      </c>
      <c r="H17" s="61" t="s">
        <v>2235</v>
      </c>
      <c r="I17" s="61" t="s">
        <v>3294</v>
      </c>
      <c r="J17" s="61" t="s">
        <v>2150</v>
      </c>
      <c r="K17" s="61" t="s">
        <v>2151</v>
      </c>
      <c r="L17" s="61" t="s">
        <v>2146</v>
      </c>
      <c r="M17" s="61"/>
      <c r="N17" s="61"/>
      <c r="O17" s="108" t="s">
        <v>6659</v>
      </c>
      <c r="P17" s="98"/>
      <c r="Q17" s="37" t="str">
        <f>IFERROR(INDEX('VOLO GUIDE TO WATERDEEP'!B$3:B$166,MATCH($H17,'VOLO GUIDE TO WATERDEEP'!$A$3:$A$166,0),1),"")</f>
        <v/>
      </c>
      <c r="R17" s="37" t="str">
        <f>IFERROR(INDEX('VOLO GUIDE TO WATERDEEP'!C$3:C$166,MATCH($H17,'VOLO GUIDE TO WATERDEEP'!$A$3:$A$166,0),1),"")</f>
        <v/>
      </c>
      <c r="S17" s="37" t="str">
        <f>IFERROR(INDEX('VOLO GUIDE TO WATERDEEP'!D$3:D$166,MATCH($H17,'VOLO GUIDE TO WATERDEEP'!$A$3:$A$166,0),1),"")</f>
        <v/>
      </c>
      <c r="T17" s="37" t="str">
        <f>IFERROR(INDEX('VOLO GUIDE TO WATERDEEP'!E$3:E$166,MATCH($H17,'VOLO GUIDE TO WATERDEEP'!$A$3:$A$166,0),1),"")</f>
        <v/>
      </c>
      <c r="U17" s="37" t="str">
        <f>IFERROR(INDEX('VOLO GUIDE TO WATERDEEP'!F$3:F$166,MATCH($H17,'VOLO GUIDE TO WATERDEEP'!$A$3:$A$166,0),1),"")</f>
        <v/>
      </c>
      <c r="V17" s="37" t="str">
        <f>IFERROR(INDEX('VOLO GUIDE TO WATERDEEP'!G$3:G$166,MATCH($H17,'VOLO GUIDE TO WATERDEEP'!$A$3:$A$166,0),1),"")</f>
        <v/>
      </c>
      <c r="W17" s="37" t="str">
        <f>IFERROR(INDEX('VOLO GUIDE TO WATERDEEP'!I$3:I$166,MATCH($H17,'VOLO GUIDE TO WATERDEEP'!$A$3:$A$166,0),1),"")</f>
        <v/>
      </c>
      <c r="X17" s="98"/>
      <c r="Y17" s="37" t="str">
        <f>IFERROR(INDEX(ORGANIZATIONS!$B$2:$B$43,MATCH($F17,ORGANIZATIONS!$G$2:$G$43,0),1),"")</f>
        <v/>
      </c>
      <c r="Z17" s="98"/>
      <c r="AA17" s="37" t="str">
        <f>IFERROR(INDEX(ORGANIZATIONS!$Z$3:$Z$45,MATCH($F17,ORGANIZATIONS!$Y$3:$Y$45,0),1),"")</f>
        <v/>
      </c>
      <c r="AB17" s="98"/>
      <c r="AC17" s="403"/>
      <c r="AD17" s="403"/>
      <c r="AE17" s="403"/>
      <c r="AF17" s="403"/>
      <c r="AG17" s="98"/>
      <c r="AH17" s="403"/>
      <c r="AI17" s="403"/>
      <c r="AJ17" s="403"/>
      <c r="AK17" s="403"/>
      <c r="AL17" s="98"/>
      <c r="AM17" s="403"/>
      <c r="AN17" s="403"/>
      <c r="AO17" s="403"/>
      <c r="AP17" s="403"/>
      <c r="AQ17" s="403"/>
      <c r="AS17" t="s">
        <v>2166</v>
      </c>
    </row>
    <row r="18" spans="1:45">
      <c r="A18" t="s">
        <v>866</v>
      </c>
      <c r="B18" s="1" t="str">
        <f t="shared" si="0"/>
        <v>N16</v>
      </c>
      <c r="C18" s="1" t="str">
        <f t="shared" si="1"/>
        <v>Holyhands House (inn/temple of many faiths/former noble villa, A, 3s &amp; 4s)</v>
      </c>
      <c r="F18" s="37" t="s">
        <v>1303</v>
      </c>
      <c r="G18" s="37" t="s">
        <v>1574</v>
      </c>
      <c r="H18" s="61" t="s">
        <v>2236</v>
      </c>
      <c r="I18" s="61" t="s">
        <v>3294</v>
      </c>
      <c r="J18" s="61" t="s">
        <v>2166</v>
      </c>
      <c r="K18" s="61" t="s">
        <v>2151</v>
      </c>
      <c r="L18" s="61" t="s">
        <v>2149</v>
      </c>
      <c r="M18" s="61"/>
      <c r="N18" s="61"/>
      <c r="O18" s="108" t="s">
        <v>6659</v>
      </c>
      <c r="P18" s="98"/>
      <c r="Q18" s="37" t="str">
        <f>IFERROR(INDEX('VOLO GUIDE TO WATERDEEP'!B$3:B$166,MATCH($H18,'VOLO GUIDE TO WATERDEEP'!$A$3:$A$166,0),1),"")</f>
        <v/>
      </c>
      <c r="R18" s="37" t="str">
        <f>IFERROR(INDEX('VOLO GUIDE TO WATERDEEP'!C$3:C$166,MATCH($H18,'VOLO GUIDE TO WATERDEEP'!$A$3:$A$166,0),1),"")</f>
        <v/>
      </c>
      <c r="S18" s="37" t="str">
        <f>IFERROR(INDEX('VOLO GUIDE TO WATERDEEP'!D$3:D$166,MATCH($H18,'VOLO GUIDE TO WATERDEEP'!$A$3:$A$166,0),1),"")</f>
        <v/>
      </c>
      <c r="T18" s="37" t="str">
        <f>IFERROR(INDEX('VOLO GUIDE TO WATERDEEP'!E$3:E$166,MATCH($H18,'VOLO GUIDE TO WATERDEEP'!$A$3:$A$166,0),1),"")</f>
        <v/>
      </c>
      <c r="U18" s="37" t="str">
        <f>IFERROR(INDEX('VOLO GUIDE TO WATERDEEP'!F$3:F$166,MATCH($H18,'VOLO GUIDE TO WATERDEEP'!$A$3:$A$166,0),1),"")</f>
        <v/>
      </c>
      <c r="V18" s="37" t="str">
        <f>IFERROR(INDEX('VOLO GUIDE TO WATERDEEP'!G$3:G$166,MATCH($H18,'VOLO GUIDE TO WATERDEEP'!$A$3:$A$166,0),1),"")</f>
        <v/>
      </c>
      <c r="W18" s="37" t="str">
        <f>IFERROR(INDEX('VOLO GUIDE TO WATERDEEP'!I$3:I$166,MATCH($H18,'VOLO GUIDE TO WATERDEEP'!$A$3:$A$166,0),1),"")</f>
        <v/>
      </c>
      <c r="X18" s="98"/>
      <c r="Y18" s="37" t="str">
        <f>IFERROR(INDEX(ORGANIZATIONS!$B$2:$B$43,MATCH($F18,ORGANIZATIONS!$G$2:$G$43,0),1),"")</f>
        <v/>
      </c>
      <c r="Z18" s="98"/>
      <c r="AA18" s="37" t="str">
        <f>IFERROR(INDEX(ORGANIZATIONS!$Z$3:$Z$45,MATCH($F18,ORGANIZATIONS!$Y$3:$Y$45,0),1),"")</f>
        <v/>
      </c>
      <c r="AB18" s="98"/>
      <c r="AC18" s="403"/>
      <c r="AD18" s="403"/>
      <c r="AE18" s="403"/>
      <c r="AF18" s="403"/>
      <c r="AG18" s="98"/>
      <c r="AH18" s="403"/>
      <c r="AI18" s="403"/>
      <c r="AJ18" s="403"/>
      <c r="AK18" s="403"/>
      <c r="AL18" s="98"/>
      <c r="AM18" s="403"/>
      <c r="AN18" s="403"/>
      <c r="AO18" s="403"/>
      <c r="AP18" s="403"/>
      <c r="AQ18" s="403"/>
      <c r="AS18" t="s">
        <v>2189</v>
      </c>
    </row>
    <row r="19" spans="1:45">
      <c r="A19" t="s">
        <v>867</v>
      </c>
      <c r="B19" s="1" t="str">
        <f t="shared" si="0"/>
        <v>N17</v>
      </c>
      <c r="C19" s="1" t="str">
        <f t="shared" si="1"/>
        <v>Lanngolyn Villa (noble villa, A, 1s &amp; 3s)</v>
      </c>
      <c r="F19" s="37" t="s">
        <v>465</v>
      </c>
      <c r="G19" s="37" t="s">
        <v>1575</v>
      </c>
      <c r="H19" s="61" t="s">
        <v>2237</v>
      </c>
      <c r="I19" s="61" t="s">
        <v>3294</v>
      </c>
      <c r="J19" s="61" t="s">
        <v>2150</v>
      </c>
      <c r="K19" s="61" t="s">
        <v>2151</v>
      </c>
      <c r="L19" s="61" t="s">
        <v>2216</v>
      </c>
      <c r="M19" s="61"/>
      <c r="N19" s="61"/>
      <c r="O19" s="108" t="s">
        <v>6659</v>
      </c>
      <c r="P19" s="98"/>
      <c r="Q19" s="37" t="str">
        <f>IFERROR(INDEX('VOLO GUIDE TO WATERDEEP'!B$3:B$166,MATCH($H19,'VOLO GUIDE TO WATERDEEP'!$A$3:$A$166,0),1),"")</f>
        <v/>
      </c>
      <c r="R19" s="37" t="str">
        <f>IFERROR(INDEX('VOLO GUIDE TO WATERDEEP'!C$3:C$166,MATCH($H19,'VOLO GUIDE TO WATERDEEP'!$A$3:$A$166,0),1),"")</f>
        <v/>
      </c>
      <c r="S19" s="37" t="str">
        <f>IFERROR(INDEX('VOLO GUIDE TO WATERDEEP'!D$3:D$166,MATCH($H19,'VOLO GUIDE TO WATERDEEP'!$A$3:$A$166,0),1),"")</f>
        <v/>
      </c>
      <c r="T19" s="37" t="str">
        <f>IFERROR(INDEX('VOLO GUIDE TO WATERDEEP'!E$3:E$166,MATCH($H19,'VOLO GUIDE TO WATERDEEP'!$A$3:$A$166,0),1),"")</f>
        <v/>
      </c>
      <c r="U19" s="37" t="str">
        <f>IFERROR(INDEX('VOLO GUIDE TO WATERDEEP'!F$3:F$166,MATCH($H19,'VOLO GUIDE TO WATERDEEP'!$A$3:$A$166,0),1),"")</f>
        <v/>
      </c>
      <c r="V19" s="37" t="str">
        <f>IFERROR(INDEX('VOLO GUIDE TO WATERDEEP'!G$3:G$166,MATCH($H19,'VOLO GUIDE TO WATERDEEP'!$A$3:$A$166,0),1),"")</f>
        <v/>
      </c>
      <c r="W19" s="37" t="str">
        <f>IFERROR(INDEX('VOLO GUIDE TO WATERDEEP'!I$3:I$166,MATCH($H19,'VOLO GUIDE TO WATERDEEP'!$A$3:$A$166,0),1),"")</f>
        <v/>
      </c>
      <c r="X19" s="98"/>
      <c r="Y19" s="37" t="str">
        <f>IFERROR(INDEX(ORGANIZATIONS!$B$2:$B$43,MATCH($F19,ORGANIZATIONS!$G$2:$G$43,0),1),"")</f>
        <v/>
      </c>
      <c r="Z19" s="98"/>
      <c r="AA19" s="37" t="str">
        <f>IFERROR(INDEX(ORGANIZATIONS!$Z$3:$Z$45,MATCH($F19,ORGANIZATIONS!$Y$3:$Y$45,0),1),"")</f>
        <v/>
      </c>
      <c r="AB19" s="98"/>
      <c r="AC19" s="403"/>
      <c r="AD19" s="403"/>
      <c r="AE19" s="403"/>
      <c r="AF19" s="403"/>
      <c r="AG19" s="98"/>
      <c r="AH19" s="403"/>
      <c r="AI19" s="403"/>
      <c r="AJ19" s="403"/>
      <c r="AK19" s="403"/>
      <c r="AL19" s="98"/>
      <c r="AM19" s="403"/>
      <c r="AN19" s="403"/>
      <c r="AO19" s="403"/>
      <c r="AP19" s="403"/>
      <c r="AQ19" s="403"/>
      <c r="AS19" t="s">
        <v>2150</v>
      </c>
    </row>
    <row r="20" spans="1:45">
      <c r="A20" t="s">
        <v>868</v>
      </c>
      <c r="B20" s="1" t="str">
        <f t="shared" si="0"/>
        <v>N18</v>
      </c>
      <c r="C20" s="1" t="str">
        <f t="shared" si="1"/>
        <v>Ulbrinter Villa (noble villa, A, 2s &amp; 3s)</v>
      </c>
      <c r="F20" s="37" t="s">
        <v>630</v>
      </c>
      <c r="G20" s="37" t="s">
        <v>1576</v>
      </c>
      <c r="H20" s="61" t="s">
        <v>2238</v>
      </c>
      <c r="I20" s="61" t="s">
        <v>3294</v>
      </c>
      <c r="J20" s="61" t="s">
        <v>2150</v>
      </c>
      <c r="K20" s="61" t="s">
        <v>2151</v>
      </c>
      <c r="L20" s="61" t="s">
        <v>2145</v>
      </c>
      <c r="M20" s="61"/>
      <c r="N20" s="61"/>
      <c r="O20" s="108" t="s">
        <v>6660</v>
      </c>
      <c r="P20" s="98"/>
      <c r="Q20" s="37" t="str">
        <f>IFERROR(INDEX('VOLO GUIDE TO WATERDEEP'!B$3:B$166,MATCH($H20,'VOLO GUIDE TO WATERDEEP'!$A$3:$A$166,0),1),"")</f>
        <v/>
      </c>
      <c r="R20" s="37" t="str">
        <f>IFERROR(INDEX('VOLO GUIDE TO WATERDEEP'!C$3:C$166,MATCH($H20,'VOLO GUIDE TO WATERDEEP'!$A$3:$A$166,0),1),"")</f>
        <v/>
      </c>
      <c r="S20" s="37" t="str">
        <f>IFERROR(INDEX('VOLO GUIDE TO WATERDEEP'!D$3:D$166,MATCH($H20,'VOLO GUIDE TO WATERDEEP'!$A$3:$A$166,0),1),"")</f>
        <v/>
      </c>
      <c r="T20" s="37" t="str">
        <f>IFERROR(INDEX('VOLO GUIDE TO WATERDEEP'!E$3:E$166,MATCH($H20,'VOLO GUIDE TO WATERDEEP'!$A$3:$A$166,0),1),"")</f>
        <v/>
      </c>
      <c r="U20" s="37" t="str">
        <f>IFERROR(INDEX('VOLO GUIDE TO WATERDEEP'!F$3:F$166,MATCH($H20,'VOLO GUIDE TO WATERDEEP'!$A$3:$A$166,0),1),"")</f>
        <v/>
      </c>
      <c r="V20" s="37" t="str">
        <f>IFERROR(INDEX('VOLO GUIDE TO WATERDEEP'!G$3:G$166,MATCH($H20,'VOLO GUIDE TO WATERDEEP'!$A$3:$A$166,0),1),"")</f>
        <v/>
      </c>
      <c r="W20" s="37" t="str">
        <f>IFERROR(INDEX('VOLO GUIDE TO WATERDEEP'!I$3:I$166,MATCH($H20,'VOLO GUIDE TO WATERDEEP'!$A$3:$A$166,0),1),"")</f>
        <v/>
      </c>
      <c r="X20" s="98"/>
      <c r="Y20" s="37" t="str">
        <f>IFERROR(INDEX(ORGANIZATIONS!$B$2:$B$43,MATCH($F20,ORGANIZATIONS!$G$2:$G$43,0),1),"")</f>
        <v/>
      </c>
      <c r="Z20" s="98"/>
      <c r="AA20" s="37" t="str">
        <f>IFERROR(INDEX(ORGANIZATIONS!$Z$3:$Z$45,MATCH($F20,ORGANIZATIONS!$Y$3:$Y$45,0),1),"")</f>
        <v/>
      </c>
      <c r="AB20" s="98"/>
      <c r="AC20" s="403"/>
      <c r="AD20" s="403"/>
      <c r="AE20" s="403"/>
      <c r="AF20" s="403"/>
      <c r="AG20" s="98"/>
      <c r="AH20" s="403"/>
      <c r="AI20" s="403"/>
      <c r="AJ20" s="403"/>
      <c r="AK20" s="403"/>
      <c r="AL20" s="98"/>
      <c r="AM20" s="403"/>
      <c r="AN20" s="403"/>
      <c r="AO20" s="403"/>
      <c r="AP20" s="403"/>
      <c r="AQ20" s="403"/>
      <c r="AS20" t="s">
        <v>2176</v>
      </c>
    </row>
    <row r="21" spans="1:45">
      <c r="A21" t="s">
        <v>869</v>
      </c>
      <c r="B21" s="1" t="str">
        <f t="shared" si="0"/>
        <v>N19</v>
      </c>
      <c r="C21" s="1" t="str">
        <f t="shared" si="1"/>
        <v>Jardeth Villa (noble villa, A, 2s)</v>
      </c>
      <c r="F21" s="37" t="s">
        <v>1304</v>
      </c>
      <c r="G21" s="37" t="s">
        <v>1577</v>
      </c>
      <c r="H21" s="61" t="s">
        <v>2239</v>
      </c>
      <c r="I21" s="61" t="s">
        <v>3294</v>
      </c>
      <c r="J21" s="61" t="s">
        <v>2150</v>
      </c>
      <c r="K21" s="61" t="s">
        <v>2151</v>
      </c>
      <c r="L21" s="61" t="s">
        <v>2147</v>
      </c>
      <c r="M21" s="61"/>
      <c r="N21" s="61"/>
      <c r="O21" s="108" t="s">
        <v>6659</v>
      </c>
      <c r="P21" s="98"/>
      <c r="Q21" s="37" t="str">
        <f>IFERROR(INDEX('VOLO GUIDE TO WATERDEEP'!B$3:B$166,MATCH($H21,'VOLO GUIDE TO WATERDEEP'!$A$3:$A$166,0),1),"")</f>
        <v/>
      </c>
      <c r="R21" s="37" t="str">
        <f>IFERROR(INDEX('VOLO GUIDE TO WATERDEEP'!C$3:C$166,MATCH($H21,'VOLO GUIDE TO WATERDEEP'!$A$3:$A$166,0),1),"")</f>
        <v/>
      </c>
      <c r="S21" s="37" t="str">
        <f>IFERROR(INDEX('VOLO GUIDE TO WATERDEEP'!D$3:D$166,MATCH($H21,'VOLO GUIDE TO WATERDEEP'!$A$3:$A$166,0),1),"")</f>
        <v/>
      </c>
      <c r="T21" s="37" t="str">
        <f>IFERROR(INDEX('VOLO GUIDE TO WATERDEEP'!E$3:E$166,MATCH($H21,'VOLO GUIDE TO WATERDEEP'!$A$3:$A$166,0),1),"")</f>
        <v/>
      </c>
      <c r="U21" s="37" t="str">
        <f>IFERROR(INDEX('VOLO GUIDE TO WATERDEEP'!F$3:F$166,MATCH($H21,'VOLO GUIDE TO WATERDEEP'!$A$3:$A$166,0),1),"")</f>
        <v/>
      </c>
      <c r="V21" s="37" t="str">
        <f>IFERROR(INDEX('VOLO GUIDE TO WATERDEEP'!G$3:G$166,MATCH($H21,'VOLO GUIDE TO WATERDEEP'!$A$3:$A$166,0),1),"")</f>
        <v/>
      </c>
      <c r="W21" s="37" t="str">
        <f>IFERROR(INDEX('VOLO GUIDE TO WATERDEEP'!I$3:I$166,MATCH($H21,'VOLO GUIDE TO WATERDEEP'!$A$3:$A$166,0),1),"")</f>
        <v/>
      </c>
      <c r="X21" s="98"/>
      <c r="Y21" s="37" t="str">
        <f>IFERROR(INDEX(ORGANIZATIONS!$B$2:$B$43,MATCH($F21,ORGANIZATIONS!$G$2:$G$43,0),1),"")</f>
        <v/>
      </c>
      <c r="Z21" s="98"/>
      <c r="AA21" s="37" t="str">
        <f>IFERROR(INDEX(ORGANIZATIONS!$Z$3:$Z$45,MATCH($F21,ORGANIZATIONS!$Y$3:$Y$45,0),1),"")</f>
        <v/>
      </c>
      <c r="AB21" s="98"/>
      <c r="AC21" s="403"/>
      <c r="AD21" s="403"/>
      <c r="AE21" s="403"/>
      <c r="AF21" s="403"/>
      <c r="AG21" s="98"/>
      <c r="AH21" s="403"/>
      <c r="AI21" s="403"/>
      <c r="AJ21" s="403"/>
      <c r="AK21" s="403"/>
      <c r="AL21" s="98"/>
      <c r="AM21" s="403"/>
      <c r="AN21" s="403"/>
      <c r="AO21" s="403"/>
      <c r="AP21" s="403"/>
      <c r="AQ21" s="403"/>
      <c r="AS21" t="s">
        <v>2174</v>
      </c>
    </row>
    <row r="22" spans="1:45">
      <c r="A22" t="s">
        <v>870</v>
      </c>
      <c r="B22" s="1" t="str">
        <f t="shared" si="0"/>
        <v>N20</v>
      </c>
      <c r="C22" s="1" t="str">
        <f t="shared" si="1"/>
        <v>Gralhund Villa (noble villa, A, 3s)</v>
      </c>
      <c r="F22" s="37" t="s">
        <v>378</v>
      </c>
      <c r="G22" s="37" t="s">
        <v>1578</v>
      </c>
      <c r="H22" s="61" t="s">
        <v>2240</v>
      </c>
      <c r="I22" s="61" t="s">
        <v>3294</v>
      </c>
      <c r="J22" s="61" t="s">
        <v>2150</v>
      </c>
      <c r="K22" s="61" t="s">
        <v>2151</v>
      </c>
      <c r="L22" s="61" t="s">
        <v>2217</v>
      </c>
      <c r="M22" s="61"/>
      <c r="N22" s="61"/>
      <c r="O22" s="108" t="s">
        <v>6659</v>
      </c>
      <c r="P22" s="98"/>
      <c r="Q22" s="37" t="str">
        <f>IFERROR(INDEX('VOLO GUIDE TO WATERDEEP'!B$3:B$166,MATCH($H22,'VOLO GUIDE TO WATERDEEP'!$A$3:$A$166,0),1),"")</f>
        <v/>
      </c>
      <c r="R22" s="37" t="str">
        <f>IFERROR(INDEX('VOLO GUIDE TO WATERDEEP'!C$3:C$166,MATCH($H22,'VOLO GUIDE TO WATERDEEP'!$A$3:$A$166,0),1),"")</f>
        <v/>
      </c>
      <c r="S22" s="37" t="str">
        <f>IFERROR(INDEX('VOLO GUIDE TO WATERDEEP'!D$3:D$166,MATCH($H22,'VOLO GUIDE TO WATERDEEP'!$A$3:$A$166,0),1),"")</f>
        <v/>
      </c>
      <c r="T22" s="37" t="str">
        <f>IFERROR(INDEX('VOLO GUIDE TO WATERDEEP'!E$3:E$166,MATCH($H22,'VOLO GUIDE TO WATERDEEP'!$A$3:$A$166,0),1),"")</f>
        <v/>
      </c>
      <c r="U22" s="37" t="str">
        <f>IFERROR(INDEX('VOLO GUIDE TO WATERDEEP'!F$3:F$166,MATCH($H22,'VOLO GUIDE TO WATERDEEP'!$A$3:$A$166,0),1),"")</f>
        <v/>
      </c>
      <c r="V22" s="37" t="str">
        <f>IFERROR(INDEX('VOLO GUIDE TO WATERDEEP'!G$3:G$166,MATCH($H22,'VOLO GUIDE TO WATERDEEP'!$A$3:$A$166,0),1),"")</f>
        <v/>
      </c>
      <c r="W22" s="37" t="str">
        <f>IFERROR(INDEX('VOLO GUIDE TO WATERDEEP'!I$3:I$166,MATCH($H22,'VOLO GUIDE TO WATERDEEP'!$A$3:$A$166,0),1),"")</f>
        <v/>
      </c>
      <c r="X22" s="98"/>
      <c r="Y22" s="37" t="str">
        <f>IFERROR(INDEX(ORGANIZATIONS!$B$2:$B$43,MATCH($F22,ORGANIZATIONS!$G$2:$G$43,0),1),"")</f>
        <v/>
      </c>
      <c r="Z22" s="98"/>
      <c r="AA22" s="37" t="str">
        <f>IFERROR(INDEX(ORGANIZATIONS!$Z$3:$Z$45,MATCH($F22,ORGANIZATIONS!$Y$3:$Y$45,0),1),"")</f>
        <v/>
      </c>
      <c r="AB22" s="98"/>
      <c r="AC22" s="403"/>
      <c r="AD22" s="403"/>
      <c r="AE22" s="403"/>
      <c r="AF22" s="403"/>
      <c r="AG22" s="98"/>
      <c r="AH22" s="403"/>
      <c r="AI22" s="403"/>
      <c r="AJ22" s="403"/>
      <c r="AK22" s="403"/>
      <c r="AL22" s="98"/>
      <c r="AM22" s="403"/>
      <c r="AN22" s="403"/>
      <c r="AO22" s="403"/>
      <c r="AP22" s="403"/>
      <c r="AQ22" s="403"/>
      <c r="AS22" t="s">
        <v>2184</v>
      </c>
    </row>
    <row r="23" spans="1:45">
      <c r="A23" t="s">
        <v>871</v>
      </c>
      <c r="B23" s="1" t="str">
        <f t="shared" si="0"/>
        <v>N21</v>
      </c>
      <c r="C23" s="1" t="str">
        <f t="shared" si="1"/>
        <v>The Raging Lion (inn, B, 3)</v>
      </c>
      <c r="F23" s="37" t="s">
        <v>1305</v>
      </c>
      <c r="G23" s="37" t="s">
        <v>1579</v>
      </c>
      <c r="H23" s="61" t="s">
        <v>2241</v>
      </c>
      <c r="I23" s="61" t="s">
        <v>3294</v>
      </c>
      <c r="J23" s="61" t="s">
        <v>2167</v>
      </c>
      <c r="K23" s="61" t="s">
        <v>2156</v>
      </c>
      <c r="L23" s="61">
        <v>3</v>
      </c>
      <c r="M23" s="61"/>
      <c r="N23" s="61"/>
      <c r="O23" s="108" t="s">
        <v>6659</v>
      </c>
      <c r="P23" s="98"/>
      <c r="Q23" s="37">
        <f>IFERROR(INDEX('VOLO GUIDE TO WATERDEEP'!B$3:B$166,MATCH($H23,'VOLO GUIDE TO WATERDEEP'!$A$3:$A$166,0),1),"")</f>
        <v>4</v>
      </c>
      <c r="R23" s="37">
        <f>IFERROR(INDEX('VOLO GUIDE TO WATERDEEP'!C$3:C$166,MATCH($H23,'VOLO GUIDE TO WATERDEEP'!$A$3:$A$166,0),1),"")</f>
        <v>0</v>
      </c>
      <c r="S23" s="37">
        <f>IFERROR(INDEX('VOLO GUIDE TO WATERDEEP'!D$3:D$166,MATCH($H23,'VOLO GUIDE TO WATERDEEP'!$A$3:$A$166,0),1),"")</f>
        <v>4</v>
      </c>
      <c r="T23" s="37">
        <f>IFERROR(INDEX('VOLO GUIDE TO WATERDEEP'!E$3:E$166,MATCH($H23,'VOLO GUIDE TO WATERDEEP'!$A$3:$A$166,0),1),"")</f>
        <v>0</v>
      </c>
      <c r="U23" s="37" t="str">
        <f>IFERROR(INDEX('VOLO GUIDE TO WATERDEEP'!F$3:F$166,MATCH($H23,'VOLO GUIDE TO WATERDEEP'!$A$3:$A$166,0),1),"")</f>
        <v>Inn</v>
      </c>
      <c r="V23" s="37">
        <f>IFERROR(INDEX('VOLO GUIDE TO WATERDEEP'!G$3:G$166,MATCH($H23,'VOLO GUIDE TO WATERDEEP'!$A$3:$A$166,0),1),"")</f>
        <v>0</v>
      </c>
      <c r="W23" s="37" t="str">
        <f>IFERROR(INDEX('VOLO GUIDE TO WATERDEEP'!I$3:I$166,MATCH($H23,'VOLO GUIDE TO WATERDEEP'!$A$3:$A$166,0),1),"")</f>
        <v>NORTH WARD</v>
      </c>
      <c r="X23" s="98"/>
      <c r="Y23" s="37" t="str">
        <f>IFERROR(INDEX(ORGANIZATIONS!$B$2:$B$43,MATCH($F23,ORGANIZATIONS!$G$2:$G$43,0),1),"")</f>
        <v/>
      </c>
      <c r="Z23" s="98"/>
      <c r="AA23" s="37" t="str">
        <f>IFERROR(INDEX(ORGANIZATIONS!$Z$3:$Z$45,MATCH($F23,ORGANIZATIONS!$Y$3:$Y$45,0),1),"")</f>
        <v/>
      </c>
      <c r="AB23" s="98"/>
      <c r="AC23" s="403"/>
      <c r="AD23" s="403"/>
      <c r="AE23" s="403"/>
      <c r="AF23" s="403"/>
      <c r="AG23" s="98"/>
      <c r="AH23" s="403"/>
      <c r="AI23" s="403"/>
      <c r="AJ23" s="403"/>
      <c r="AK23" s="403"/>
      <c r="AL23" s="98"/>
      <c r="AM23" s="403"/>
      <c r="AN23" s="403"/>
      <c r="AO23" s="403"/>
      <c r="AP23" s="403"/>
      <c r="AQ23" s="403"/>
      <c r="AS23" t="s">
        <v>2165</v>
      </c>
    </row>
    <row r="24" spans="1:45">
      <c r="A24" t="s">
        <v>872</v>
      </c>
      <c r="B24" s="1" t="str">
        <f t="shared" si="0"/>
        <v>N22</v>
      </c>
      <c r="C24" s="1" t="str">
        <f t="shared" si="1"/>
        <v>Maerklos Villa (noble villa, A, 1s, 2s, &amp; 4s)</v>
      </c>
      <c r="F24" s="37" t="s">
        <v>478</v>
      </c>
      <c r="G24" s="37" t="s">
        <v>1580</v>
      </c>
      <c r="H24" s="61" t="s">
        <v>2242</v>
      </c>
      <c r="I24" s="61" t="s">
        <v>3294</v>
      </c>
      <c r="J24" s="61" t="s">
        <v>2150</v>
      </c>
      <c r="K24" s="61" t="s">
        <v>2151</v>
      </c>
      <c r="L24" s="61" t="s">
        <v>2203</v>
      </c>
      <c r="M24" s="61"/>
      <c r="N24" s="61"/>
      <c r="O24" s="108" t="s">
        <v>6659</v>
      </c>
      <c r="P24" s="98"/>
      <c r="Q24" s="37" t="str">
        <f>IFERROR(INDEX('VOLO GUIDE TO WATERDEEP'!B$3:B$166,MATCH($H24,'VOLO GUIDE TO WATERDEEP'!$A$3:$A$166,0),1),"")</f>
        <v/>
      </c>
      <c r="R24" s="37" t="str">
        <f>IFERROR(INDEX('VOLO GUIDE TO WATERDEEP'!C$3:C$166,MATCH($H24,'VOLO GUIDE TO WATERDEEP'!$A$3:$A$166,0),1),"")</f>
        <v/>
      </c>
      <c r="S24" s="37" t="str">
        <f>IFERROR(INDEX('VOLO GUIDE TO WATERDEEP'!D$3:D$166,MATCH($H24,'VOLO GUIDE TO WATERDEEP'!$A$3:$A$166,0),1),"")</f>
        <v/>
      </c>
      <c r="T24" s="37" t="str">
        <f>IFERROR(INDEX('VOLO GUIDE TO WATERDEEP'!E$3:E$166,MATCH($H24,'VOLO GUIDE TO WATERDEEP'!$A$3:$A$166,0),1),"")</f>
        <v/>
      </c>
      <c r="U24" s="37" t="str">
        <f>IFERROR(INDEX('VOLO GUIDE TO WATERDEEP'!F$3:F$166,MATCH($H24,'VOLO GUIDE TO WATERDEEP'!$A$3:$A$166,0),1),"")</f>
        <v/>
      </c>
      <c r="V24" s="37" t="str">
        <f>IFERROR(INDEX('VOLO GUIDE TO WATERDEEP'!G$3:G$166,MATCH($H24,'VOLO GUIDE TO WATERDEEP'!$A$3:$A$166,0),1),"")</f>
        <v/>
      </c>
      <c r="W24" s="37" t="str">
        <f>IFERROR(INDEX('VOLO GUIDE TO WATERDEEP'!I$3:I$166,MATCH($H24,'VOLO GUIDE TO WATERDEEP'!$A$3:$A$166,0),1),"")</f>
        <v/>
      </c>
      <c r="X24" s="98"/>
      <c r="Y24" s="37" t="str">
        <f>IFERROR(INDEX(ORGANIZATIONS!$B$2:$B$43,MATCH($F24,ORGANIZATIONS!$G$2:$G$43,0),1),"")</f>
        <v/>
      </c>
      <c r="Z24" s="98"/>
      <c r="AA24" s="37" t="str">
        <f>IFERROR(INDEX(ORGANIZATIONS!$Z$3:$Z$45,MATCH($F24,ORGANIZATIONS!$Y$3:$Y$45,0),1),"")</f>
        <v/>
      </c>
      <c r="AB24" s="98"/>
      <c r="AC24" s="403"/>
      <c r="AD24" s="403"/>
      <c r="AE24" s="403"/>
      <c r="AF24" s="403"/>
      <c r="AG24" s="98"/>
      <c r="AH24" s="403"/>
      <c r="AI24" s="403"/>
      <c r="AJ24" s="403"/>
      <c r="AK24" s="403"/>
      <c r="AL24" s="98"/>
      <c r="AM24" s="403"/>
      <c r="AN24" s="403"/>
      <c r="AO24" s="403"/>
      <c r="AP24" s="403"/>
      <c r="AQ24" s="403"/>
      <c r="AS24" t="s">
        <v>2199</v>
      </c>
    </row>
    <row r="25" spans="1:45">
      <c r="A25" t="s">
        <v>873</v>
      </c>
      <c r="B25" s="1" t="str">
        <f t="shared" si="0"/>
        <v>N23</v>
      </c>
      <c r="C25" s="1" t="str">
        <f t="shared" si="1"/>
        <v>Nandar Villa (noble villa, A, 2s &amp; 3s)</v>
      </c>
      <c r="F25" s="37" t="s">
        <v>517</v>
      </c>
      <c r="G25" s="37" t="s">
        <v>1581</v>
      </c>
      <c r="H25" s="61" t="s">
        <v>2243</v>
      </c>
      <c r="I25" s="61" t="s">
        <v>3294</v>
      </c>
      <c r="J25" s="61" t="s">
        <v>2150</v>
      </c>
      <c r="K25" s="61" t="s">
        <v>2151</v>
      </c>
      <c r="L25" s="61" t="s">
        <v>2145</v>
      </c>
      <c r="M25" s="61"/>
      <c r="N25" s="61"/>
      <c r="O25" s="108" t="s">
        <v>6659</v>
      </c>
      <c r="P25" s="98"/>
      <c r="Q25" s="37" t="str">
        <f>IFERROR(INDEX('VOLO GUIDE TO WATERDEEP'!B$3:B$166,MATCH($H25,'VOLO GUIDE TO WATERDEEP'!$A$3:$A$166,0),1),"")</f>
        <v/>
      </c>
      <c r="R25" s="37" t="str">
        <f>IFERROR(INDEX('VOLO GUIDE TO WATERDEEP'!C$3:C$166,MATCH($H25,'VOLO GUIDE TO WATERDEEP'!$A$3:$A$166,0),1),"")</f>
        <v/>
      </c>
      <c r="S25" s="37" t="str">
        <f>IFERROR(INDEX('VOLO GUIDE TO WATERDEEP'!D$3:D$166,MATCH($H25,'VOLO GUIDE TO WATERDEEP'!$A$3:$A$166,0),1),"")</f>
        <v/>
      </c>
      <c r="T25" s="37" t="str">
        <f>IFERROR(INDEX('VOLO GUIDE TO WATERDEEP'!E$3:E$166,MATCH($H25,'VOLO GUIDE TO WATERDEEP'!$A$3:$A$166,0),1),"")</f>
        <v/>
      </c>
      <c r="U25" s="37" t="str">
        <f>IFERROR(INDEX('VOLO GUIDE TO WATERDEEP'!F$3:F$166,MATCH($H25,'VOLO GUIDE TO WATERDEEP'!$A$3:$A$166,0),1),"")</f>
        <v/>
      </c>
      <c r="V25" s="37" t="str">
        <f>IFERROR(INDEX('VOLO GUIDE TO WATERDEEP'!G$3:G$166,MATCH($H25,'VOLO GUIDE TO WATERDEEP'!$A$3:$A$166,0),1),"")</f>
        <v/>
      </c>
      <c r="W25" s="37" t="str">
        <f>IFERROR(INDEX('VOLO GUIDE TO WATERDEEP'!I$3:I$166,MATCH($H25,'VOLO GUIDE TO WATERDEEP'!$A$3:$A$166,0),1),"")</f>
        <v/>
      </c>
      <c r="X25" s="98"/>
      <c r="Y25" s="37" t="str">
        <f>IFERROR(INDEX(ORGANIZATIONS!$B$2:$B$43,MATCH($F25,ORGANIZATIONS!$G$2:$G$43,0),1),"")</f>
        <v/>
      </c>
      <c r="Z25" s="98"/>
      <c r="AA25" s="37" t="str">
        <f>IFERROR(INDEX(ORGANIZATIONS!$Z$3:$Z$45,MATCH($F25,ORGANIZATIONS!$Y$3:$Y$45,0),1),"")</f>
        <v/>
      </c>
      <c r="AB25" s="98"/>
      <c r="AC25" s="403"/>
      <c r="AD25" s="403"/>
      <c r="AE25" s="403"/>
      <c r="AF25" s="403"/>
      <c r="AG25" s="98"/>
      <c r="AH25" s="403"/>
      <c r="AI25" s="403"/>
      <c r="AJ25" s="403"/>
      <c r="AK25" s="403"/>
      <c r="AL25" s="98"/>
      <c r="AM25" s="403"/>
      <c r="AN25" s="403"/>
      <c r="AO25" s="403"/>
      <c r="AP25" s="403"/>
      <c r="AQ25" s="403"/>
      <c r="AS25" t="s">
        <v>2178</v>
      </c>
    </row>
    <row r="26" spans="1:45">
      <c r="A26" t="s">
        <v>874</v>
      </c>
      <c r="B26" s="1" t="str">
        <f t="shared" si="0"/>
        <v>N24</v>
      </c>
      <c r="C26" s="1" t="str">
        <f t="shared" si="1"/>
        <v>Stormweather Villa (noble villa, A, 2s &amp; 5s)</v>
      </c>
      <c r="F26" s="37" t="s">
        <v>576</v>
      </c>
      <c r="G26" s="37" t="s">
        <v>1582</v>
      </c>
      <c r="H26" s="61" t="s">
        <v>2244</v>
      </c>
      <c r="I26" s="61" t="s">
        <v>3294</v>
      </c>
      <c r="J26" s="61" t="s">
        <v>2150</v>
      </c>
      <c r="K26" s="61" t="s">
        <v>2151</v>
      </c>
      <c r="L26" s="61" t="s">
        <v>2147</v>
      </c>
      <c r="M26" s="61"/>
      <c r="N26" s="61"/>
      <c r="O26" s="108" t="s">
        <v>6659</v>
      </c>
      <c r="P26" s="98"/>
      <c r="Q26" s="37" t="str">
        <f>IFERROR(INDEX('VOLO GUIDE TO WATERDEEP'!B$3:B$166,MATCH($H26,'VOLO GUIDE TO WATERDEEP'!$A$3:$A$166,0),1),"")</f>
        <v/>
      </c>
      <c r="R26" s="37" t="str">
        <f>IFERROR(INDEX('VOLO GUIDE TO WATERDEEP'!C$3:C$166,MATCH($H26,'VOLO GUIDE TO WATERDEEP'!$A$3:$A$166,0),1),"")</f>
        <v/>
      </c>
      <c r="S26" s="37" t="str">
        <f>IFERROR(INDEX('VOLO GUIDE TO WATERDEEP'!D$3:D$166,MATCH($H26,'VOLO GUIDE TO WATERDEEP'!$A$3:$A$166,0),1),"")</f>
        <v/>
      </c>
      <c r="T26" s="37" t="str">
        <f>IFERROR(INDEX('VOLO GUIDE TO WATERDEEP'!E$3:E$166,MATCH($H26,'VOLO GUIDE TO WATERDEEP'!$A$3:$A$166,0),1),"")</f>
        <v/>
      </c>
      <c r="U26" s="37" t="str">
        <f>IFERROR(INDEX('VOLO GUIDE TO WATERDEEP'!F$3:F$166,MATCH($H26,'VOLO GUIDE TO WATERDEEP'!$A$3:$A$166,0),1),"")</f>
        <v/>
      </c>
      <c r="V26" s="37" t="str">
        <f>IFERROR(INDEX('VOLO GUIDE TO WATERDEEP'!G$3:G$166,MATCH($H26,'VOLO GUIDE TO WATERDEEP'!$A$3:$A$166,0),1),"")</f>
        <v/>
      </c>
      <c r="W26" s="37" t="str">
        <f>IFERROR(INDEX('VOLO GUIDE TO WATERDEEP'!I$3:I$166,MATCH($H26,'VOLO GUIDE TO WATERDEEP'!$A$3:$A$166,0),1),"")</f>
        <v/>
      </c>
      <c r="X26" s="98"/>
      <c r="Y26" s="37" t="str">
        <f>IFERROR(INDEX(ORGANIZATIONS!$B$2:$B$43,MATCH($F26,ORGANIZATIONS!$G$2:$G$43,0),1),"")</f>
        <v/>
      </c>
      <c r="Z26" s="98"/>
      <c r="AA26" s="37" t="str">
        <f>IFERROR(INDEX(ORGANIZATIONS!$Z$3:$Z$45,MATCH($F26,ORGANIZATIONS!$Y$3:$Y$45,0),1),"")</f>
        <v/>
      </c>
      <c r="AB26" s="98"/>
      <c r="AC26" s="403"/>
      <c r="AD26" s="403"/>
      <c r="AE26" s="403"/>
      <c r="AF26" s="403"/>
      <c r="AG26" s="98"/>
      <c r="AH26" s="403"/>
      <c r="AI26" s="403"/>
      <c r="AJ26" s="403"/>
      <c r="AK26" s="403"/>
      <c r="AL26" s="98"/>
      <c r="AM26" s="403"/>
      <c r="AN26" s="403"/>
      <c r="AO26" s="403"/>
      <c r="AP26" s="403"/>
      <c r="AQ26" s="403"/>
      <c r="AS26" t="s">
        <v>2188</v>
      </c>
    </row>
    <row r="27" spans="1:45">
      <c r="A27" t="s">
        <v>875</v>
      </c>
      <c r="B27" s="1" t="str">
        <f t="shared" si="0"/>
        <v>N25</v>
      </c>
      <c r="C27" s="1" t="str">
        <f t="shared" si="1"/>
        <v>A Maiden's Tears (tavern, B, 1)</v>
      </c>
      <c r="F27" s="37" t="s">
        <v>1306</v>
      </c>
      <c r="G27" s="37" t="s">
        <v>1583</v>
      </c>
      <c r="H27" s="61" t="s">
        <v>2245</v>
      </c>
      <c r="I27" s="61" t="s">
        <v>3294</v>
      </c>
      <c r="J27" s="61" t="s">
        <v>2168</v>
      </c>
      <c r="K27" s="61" t="s">
        <v>2156</v>
      </c>
      <c r="L27" s="61">
        <v>1</v>
      </c>
      <c r="M27" s="61"/>
      <c r="N27" s="61"/>
      <c r="O27" s="108" t="s">
        <v>6659</v>
      </c>
      <c r="P27" s="98"/>
      <c r="Q27" s="37" t="str">
        <f>IFERROR(INDEX('VOLO GUIDE TO WATERDEEP'!B$3:B$166,MATCH($H27,'VOLO GUIDE TO WATERDEEP'!$A$3:$A$166,0),1),"")</f>
        <v/>
      </c>
      <c r="R27" s="37" t="str">
        <f>IFERROR(INDEX('VOLO GUIDE TO WATERDEEP'!C$3:C$166,MATCH($H27,'VOLO GUIDE TO WATERDEEP'!$A$3:$A$166,0),1),"")</f>
        <v/>
      </c>
      <c r="S27" s="37" t="str">
        <f>IFERROR(INDEX('VOLO GUIDE TO WATERDEEP'!D$3:D$166,MATCH($H27,'VOLO GUIDE TO WATERDEEP'!$A$3:$A$166,0),1),"")</f>
        <v/>
      </c>
      <c r="T27" s="37" t="str">
        <f>IFERROR(INDEX('VOLO GUIDE TO WATERDEEP'!E$3:E$166,MATCH($H27,'VOLO GUIDE TO WATERDEEP'!$A$3:$A$166,0),1),"")</f>
        <v/>
      </c>
      <c r="U27" s="37" t="str">
        <f>IFERROR(INDEX('VOLO GUIDE TO WATERDEEP'!F$3:F$166,MATCH($H27,'VOLO GUIDE TO WATERDEEP'!$A$3:$A$166,0),1),"")</f>
        <v/>
      </c>
      <c r="V27" s="37" t="str">
        <f>IFERROR(INDEX('VOLO GUIDE TO WATERDEEP'!G$3:G$166,MATCH($H27,'VOLO GUIDE TO WATERDEEP'!$A$3:$A$166,0),1),"")</f>
        <v/>
      </c>
      <c r="W27" s="37" t="str">
        <f>IFERROR(INDEX('VOLO GUIDE TO WATERDEEP'!I$3:I$166,MATCH($H27,'VOLO GUIDE TO WATERDEEP'!$A$3:$A$166,0),1),"")</f>
        <v/>
      </c>
      <c r="X27" s="98"/>
      <c r="Y27" s="37" t="str">
        <f>IFERROR(INDEX(ORGANIZATIONS!$B$2:$B$43,MATCH($F27,ORGANIZATIONS!$G$2:$G$43,0),1),"")</f>
        <v/>
      </c>
      <c r="Z27" s="98"/>
      <c r="AA27" s="37" t="str">
        <f>IFERROR(INDEX(ORGANIZATIONS!$Z$3:$Z$45,MATCH($F27,ORGANIZATIONS!$Y$3:$Y$45,0),1),"")</f>
        <v/>
      </c>
      <c r="AB27" s="98"/>
      <c r="AC27" s="403"/>
      <c r="AD27" s="403"/>
      <c r="AE27" s="403"/>
      <c r="AF27" s="403"/>
      <c r="AG27" s="98"/>
      <c r="AH27" s="403"/>
      <c r="AI27" s="403"/>
      <c r="AJ27" s="403"/>
      <c r="AK27" s="403"/>
      <c r="AL27" s="98"/>
      <c r="AM27" s="403"/>
      <c r="AN27" s="403"/>
      <c r="AO27" s="403"/>
      <c r="AP27" s="403"/>
      <c r="AQ27" s="403"/>
      <c r="AS27" t="s">
        <v>2163</v>
      </c>
    </row>
    <row r="28" spans="1:45">
      <c r="A28" t="s">
        <v>876</v>
      </c>
      <c r="B28" s="1" t="str">
        <f t="shared" si="0"/>
        <v>N26</v>
      </c>
      <c r="C28" s="1" t="str">
        <f t="shared" si="1"/>
        <v>Twilight Hunters (tavern, C, 2)</v>
      </c>
      <c r="F28" s="37" t="s">
        <v>1307</v>
      </c>
      <c r="G28" s="37" t="s">
        <v>1584</v>
      </c>
      <c r="H28" s="61" t="s">
        <v>2246</v>
      </c>
      <c r="I28" s="61" t="s">
        <v>3294</v>
      </c>
      <c r="J28" s="61" t="s">
        <v>2168</v>
      </c>
      <c r="K28" s="61" t="s">
        <v>2144</v>
      </c>
      <c r="L28" s="61">
        <v>2</v>
      </c>
      <c r="M28" s="61"/>
      <c r="N28" s="61"/>
      <c r="O28" s="108" t="s">
        <v>6659</v>
      </c>
      <c r="P28" s="98"/>
      <c r="Q28" s="37" t="str">
        <f>IFERROR(INDEX('VOLO GUIDE TO WATERDEEP'!B$3:B$166,MATCH($H28,'VOLO GUIDE TO WATERDEEP'!$A$3:$A$166,0),1),"")</f>
        <v/>
      </c>
      <c r="R28" s="37" t="str">
        <f>IFERROR(INDEX('VOLO GUIDE TO WATERDEEP'!C$3:C$166,MATCH($H28,'VOLO GUIDE TO WATERDEEP'!$A$3:$A$166,0),1),"")</f>
        <v/>
      </c>
      <c r="S28" s="37" t="str">
        <f>IFERROR(INDEX('VOLO GUIDE TO WATERDEEP'!D$3:D$166,MATCH($H28,'VOLO GUIDE TO WATERDEEP'!$A$3:$A$166,0),1),"")</f>
        <v/>
      </c>
      <c r="T28" s="37" t="str">
        <f>IFERROR(INDEX('VOLO GUIDE TO WATERDEEP'!E$3:E$166,MATCH($H28,'VOLO GUIDE TO WATERDEEP'!$A$3:$A$166,0),1),"")</f>
        <v/>
      </c>
      <c r="U28" s="37" t="str">
        <f>IFERROR(INDEX('VOLO GUIDE TO WATERDEEP'!F$3:F$166,MATCH($H28,'VOLO GUIDE TO WATERDEEP'!$A$3:$A$166,0),1),"")</f>
        <v/>
      </c>
      <c r="V28" s="37" t="str">
        <f>IFERROR(INDEX('VOLO GUIDE TO WATERDEEP'!G$3:G$166,MATCH($H28,'VOLO GUIDE TO WATERDEEP'!$A$3:$A$166,0),1),"")</f>
        <v/>
      </c>
      <c r="W28" s="37" t="str">
        <f>IFERROR(INDEX('VOLO GUIDE TO WATERDEEP'!I$3:I$166,MATCH($H28,'VOLO GUIDE TO WATERDEEP'!$A$3:$A$166,0),1),"")</f>
        <v/>
      </c>
      <c r="X28" s="98"/>
      <c r="Y28" s="37" t="str">
        <f>IFERROR(INDEX(ORGANIZATIONS!$B$2:$B$43,MATCH($F28,ORGANIZATIONS!$G$2:$G$43,0),1),"")</f>
        <v/>
      </c>
      <c r="Z28" s="98"/>
      <c r="AA28" s="37" t="str">
        <f>IFERROR(INDEX(ORGANIZATIONS!$Z$3:$Z$45,MATCH($F28,ORGANIZATIONS!$Y$3:$Y$45,0),1),"")</f>
        <v/>
      </c>
      <c r="AB28" s="98"/>
      <c r="AC28" s="403"/>
      <c r="AD28" s="403"/>
      <c r="AE28" s="403"/>
      <c r="AF28" s="403"/>
      <c r="AG28" s="98"/>
      <c r="AH28" s="403"/>
      <c r="AI28" s="403"/>
      <c r="AJ28" s="403"/>
      <c r="AK28" s="403"/>
      <c r="AL28" s="98"/>
      <c r="AM28" s="403"/>
      <c r="AN28" s="403"/>
      <c r="AO28" s="403"/>
      <c r="AP28" s="403"/>
      <c r="AQ28" s="403"/>
      <c r="AS28" t="s">
        <v>2168</v>
      </c>
    </row>
    <row r="29" spans="1:45">
      <c r="A29" t="s">
        <v>877</v>
      </c>
      <c r="B29" s="1" t="str">
        <f t="shared" si="0"/>
        <v>N27</v>
      </c>
      <c r="C29" s="1" t="str">
        <f t="shared" si="1"/>
        <v>The Gentle Mermaid (festhall, B, 4)</v>
      </c>
      <c r="F29" s="37" t="s">
        <v>1308</v>
      </c>
      <c r="G29" s="37" t="s">
        <v>1585</v>
      </c>
      <c r="H29" s="61" t="s">
        <v>2247</v>
      </c>
      <c r="I29" s="61" t="s">
        <v>3294</v>
      </c>
      <c r="J29" s="61" t="s">
        <v>2169</v>
      </c>
      <c r="K29" s="61" t="s">
        <v>2156</v>
      </c>
      <c r="L29" s="61">
        <v>4</v>
      </c>
      <c r="M29" s="61"/>
      <c r="N29" s="61"/>
      <c r="O29" s="108" t="s">
        <v>6659</v>
      </c>
      <c r="P29" s="98"/>
      <c r="Q29" s="37">
        <f>IFERROR(INDEX('VOLO GUIDE TO WATERDEEP'!B$3:B$166,MATCH($H29,'VOLO GUIDE TO WATERDEEP'!$A$3:$A$166,0),1),"")</f>
        <v>4</v>
      </c>
      <c r="R29" s="37">
        <f>IFERROR(INDEX('VOLO GUIDE TO WATERDEEP'!C$3:C$166,MATCH($H29,'VOLO GUIDE TO WATERDEEP'!$A$3:$A$166,0),1),"")</f>
        <v>0</v>
      </c>
      <c r="S29" s="37">
        <f>IFERROR(INDEX('VOLO GUIDE TO WATERDEEP'!D$3:D$166,MATCH($H29,'VOLO GUIDE TO WATERDEEP'!$A$3:$A$166,0),1),"")</f>
        <v>4</v>
      </c>
      <c r="T29" s="37">
        <f>IFERROR(INDEX('VOLO GUIDE TO WATERDEEP'!E$3:E$166,MATCH($H29,'VOLO GUIDE TO WATERDEEP'!$A$3:$A$166,0),1),"")</f>
        <v>0</v>
      </c>
      <c r="U29" s="37" t="str">
        <f>IFERROR(INDEX('VOLO GUIDE TO WATERDEEP'!F$3:F$166,MATCH($H29,'VOLO GUIDE TO WATERDEEP'!$A$3:$A$166,0),1),"")</f>
        <v>Tavern, Gambling House, &amp; Festhall</v>
      </c>
      <c r="V29" s="37" t="str">
        <f>IFERROR(INDEX('VOLO GUIDE TO WATERDEEP'!G$3:G$166,MATCH($H29,'VOLO GUIDE TO WATERDEEP'!$A$3:$A$166,0),1),"")</f>
        <v>One of the largest gambling houses in all of Faerun, and a luxurious place to see and be seen among the fabulously wealthy and powerful.</v>
      </c>
      <c r="W29" s="37" t="str">
        <f>IFERROR(INDEX('VOLO GUIDE TO WATERDEEP'!I$3:I$166,MATCH($H29,'VOLO GUIDE TO WATERDEEP'!$A$3:$A$166,0),1),"")</f>
        <v>NORTH WARD</v>
      </c>
      <c r="X29" s="98"/>
      <c r="Y29" s="37" t="str">
        <f>IFERROR(INDEX(ORGANIZATIONS!$B$2:$B$43,MATCH($F29,ORGANIZATIONS!$G$2:$G$43,0),1),"")</f>
        <v/>
      </c>
      <c r="Z29" s="98"/>
      <c r="AA29" s="37" t="str">
        <f>IFERROR(INDEX(ORGANIZATIONS!$Z$3:$Z$45,MATCH($F29,ORGANIZATIONS!$Y$3:$Y$45,0),1),"")</f>
        <v/>
      </c>
      <c r="AB29" s="98"/>
      <c r="AC29" s="403"/>
      <c r="AD29" s="403"/>
      <c r="AE29" s="403"/>
      <c r="AF29" s="403"/>
      <c r="AG29" s="98"/>
      <c r="AH29" s="403"/>
      <c r="AI29" s="403"/>
      <c r="AJ29" s="403"/>
      <c r="AK29" s="403"/>
      <c r="AL29" s="98"/>
      <c r="AM29" s="403"/>
      <c r="AN29" s="403"/>
      <c r="AO29" s="403"/>
      <c r="AP29" s="403"/>
      <c r="AQ29" s="403"/>
      <c r="AS29" t="s">
        <v>6550</v>
      </c>
    </row>
    <row r="30" spans="1:45">
      <c r="A30" t="s">
        <v>878</v>
      </c>
      <c r="B30" s="1" t="str">
        <f t="shared" si="0"/>
        <v>N28</v>
      </c>
      <c r="C30" s="1" t="str">
        <f t="shared" si="1"/>
        <v>Durinbold Villa (noble villa, A, 3s &amp; 4s)</v>
      </c>
      <c r="F30" s="37" t="s">
        <v>329</v>
      </c>
      <c r="G30" s="37" t="s">
        <v>1586</v>
      </c>
      <c r="H30" s="61" t="s">
        <v>2248</v>
      </c>
      <c r="I30" s="61" t="s">
        <v>3294</v>
      </c>
      <c r="J30" s="61" t="s">
        <v>2150</v>
      </c>
      <c r="K30" s="61" t="s">
        <v>2151</v>
      </c>
      <c r="L30" s="61" t="s">
        <v>2149</v>
      </c>
      <c r="M30" s="61"/>
      <c r="N30" s="61"/>
      <c r="O30" s="108" t="s">
        <v>6659</v>
      </c>
      <c r="P30" s="98"/>
      <c r="Q30" s="37" t="str">
        <f>IFERROR(INDEX('VOLO GUIDE TO WATERDEEP'!B$3:B$166,MATCH($H30,'VOLO GUIDE TO WATERDEEP'!$A$3:$A$166,0),1),"")</f>
        <v/>
      </c>
      <c r="R30" s="37" t="str">
        <f>IFERROR(INDEX('VOLO GUIDE TO WATERDEEP'!C$3:C$166,MATCH($H30,'VOLO GUIDE TO WATERDEEP'!$A$3:$A$166,0),1),"")</f>
        <v/>
      </c>
      <c r="S30" s="37" t="str">
        <f>IFERROR(INDEX('VOLO GUIDE TO WATERDEEP'!D$3:D$166,MATCH($H30,'VOLO GUIDE TO WATERDEEP'!$A$3:$A$166,0),1),"")</f>
        <v/>
      </c>
      <c r="T30" s="37" t="str">
        <f>IFERROR(INDEX('VOLO GUIDE TO WATERDEEP'!E$3:E$166,MATCH($H30,'VOLO GUIDE TO WATERDEEP'!$A$3:$A$166,0),1),"")</f>
        <v/>
      </c>
      <c r="U30" s="37" t="str">
        <f>IFERROR(INDEX('VOLO GUIDE TO WATERDEEP'!F$3:F$166,MATCH($H30,'VOLO GUIDE TO WATERDEEP'!$A$3:$A$166,0),1),"")</f>
        <v/>
      </c>
      <c r="V30" s="37" t="str">
        <f>IFERROR(INDEX('VOLO GUIDE TO WATERDEEP'!G$3:G$166,MATCH($H30,'VOLO GUIDE TO WATERDEEP'!$A$3:$A$166,0),1),"")</f>
        <v/>
      </c>
      <c r="W30" s="37" t="str">
        <f>IFERROR(INDEX('VOLO GUIDE TO WATERDEEP'!I$3:I$166,MATCH($H30,'VOLO GUIDE TO WATERDEEP'!$A$3:$A$166,0),1),"")</f>
        <v/>
      </c>
      <c r="X30" s="98"/>
      <c r="Y30" s="37" t="str">
        <f>IFERROR(INDEX(ORGANIZATIONS!$B$2:$B$43,MATCH($F30,ORGANIZATIONS!$G$2:$G$43,0),1),"")</f>
        <v/>
      </c>
      <c r="Z30" s="98"/>
      <c r="AA30" s="37" t="str">
        <f>IFERROR(INDEX(ORGANIZATIONS!$Z$3:$Z$45,MATCH($F30,ORGANIZATIONS!$Y$3:$Y$45,0),1),"")</f>
        <v/>
      </c>
      <c r="AB30" s="98"/>
      <c r="AC30" s="403"/>
      <c r="AD30" s="403"/>
      <c r="AE30" s="403"/>
      <c r="AF30" s="403"/>
      <c r="AG30" s="98"/>
      <c r="AH30" s="403"/>
      <c r="AI30" s="403"/>
      <c r="AJ30" s="403"/>
      <c r="AK30" s="403"/>
      <c r="AL30" s="98"/>
      <c r="AM30" s="403"/>
      <c r="AN30" s="403"/>
      <c r="AO30" s="403"/>
      <c r="AP30" s="403"/>
      <c r="AQ30" s="403"/>
      <c r="AS30" t="s">
        <v>2193</v>
      </c>
    </row>
    <row r="31" spans="1:45">
      <c r="A31" t="s">
        <v>879</v>
      </c>
      <c r="B31" s="1" t="str">
        <f t="shared" si="0"/>
        <v>N29</v>
      </c>
      <c r="C31" s="1" t="str">
        <f t="shared" si="1"/>
        <v>Estelmer Villa (noble villa, A, 2s &amp; 3s)</v>
      </c>
      <c r="F31" s="37" t="s">
        <v>362</v>
      </c>
      <c r="G31" s="37" t="s">
        <v>1587</v>
      </c>
      <c r="H31" s="61" t="s">
        <v>2249</v>
      </c>
      <c r="I31" s="61" t="s">
        <v>3294</v>
      </c>
      <c r="J31" s="61" t="s">
        <v>2150</v>
      </c>
      <c r="K31" s="61" t="s">
        <v>2151</v>
      </c>
      <c r="L31" s="61" t="s">
        <v>2145</v>
      </c>
      <c r="M31" s="61"/>
      <c r="N31" s="61"/>
      <c r="O31" s="108" t="s">
        <v>6659</v>
      </c>
      <c r="P31" s="98"/>
      <c r="Q31" s="37" t="str">
        <f>IFERROR(INDEX('VOLO GUIDE TO WATERDEEP'!B$3:B$166,MATCH($H31,'VOLO GUIDE TO WATERDEEP'!$A$3:$A$166,0),1),"")</f>
        <v/>
      </c>
      <c r="R31" s="37" t="str">
        <f>IFERROR(INDEX('VOLO GUIDE TO WATERDEEP'!C$3:C$166,MATCH($H31,'VOLO GUIDE TO WATERDEEP'!$A$3:$A$166,0),1),"")</f>
        <v/>
      </c>
      <c r="S31" s="37" t="str">
        <f>IFERROR(INDEX('VOLO GUIDE TO WATERDEEP'!D$3:D$166,MATCH($H31,'VOLO GUIDE TO WATERDEEP'!$A$3:$A$166,0),1),"")</f>
        <v/>
      </c>
      <c r="T31" s="37" t="str">
        <f>IFERROR(INDEX('VOLO GUIDE TO WATERDEEP'!E$3:E$166,MATCH($H31,'VOLO GUIDE TO WATERDEEP'!$A$3:$A$166,0),1),"")</f>
        <v/>
      </c>
      <c r="U31" s="37" t="str">
        <f>IFERROR(INDEX('VOLO GUIDE TO WATERDEEP'!F$3:F$166,MATCH($H31,'VOLO GUIDE TO WATERDEEP'!$A$3:$A$166,0),1),"")</f>
        <v/>
      </c>
      <c r="V31" s="37" t="str">
        <f>IFERROR(INDEX('VOLO GUIDE TO WATERDEEP'!G$3:G$166,MATCH($H31,'VOLO GUIDE TO WATERDEEP'!$A$3:$A$166,0),1),"")</f>
        <v/>
      </c>
      <c r="W31" s="37" t="str">
        <f>IFERROR(INDEX('VOLO GUIDE TO WATERDEEP'!I$3:I$166,MATCH($H31,'VOLO GUIDE TO WATERDEEP'!$A$3:$A$166,0),1),"")</f>
        <v/>
      </c>
      <c r="X31" s="98"/>
      <c r="Y31" s="37" t="str">
        <f>IFERROR(INDEX(ORGANIZATIONS!$B$2:$B$43,MATCH($F31,ORGANIZATIONS!$G$2:$G$43,0),1),"")</f>
        <v/>
      </c>
      <c r="Z31" s="98"/>
      <c r="AA31" s="37" t="str">
        <f>IFERROR(INDEX(ORGANIZATIONS!$Z$3:$Z$45,MATCH($F31,ORGANIZATIONS!$Y$3:$Y$45,0),1),"")</f>
        <v/>
      </c>
      <c r="AB31" s="98"/>
      <c r="AC31" s="403"/>
      <c r="AD31" s="403"/>
      <c r="AE31" s="403"/>
      <c r="AF31" s="403"/>
      <c r="AG31" s="98"/>
      <c r="AH31" s="403"/>
      <c r="AI31" s="403"/>
      <c r="AJ31" s="403"/>
      <c r="AK31" s="403"/>
      <c r="AL31" s="98"/>
      <c r="AM31" s="403"/>
      <c r="AN31" s="403"/>
      <c r="AO31" s="403"/>
      <c r="AP31" s="403"/>
      <c r="AQ31" s="403"/>
      <c r="AS31" t="s">
        <v>2194</v>
      </c>
    </row>
    <row r="32" spans="1:45">
      <c r="A32" t="s">
        <v>880</v>
      </c>
      <c r="B32" s="1" t="str">
        <f t="shared" si="0"/>
        <v>N30</v>
      </c>
      <c r="C32" s="1" t="str">
        <f t="shared" si="1"/>
        <v>Tarm Villa (noble villa, A, 3s)</v>
      </c>
      <c r="F32" s="37" t="s">
        <v>1309</v>
      </c>
      <c r="G32" s="37" t="s">
        <v>1588</v>
      </c>
      <c r="H32" s="61" t="s">
        <v>2250</v>
      </c>
      <c r="I32" s="61" t="s">
        <v>3294</v>
      </c>
      <c r="J32" s="61" t="s">
        <v>2150</v>
      </c>
      <c r="K32" s="61" t="s">
        <v>2151</v>
      </c>
      <c r="L32" s="61" t="s">
        <v>2217</v>
      </c>
      <c r="M32" s="61"/>
      <c r="N32" s="61"/>
      <c r="O32" s="108" t="s">
        <v>6659</v>
      </c>
      <c r="P32" s="98"/>
      <c r="Q32" s="37" t="str">
        <f>IFERROR(INDEX('VOLO GUIDE TO WATERDEEP'!B$3:B$166,MATCH($H32,'VOLO GUIDE TO WATERDEEP'!$A$3:$A$166,0),1),"")</f>
        <v/>
      </c>
      <c r="R32" s="37" t="str">
        <f>IFERROR(INDEX('VOLO GUIDE TO WATERDEEP'!C$3:C$166,MATCH($H32,'VOLO GUIDE TO WATERDEEP'!$A$3:$A$166,0),1),"")</f>
        <v/>
      </c>
      <c r="S32" s="37" t="str">
        <f>IFERROR(INDEX('VOLO GUIDE TO WATERDEEP'!D$3:D$166,MATCH($H32,'VOLO GUIDE TO WATERDEEP'!$A$3:$A$166,0),1),"")</f>
        <v/>
      </c>
      <c r="T32" s="37" t="str">
        <f>IFERROR(INDEX('VOLO GUIDE TO WATERDEEP'!E$3:E$166,MATCH($H32,'VOLO GUIDE TO WATERDEEP'!$A$3:$A$166,0),1),"")</f>
        <v/>
      </c>
      <c r="U32" s="37" t="str">
        <f>IFERROR(INDEX('VOLO GUIDE TO WATERDEEP'!F$3:F$166,MATCH($H32,'VOLO GUIDE TO WATERDEEP'!$A$3:$A$166,0),1),"")</f>
        <v/>
      </c>
      <c r="V32" s="37" t="str">
        <f>IFERROR(INDEX('VOLO GUIDE TO WATERDEEP'!G$3:G$166,MATCH($H32,'VOLO GUIDE TO WATERDEEP'!$A$3:$A$166,0),1),"")</f>
        <v/>
      </c>
      <c r="W32" s="37" t="str">
        <f>IFERROR(INDEX('VOLO GUIDE TO WATERDEEP'!I$3:I$166,MATCH($H32,'VOLO GUIDE TO WATERDEEP'!$A$3:$A$166,0),1),"")</f>
        <v/>
      </c>
      <c r="X32" s="98"/>
      <c r="Y32" s="37" t="str">
        <f>IFERROR(INDEX(ORGANIZATIONS!$B$2:$B$43,MATCH($F32,ORGANIZATIONS!$G$2:$G$43,0),1),"")</f>
        <v/>
      </c>
      <c r="Z32" s="98"/>
      <c r="AA32" s="37" t="str">
        <f>IFERROR(INDEX(ORGANIZATIONS!$Z$3:$Z$45,MATCH($F32,ORGANIZATIONS!$Y$3:$Y$45,0),1),"")</f>
        <v/>
      </c>
      <c r="AB32" s="98"/>
      <c r="AC32" s="403"/>
      <c r="AD32" s="403"/>
      <c r="AE32" s="403"/>
      <c r="AF32" s="403"/>
      <c r="AG32" s="98"/>
      <c r="AH32" s="403"/>
      <c r="AI32" s="403"/>
      <c r="AJ32" s="403"/>
      <c r="AK32" s="403"/>
      <c r="AL32" s="98"/>
      <c r="AM32" s="403"/>
      <c r="AN32" s="403"/>
      <c r="AO32" s="403"/>
      <c r="AP32" s="403"/>
      <c r="AQ32" s="403"/>
      <c r="AS32" t="s">
        <v>2181</v>
      </c>
    </row>
    <row r="33" spans="1:45">
      <c r="A33" t="s">
        <v>881</v>
      </c>
      <c r="B33" s="1" t="str">
        <f t="shared" si="0"/>
        <v>N31</v>
      </c>
      <c r="C33" s="1" t="str">
        <f t="shared" si="1"/>
        <v>Majarra Villa (noble villa, A, 3s &amp; 4s)</v>
      </c>
      <c r="F33" s="37" t="s">
        <v>1310</v>
      </c>
      <c r="G33" s="37" t="s">
        <v>1589</v>
      </c>
      <c r="H33" s="61" t="s">
        <v>2251</v>
      </c>
      <c r="I33" s="61" t="s">
        <v>3294</v>
      </c>
      <c r="J33" s="61" t="s">
        <v>2150</v>
      </c>
      <c r="K33" s="61" t="s">
        <v>2151</v>
      </c>
      <c r="L33" s="61" t="s">
        <v>2149</v>
      </c>
      <c r="M33" s="61"/>
      <c r="N33" s="61"/>
      <c r="O33" s="108" t="s">
        <v>6659</v>
      </c>
      <c r="P33" s="98"/>
      <c r="Q33" s="37" t="str">
        <f>IFERROR(INDEX('VOLO GUIDE TO WATERDEEP'!B$3:B$166,MATCH($H33,'VOLO GUIDE TO WATERDEEP'!$A$3:$A$166,0),1),"")</f>
        <v/>
      </c>
      <c r="R33" s="37" t="str">
        <f>IFERROR(INDEX('VOLO GUIDE TO WATERDEEP'!C$3:C$166,MATCH($H33,'VOLO GUIDE TO WATERDEEP'!$A$3:$A$166,0),1),"")</f>
        <v/>
      </c>
      <c r="S33" s="37" t="str">
        <f>IFERROR(INDEX('VOLO GUIDE TO WATERDEEP'!D$3:D$166,MATCH($H33,'VOLO GUIDE TO WATERDEEP'!$A$3:$A$166,0),1),"")</f>
        <v/>
      </c>
      <c r="T33" s="37" t="str">
        <f>IFERROR(INDEX('VOLO GUIDE TO WATERDEEP'!E$3:E$166,MATCH($H33,'VOLO GUIDE TO WATERDEEP'!$A$3:$A$166,0),1),"")</f>
        <v/>
      </c>
      <c r="U33" s="37" t="str">
        <f>IFERROR(INDEX('VOLO GUIDE TO WATERDEEP'!F$3:F$166,MATCH($H33,'VOLO GUIDE TO WATERDEEP'!$A$3:$A$166,0),1),"")</f>
        <v/>
      </c>
      <c r="V33" s="37" t="str">
        <f>IFERROR(INDEX('VOLO GUIDE TO WATERDEEP'!G$3:G$166,MATCH($H33,'VOLO GUIDE TO WATERDEEP'!$A$3:$A$166,0),1),"")</f>
        <v/>
      </c>
      <c r="W33" s="37" t="str">
        <f>IFERROR(INDEX('VOLO GUIDE TO WATERDEEP'!I$3:I$166,MATCH($H33,'VOLO GUIDE TO WATERDEEP'!$A$3:$A$166,0),1),"")</f>
        <v/>
      </c>
      <c r="X33" s="98"/>
      <c r="Y33" s="37" t="str">
        <f>IFERROR(INDEX(ORGANIZATIONS!$B$2:$B$43,MATCH($F33,ORGANIZATIONS!$G$2:$G$43,0),1),"")</f>
        <v/>
      </c>
      <c r="Z33" s="98"/>
      <c r="AA33" s="37" t="str">
        <f>IFERROR(INDEX(ORGANIZATIONS!$Z$3:$Z$45,MATCH($F33,ORGANIZATIONS!$Y$3:$Y$45,0),1),"")</f>
        <v/>
      </c>
      <c r="AB33" s="98"/>
      <c r="AC33" s="403"/>
      <c r="AD33" s="403"/>
      <c r="AE33" s="403"/>
      <c r="AF33" s="403"/>
      <c r="AG33" s="98"/>
      <c r="AH33" s="403"/>
      <c r="AI33" s="403"/>
      <c r="AJ33" s="403"/>
      <c r="AK33" s="403"/>
      <c r="AL33" s="98"/>
      <c r="AM33" s="403"/>
      <c r="AN33" s="403"/>
      <c r="AO33" s="403"/>
      <c r="AP33" s="403"/>
      <c r="AQ33" s="403"/>
      <c r="AS33" t="s">
        <v>2175</v>
      </c>
    </row>
    <row r="34" spans="1:45">
      <c r="A34" t="s">
        <v>882</v>
      </c>
      <c r="B34" s="1" t="str">
        <f t="shared" si="0"/>
        <v>N32</v>
      </c>
      <c r="C34" s="1" t="str">
        <f t="shared" si="1"/>
        <v>The Misty Beard (tavern, C, 4)</v>
      </c>
      <c r="F34" s="37" t="s">
        <v>1311</v>
      </c>
      <c r="G34" s="37" t="s">
        <v>1590</v>
      </c>
      <c r="H34" s="61" t="s">
        <v>2252</v>
      </c>
      <c r="I34" s="61" t="s">
        <v>3294</v>
      </c>
      <c r="J34" s="61" t="s">
        <v>2168</v>
      </c>
      <c r="K34" s="61" t="s">
        <v>2144</v>
      </c>
      <c r="L34" s="61">
        <v>4</v>
      </c>
      <c r="M34" s="61"/>
      <c r="N34" s="61"/>
      <c r="O34" s="108" t="s">
        <v>6659</v>
      </c>
      <c r="P34" s="98"/>
      <c r="Q34" s="37">
        <f>IFERROR(INDEX('VOLO GUIDE TO WATERDEEP'!B$3:B$166,MATCH($H34,'VOLO GUIDE TO WATERDEEP'!$A$3:$A$166,0),1),"")</f>
        <v>4</v>
      </c>
      <c r="R34" s="37">
        <f>IFERROR(INDEX('VOLO GUIDE TO WATERDEEP'!C$3:C$166,MATCH($H34,'VOLO GUIDE TO WATERDEEP'!$A$3:$A$166,0),1),"")</f>
        <v>0</v>
      </c>
      <c r="S34" s="37">
        <f>IFERROR(INDEX('VOLO GUIDE TO WATERDEEP'!D$3:D$166,MATCH($H34,'VOLO GUIDE TO WATERDEEP'!$A$3:$A$166,0),1),"")</f>
        <v>4</v>
      </c>
      <c r="T34" s="37">
        <f>IFERROR(INDEX('VOLO GUIDE TO WATERDEEP'!E$3:E$166,MATCH($H34,'VOLO GUIDE TO WATERDEEP'!$A$3:$A$166,0),1),"")</f>
        <v>0</v>
      </c>
      <c r="U34" s="37">
        <f>IFERROR(INDEX('VOLO GUIDE TO WATERDEEP'!F$3:F$166,MATCH($H34,'VOLO GUIDE TO WATERDEEP'!$A$3:$A$166,0),1),"")</f>
        <v>0</v>
      </c>
      <c r="V34" s="37" t="str">
        <f>IFERROR(INDEX('VOLO GUIDE TO WATERDEEP'!G$3:G$166,MATCH($H34,'VOLO GUIDE TO WATERDEEP'!$A$3:$A$166,0),1),"")</f>
        <v>A spectacular tavern for thrill-seekers, since the staff is made up of rare and exotic monsters all carefully controlled by the owners.</v>
      </c>
      <c r="W34" s="37" t="str">
        <f>IFERROR(INDEX('VOLO GUIDE TO WATERDEEP'!I$3:I$166,MATCH($H34,'VOLO GUIDE TO WATERDEEP'!$A$3:$A$166,0),1),"")</f>
        <v>NORTH WARD</v>
      </c>
      <c r="X34" s="98"/>
      <c r="Y34" s="37" t="str">
        <f>IFERROR(INDEX(ORGANIZATIONS!$B$2:$B$43,MATCH($F34,ORGANIZATIONS!$G$2:$G$43,0),1),"")</f>
        <v/>
      </c>
      <c r="Z34" s="98"/>
      <c r="AA34" s="37" t="str">
        <f>IFERROR(INDEX(ORGANIZATIONS!$Z$3:$Z$45,MATCH($F34,ORGANIZATIONS!$Y$3:$Y$45,0),1),"")</f>
        <v/>
      </c>
      <c r="AB34" s="98"/>
      <c r="AC34" s="403"/>
      <c r="AD34" s="403"/>
      <c r="AE34" s="403"/>
      <c r="AF34" s="403"/>
      <c r="AG34" s="98"/>
      <c r="AH34" s="403"/>
      <c r="AI34" s="403"/>
      <c r="AJ34" s="403"/>
      <c r="AK34" s="403"/>
      <c r="AL34" s="98"/>
      <c r="AM34" s="403"/>
      <c r="AN34" s="403"/>
      <c r="AO34" s="403"/>
      <c r="AP34" s="403"/>
      <c r="AQ34" s="403"/>
      <c r="AS34" t="s">
        <v>2198</v>
      </c>
    </row>
    <row r="35" spans="1:45">
      <c r="A35" t="s">
        <v>883</v>
      </c>
      <c r="B35" s="1" t="str">
        <f t="shared" si="0"/>
        <v>N33</v>
      </c>
      <c r="C35" s="1" t="str">
        <f t="shared" si="1"/>
        <v>Agundar Villa (noble villa, A, 1s &amp; 3s)</v>
      </c>
      <c r="F35" s="37" t="s">
        <v>237</v>
      </c>
      <c r="G35" s="37" t="s">
        <v>1591</v>
      </c>
      <c r="H35" s="61" t="s">
        <v>2253</v>
      </c>
      <c r="I35" s="61" t="s">
        <v>3294</v>
      </c>
      <c r="J35" s="61" t="s">
        <v>2150</v>
      </c>
      <c r="K35" s="61" t="s">
        <v>2151</v>
      </c>
      <c r="L35" s="61" t="s">
        <v>2216</v>
      </c>
      <c r="M35" s="61"/>
      <c r="N35" s="61"/>
      <c r="O35" s="108" t="s">
        <v>6659</v>
      </c>
      <c r="P35" s="98"/>
      <c r="Q35" s="37" t="str">
        <f>IFERROR(INDEX('VOLO GUIDE TO WATERDEEP'!B$3:B$166,MATCH($H35,'VOLO GUIDE TO WATERDEEP'!$A$3:$A$166,0),1),"")</f>
        <v/>
      </c>
      <c r="R35" s="37" t="str">
        <f>IFERROR(INDEX('VOLO GUIDE TO WATERDEEP'!C$3:C$166,MATCH($H35,'VOLO GUIDE TO WATERDEEP'!$A$3:$A$166,0),1),"")</f>
        <v/>
      </c>
      <c r="S35" s="37" t="str">
        <f>IFERROR(INDEX('VOLO GUIDE TO WATERDEEP'!D$3:D$166,MATCH($H35,'VOLO GUIDE TO WATERDEEP'!$A$3:$A$166,0),1),"")</f>
        <v/>
      </c>
      <c r="T35" s="37" t="str">
        <f>IFERROR(INDEX('VOLO GUIDE TO WATERDEEP'!E$3:E$166,MATCH($H35,'VOLO GUIDE TO WATERDEEP'!$A$3:$A$166,0),1),"")</f>
        <v/>
      </c>
      <c r="U35" s="37" t="str">
        <f>IFERROR(INDEX('VOLO GUIDE TO WATERDEEP'!F$3:F$166,MATCH($H35,'VOLO GUIDE TO WATERDEEP'!$A$3:$A$166,0),1),"")</f>
        <v/>
      </c>
      <c r="V35" s="37" t="str">
        <f>IFERROR(INDEX('VOLO GUIDE TO WATERDEEP'!G$3:G$166,MATCH($H35,'VOLO GUIDE TO WATERDEEP'!$A$3:$A$166,0),1),"")</f>
        <v/>
      </c>
      <c r="W35" s="37" t="str">
        <f>IFERROR(INDEX('VOLO GUIDE TO WATERDEEP'!I$3:I$166,MATCH($H35,'VOLO GUIDE TO WATERDEEP'!$A$3:$A$166,0),1),"")</f>
        <v/>
      </c>
      <c r="X35" s="98"/>
      <c r="Y35" s="37" t="str">
        <f>IFERROR(INDEX(ORGANIZATIONS!$B$2:$B$43,MATCH($F35,ORGANIZATIONS!$G$2:$G$43,0),1),"")</f>
        <v/>
      </c>
      <c r="Z35" s="98"/>
      <c r="AA35" s="37" t="str">
        <f>IFERROR(INDEX(ORGANIZATIONS!$Z$3:$Z$45,MATCH($F35,ORGANIZATIONS!$Y$3:$Y$45,0),1),"")</f>
        <v/>
      </c>
      <c r="AB35" s="98"/>
      <c r="AC35" s="403"/>
      <c r="AD35" s="403"/>
      <c r="AE35" s="403"/>
      <c r="AF35" s="403"/>
      <c r="AG35" s="98"/>
      <c r="AH35" s="403"/>
      <c r="AI35" s="403"/>
      <c r="AJ35" s="403"/>
      <c r="AK35" s="403"/>
      <c r="AL35" s="98"/>
      <c r="AM35" s="403"/>
      <c r="AN35" s="403"/>
      <c r="AO35" s="403"/>
      <c r="AP35" s="403"/>
      <c r="AQ35" s="403"/>
      <c r="AS35" t="s">
        <v>2192</v>
      </c>
    </row>
    <row r="36" spans="1:45">
      <c r="A36" t="s">
        <v>884</v>
      </c>
      <c r="B36" s="1" t="str">
        <f t="shared" si="0"/>
        <v>N34</v>
      </c>
      <c r="C36" s="1" t="str">
        <f t="shared" si="1"/>
        <v>Amcathra Villa (noble villa, A, 2s &amp; 4s)</v>
      </c>
      <c r="F36" s="37" t="s">
        <v>1312</v>
      </c>
      <c r="G36" s="37" t="s">
        <v>1592</v>
      </c>
      <c r="H36" s="61" t="s">
        <v>2254</v>
      </c>
      <c r="I36" s="61" t="s">
        <v>3294</v>
      </c>
      <c r="J36" s="61" t="s">
        <v>2150</v>
      </c>
      <c r="K36" s="61" t="s">
        <v>2151</v>
      </c>
      <c r="L36" s="61" t="s">
        <v>2148</v>
      </c>
      <c r="M36" s="61"/>
      <c r="N36" s="61"/>
      <c r="O36" s="108" t="s">
        <v>6659</v>
      </c>
      <c r="P36" s="99"/>
      <c r="Q36" s="37" t="str">
        <f>IFERROR(INDEX('VOLO GUIDE TO WATERDEEP'!B$3:B$166,MATCH($H36,'VOLO GUIDE TO WATERDEEP'!$A$3:$A$166,0),1),"")</f>
        <v/>
      </c>
      <c r="R36" s="37" t="str">
        <f>IFERROR(INDEX('VOLO GUIDE TO WATERDEEP'!C$3:C$166,MATCH($H36,'VOLO GUIDE TO WATERDEEP'!$A$3:$A$166,0),1),"")</f>
        <v/>
      </c>
      <c r="S36" s="37" t="str">
        <f>IFERROR(INDEX('VOLO GUIDE TO WATERDEEP'!D$3:D$166,MATCH($H36,'VOLO GUIDE TO WATERDEEP'!$A$3:$A$166,0),1),"")</f>
        <v/>
      </c>
      <c r="T36" s="37" t="str">
        <f>IFERROR(INDEX('VOLO GUIDE TO WATERDEEP'!E$3:E$166,MATCH($H36,'VOLO GUIDE TO WATERDEEP'!$A$3:$A$166,0),1),"")</f>
        <v/>
      </c>
      <c r="U36" s="37" t="str">
        <f>IFERROR(INDEX('VOLO GUIDE TO WATERDEEP'!F$3:F$166,MATCH($H36,'VOLO GUIDE TO WATERDEEP'!$A$3:$A$166,0),1),"")</f>
        <v/>
      </c>
      <c r="V36" s="37" t="str">
        <f>IFERROR(INDEX('VOLO GUIDE TO WATERDEEP'!G$3:G$166,MATCH($H36,'VOLO GUIDE TO WATERDEEP'!$A$3:$A$166,0),1),"")</f>
        <v/>
      </c>
      <c r="W36" s="37" t="str">
        <f>IFERROR(INDEX('VOLO GUIDE TO WATERDEEP'!I$3:I$166,MATCH($H36,'VOLO GUIDE TO WATERDEEP'!$A$3:$A$166,0),1),"")</f>
        <v/>
      </c>
      <c r="X36" s="99"/>
      <c r="Y36" s="37" t="str">
        <f>IFERROR(INDEX(ORGANIZATIONS!$B$2:$B$43,MATCH($F36,ORGANIZATIONS!$G$2:$G$43,0),1),"")</f>
        <v/>
      </c>
      <c r="Z36" s="99"/>
      <c r="AA36" s="37" t="str">
        <f>IFERROR(INDEX(ORGANIZATIONS!$Z$3:$Z$45,MATCH($F36,ORGANIZATIONS!$Y$3:$Y$45,0),1),"")</f>
        <v>Galinda Raventree Amcathra</v>
      </c>
      <c r="AB36" s="99"/>
      <c r="AC36" s="403"/>
      <c r="AD36" s="403"/>
      <c r="AE36" s="403"/>
      <c r="AF36" s="403"/>
      <c r="AG36" s="99"/>
      <c r="AH36" s="403"/>
      <c r="AI36" s="403"/>
      <c r="AJ36" s="403"/>
      <c r="AK36" s="403"/>
      <c r="AL36" s="99"/>
      <c r="AM36" s="403"/>
      <c r="AN36" s="403"/>
      <c r="AO36" s="403"/>
      <c r="AP36" s="403"/>
      <c r="AQ36" s="403"/>
      <c r="AS36" t="s">
        <v>2191</v>
      </c>
    </row>
    <row r="37" spans="1:45">
      <c r="A37" t="s">
        <v>885</v>
      </c>
      <c r="B37" s="1" t="str">
        <f t="shared" si="0"/>
        <v>N35</v>
      </c>
      <c r="C37" s="1" t="str">
        <f t="shared" si="1"/>
        <v>Hunabar Villa (noble villa, A, 2s)</v>
      </c>
      <c r="F37" s="37" t="s">
        <v>415</v>
      </c>
      <c r="G37" s="37" t="s">
        <v>1593</v>
      </c>
      <c r="H37" s="61" t="s">
        <v>2255</v>
      </c>
      <c r="I37" s="61" t="s">
        <v>3294</v>
      </c>
      <c r="J37" s="61" t="s">
        <v>2150</v>
      </c>
      <c r="K37" s="61" t="s">
        <v>2151</v>
      </c>
      <c r="L37" s="61" t="s">
        <v>2147</v>
      </c>
      <c r="M37" s="61"/>
      <c r="N37" s="61"/>
      <c r="O37" s="108" t="s">
        <v>6659</v>
      </c>
      <c r="P37" s="98"/>
      <c r="Q37" s="37" t="str">
        <f>IFERROR(INDEX('VOLO GUIDE TO WATERDEEP'!B$3:B$166,MATCH($H37,'VOLO GUIDE TO WATERDEEP'!$A$3:$A$166,0),1),"")</f>
        <v/>
      </c>
      <c r="R37" s="37" t="str">
        <f>IFERROR(INDEX('VOLO GUIDE TO WATERDEEP'!C$3:C$166,MATCH($H37,'VOLO GUIDE TO WATERDEEP'!$A$3:$A$166,0),1),"")</f>
        <v/>
      </c>
      <c r="S37" s="37" t="str">
        <f>IFERROR(INDEX('VOLO GUIDE TO WATERDEEP'!D$3:D$166,MATCH($H37,'VOLO GUIDE TO WATERDEEP'!$A$3:$A$166,0),1),"")</f>
        <v/>
      </c>
      <c r="T37" s="37" t="str">
        <f>IFERROR(INDEX('VOLO GUIDE TO WATERDEEP'!E$3:E$166,MATCH($H37,'VOLO GUIDE TO WATERDEEP'!$A$3:$A$166,0),1),"")</f>
        <v/>
      </c>
      <c r="U37" s="37" t="str">
        <f>IFERROR(INDEX('VOLO GUIDE TO WATERDEEP'!F$3:F$166,MATCH($H37,'VOLO GUIDE TO WATERDEEP'!$A$3:$A$166,0),1),"")</f>
        <v/>
      </c>
      <c r="V37" s="37" t="str">
        <f>IFERROR(INDEX('VOLO GUIDE TO WATERDEEP'!G$3:G$166,MATCH($H37,'VOLO GUIDE TO WATERDEEP'!$A$3:$A$166,0),1),"")</f>
        <v/>
      </c>
      <c r="W37" s="37" t="str">
        <f>IFERROR(INDEX('VOLO GUIDE TO WATERDEEP'!I$3:I$166,MATCH($H37,'VOLO GUIDE TO WATERDEEP'!$A$3:$A$166,0),1),"")</f>
        <v/>
      </c>
      <c r="X37" s="98"/>
      <c r="Y37" s="37" t="str">
        <f>IFERROR(INDEX(ORGANIZATIONS!$B$2:$B$43,MATCH($F37,ORGANIZATIONS!$G$2:$G$43,0),1),"")</f>
        <v/>
      </c>
      <c r="Z37" s="98"/>
      <c r="AA37" s="37" t="str">
        <f>IFERROR(INDEX(ORGANIZATIONS!$Z$3:$Z$45,MATCH($F37,ORGANIZATIONS!$Y$3:$Y$45,0),1),"")</f>
        <v/>
      </c>
      <c r="AB37" s="98"/>
      <c r="AC37" s="403"/>
      <c r="AD37" s="403"/>
      <c r="AE37" s="403"/>
      <c r="AF37" s="403"/>
      <c r="AG37" s="98"/>
      <c r="AH37" s="403"/>
      <c r="AI37" s="403"/>
      <c r="AJ37" s="403"/>
      <c r="AK37" s="403"/>
      <c r="AL37" s="98"/>
      <c r="AM37" s="403"/>
      <c r="AN37" s="403"/>
      <c r="AO37" s="403"/>
      <c r="AP37" s="403"/>
      <c r="AQ37" s="403"/>
      <c r="AS37" t="s">
        <v>2177</v>
      </c>
    </row>
    <row r="38" spans="1:45">
      <c r="A38" t="s">
        <v>886</v>
      </c>
      <c r="B38" s="1" t="str">
        <f t="shared" si="0"/>
        <v>N36</v>
      </c>
      <c r="C38" s="1" t="str">
        <f t="shared" si="1"/>
        <v>Thorp Villa (noble villa, A, 3s)</v>
      </c>
      <c r="F38" s="37" t="s">
        <v>620</v>
      </c>
      <c r="G38" s="37" t="s">
        <v>1594</v>
      </c>
      <c r="H38" s="61" t="s">
        <v>2256</v>
      </c>
      <c r="I38" s="61" t="s">
        <v>3294</v>
      </c>
      <c r="J38" s="61" t="s">
        <v>2150</v>
      </c>
      <c r="K38" s="61" t="s">
        <v>2151</v>
      </c>
      <c r="L38" s="61" t="s">
        <v>2215</v>
      </c>
      <c r="M38" s="61"/>
      <c r="N38" s="61"/>
      <c r="O38" s="108" t="s">
        <v>6659</v>
      </c>
      <c r="P38" s="98"/>
      <c r="Q38" s="37" t="str">
        <f>IFERROR(INDEX('VOLO GUIDE TO WATERDEEP'!B$3:B$166,MATCH($H38,'VOLO GUIDE TO WATERDEEP'!$A$3:$A$166,0),1),"")</f>
        <v/>
      </c>
      <c r="R38" s="37" t="str">
        <f>IFERROR(INDEX('VOLO GUIDE TO WATERDEEP'!C$3:C$166,MATCH($H38,'VOLO GUIDE TO WATERDEEP'!$A$3:$A$166,0),1),"")</f>
        <v/>
      </c>
      <c r="S38" s="37" t="str">
        <f>IFERROR(INDEX('VOLO GUIDE TO WATERDEEP'!D$3:D$166,MATCH($H38,'VOLO GUIDE TO WATERDEEP'!$A$3:$A$166,0),1),"")</f>
        <v/>
      </c>
      <c r="T38" s="37" t="str">
        <f>IFERROR(INDEX('VOLO GUIDE TO WATERDEEP'!E$3:E$166,MATCH($H38,'VOLO GUIDE TO WATERDEEP'!$A$3:$A$166,0),1),"")</f>
        <v/>
      </c>
      <c r="U38" s="37" t="str">
        <f>IFERROR(INDEX('VOLO GUIDE TO WATERDEEP'!F$3:F$166,MATCH($H38,'VOLO GUIDE TO WATERDEEP'!$A$3:$A$166,0),1),"")</f>
        <v/>
      </c>
      <c r="V38" s="37" t="str">
        <f>IFERROR(INDEX('VOLO GUIDE TO WATERDEEP'!G$3:G$166,MATCH($H38,'VOLO GUIDE TO WATERDEEP'!$A$3:$A$166,0),1),"")</f>
        <v/>
      </c>
      <c r="W38" s="37" t="str">
        <f>IFERROR(INDEX('VOLO GUIDE TO WATERDEEP'!I$3:I$166,MATCH($H38,'VOLO GUIDE TO WATERDEEP'!$A$3:$A$166,0),1),"")</f>
        <v/>
      </c>
      <c r="X38" s="98"/>
      <c r="Y38" s="37" t="str">
        <f>IFERROR(INDEX(ORGANIZATIONS!$B$2:$B$43,MATCH($F38,ORGANIZATIONS!$G$2:$G$43,0),1),"")</f>
        <v/>
      </c>
      <c r="Z38" s="98"/>
      <c r="AA38" s="37" t="str">
        <f>IFERROR(INDEX(ORGANIZATIONS!$Z$3:$Z$45,MATCH($F38,ORGANIZATIONS!$Y$3:$Y$45,0),1),"")</f>
        <v/>
      </c>
      <c r="AB38" s="98"/>
      <c r="AC38" s="403"/>
      <c r="AD38" s="403"/>
      <c r="AE38" s="403"/>
      <c r="AF38" s="403"/>
      <c r="AG38" s="98"/>
      <c r="AH38" s="403"/>
      <c r="AI38" s="403"/>
      <c r="AJ38" s="403"/>
      <c r="AK38" s="403"/>
      <c r="AL38" s="98"/>
      <c r="AM38" s="403"/>
      <c r="AN38" s="403"/>
      <c r="AO38" s="403"/>
      <c r="AP38" s="403"/>
      <c r="AQ38" s="403"/>
      <c r="AS38" t="s">
        <v>2170</v>
      </c>
    </row>
    <row r="39" spans="1:45">
      <c r="A39" t="s">
        <v>887</v>
      </c>
      <c r="B39" s="1" t="str">
        <f t="shared" si="0"/>
        <v>N37</v>
      </c>
      <c r="C39" s="1" t="str">
        <f t="shared" si="1"/>
        <v>Lathkule Villa (noble villa, A, 3s)</v>
      </c>
      <c r="F39" s="37" t="s">
        <v>471</v>
      </c>
      <c r="G39" s="37" t="s">
        <v>1595</v>
      </c>
      <c r="H39" s="61" t="s">
        <v>2257</v>
      </c>
      <c r="I39" s="61" t="s">
        <v>3294</v>
      </c>
      <c r="J39" s="61" t="s">
        <v>2150</v>
      </c>
      <c r="K39" s="61" t="s">
        <v>2151</v>
      </c>
      <c r="L39" s="61" t="s">
        <v>2215</v>
      </c>
      <c r="M39" s="61"/>
      <c r="N39" s="61"/>
      <c r="O39" s="108" t="s">
        <v>6659</v>
      </c>
      <c r="P39" s="98"/>
      <c r="Q39" s="37" t="str">
        <f>IFERROR(INDEX('VOLO GUIDE TO WATERDEEP'!B$3:B$166,MATCH($H39,'VOLO GUIDE TO WATERDEEP'!$A$3:$A$166,0),1),"")</f>
        <v/>
      </c>
      <c r="R39" s="37" t="str">
        <f>IFERROR(INDEX('VOLO GUIDE TO WATERDEEP'!C$3:C$166,MATCH($H39,'VOLO GUIDE TO WATERDEEP'!$A$3:$A$166,0),1),"")</f>
        <v/>
      </c>
      <c r="S39" s="37" t="str">
        <f>IFERROR(INDEX('VOLO GUIDE TO WATERDEEP'!D$3:D$166,MATCH($H39,'VOLO GUIDE TO WATERDEEP'!$A$3:$A$166,0),1),"")</f>
        <v/>
      </c>
      <c r="T39" s="37" t="str">
        <f>IFERROR(INDEX('VOLO GUIDE TO WATERDEEP'!E$3:E$166,MATCH($H39,'VOLO GUIDE TO WATERDEEP'!$A$3:$A$166,0),1),"")</f>
        <v/>
      </c>
      <c r="U39" s="37" t="str">
        <f>IFERROR(INDEX('VOLO GUIDE TO WATERDEEP'!F$3:F$166,MATCH($H39,'VOLO GUIDE TO WATERDEEP'!$A$3:$A$166,0),1),"")</f>
        <v/>
      </c>
      <c r="V39" s="37" t="str">
        <f>IFERROR(INDEX('VOLO GUIDE TO WATERDEEP'!G$3:G$166,MATCH($H39,'VOLO GUIDE TO WATERDEEP'!$A$3:$A$166,0),1),"")</f>
        <v/>
      </c>
      <c r="W39" s="37" t="str">
        <f>IFERROR(INDEX('VOLO GUIDE TO WATERDEEP'!I$3:I$166,MATCH($H39,'VOLO GUIDE TO WATERDEEP'!$A$3:$A$166,0),1),"")</f>
        <v/>
      </c>
      <c r="X39" s="98"/>
      <c r="Y39" s="37" t="str">
        <f>IFERROR(INDEX(ORGANIZATIONS!$B$2:$B$43,MATCH($F39,ORGANIZATIONS!$G$2:$G$43,0),1),"")</f>
        <v/>
      </c>
      <c r="Z39" s="98"/>
      <c r="AA39" s="37" t="str">
        <f>IFERROR(INDEX(ORGANIZATIONS!$Z$3:$Z$45,MATCH($F39,ORGANIZATIONS!$Y$3:$Y$45,0),1),"")</f>
        <v/>
      </c>
      <c r="AB39" s="98"/>
      <c r="AC39" s="403"/>
      <c r="AD39" s="403"/>
      <c r="AE39" s="403"/>
      <c r="AF39" s="403"/>
      <c r="AG39" s="98"/>
      <c r="AH39" s="403"/>
      <c r="AI39" s="403"/>
      <c r="AJ39" s="403"/>
      <c r="AK39" s="403"/>
      <c r="AL39" s="98"/>
      <c r="AM39" s="403"/>
      <c r="AN39" s="403"/>
      <c r="AO39" s="403"/>
      <c r="AP39" s="403"/>
      <c r="AQ39" s="403"/>
      <c r="AS39" t="s">
        <v>2179</v>
      </c>
    </row>
    <row r="40" spans="1:45">
      <c r="A40" t="s">
        <v>888</v>
      </c>
      <c r="B40" s="1" t="str">
        <f t="shared" si="0"/>
        <v>N38</v>
      </c>
      <c r="C40" s="1" t="str">
        <f t="shared" si="1"/>
        <v>Kormallis Villa (noble villa, A, 1s &amp; 2s)</v>
      </c>
      <c r="F40" s="37" t="s">
        <v>455</v>
      </c>
      <c r="G40" s="37" t="s">
        <v>1596</v>
      </c>
      <c r="H40" s="61" t="s">
        <v>2258</v>
      </c>
      <c r="I40" s="61" t="s">
        <v>3294</v>
      </c>
      <c r="J40" s="61" t="s">
        <v>2150</v>
      </c>
      <c r="K40" s="61" t="s">
        <v>2151</v>
      </c>
      <c r="L40" s="61" t="s">
        <v>2146</v>
      </c>
      <c r="M40" s="61"/>
      <c r="N40" s="61"/>
      <c r="O40" s="108" t="s">
        <v>6659</v>
      </c>
      <c r="P40" s="98"/>
      <c r="Q40" s="37" t="str">
        <f>IFERROR(INDEX('VOLO GUIDE TO WATERDEEP'!B$3:B$166,MATCH($H40,'VOLO GUIDE TO WATERDEEP'!$A$3:$A$166,0),1),"")</f>
        <v/>
      </c>
      <c r="R40" s="37" t="str">
        <f>IFERROR(INDEX('VOLO GUIDE TO WATERDEEP'!C$3:C$166,MATCH($H40,'VOLO GUIDE TO WATERDEEP'!$A$3:$A$166,0),1),"")</f>
        <v/>
      </c>
      <c r="S40" s="37" t="str">
        <f>IFERROR(INDEX('VOLO GUIDE TO WATERDEEP'!D$3:D$166,MATCH($H40,'VOLO GUIDE TO WATERDEEP'!$A$3:$A$166,0),1),"")</f>
        <v/>
      </c>
      <c r="T40" s="37" t="str">
        <f>IFERROR(INDEX('VOLO GUIDE TO WATERDEEP'!E$3:E$166,MATCH($H40,'VOLO GUIDE TO WATERDEEP'!$A$3:$A$166,0),1),"")</f>
        <v/>
      </c>
      <c r="U40" s="37" t="str">
        <f>IFERROR(INDEX('VOLO GUIDE TO WATERDEEP'!F$3:F$166,MATCH($H40,'VOLO GUIDE TO WATERDEEP'!$A$3:$A$166,0),1),"")</f>
        <v/>
      </c>
      <c r="V40" s="37" t="str">
        <f>IFERROR(INDEX('VOLO GUIDE TO WATERDEEP'!G$3:G$166,MATCH($H40,'VOLO GUIDE TO WATERDEEP'!$A$3:$A$166,0),1),"")</f>
        <v/>
      </c>
      <c r="W40" s="37" t="str">
        <f>IFERROR(INDEX('VOLO GUIDE TO WATERDEEP'!I$3:I$166,MATCH($H40,'VOLO GUIDE TO WATERDEEP'!$A$3:$A$166,0),1),"")</f>
        <v/>
      </c>
      <c r="X40" s="98"/>
      <c r="Y40" s="37" t="str">
        <f>IFERROR(INDEX(ORGANIZATIONS!$B$2:$B$43,MATCH($F40,ORGANIZATIONS!$G$2:$G$43,0),1),"")</f>
        <v/>
      </c>
      <c r="Z40" s="98"/>
      <c r="AA40" s="37" t="str">
        <f>IFERROR(INDEX(ORGANIZATIONS!$Z$3:$Z$45,MATCH($F40,ORGANIZATIONS!$Y$3:$Y$45,0),1),"")</f>
        <v/>
      </c>
      <c r="AB40" s="98"/>
      <c r="AC40" s="403"/>
      <c r="AD40" s="403"/>
      <c r="AE40" s="403"/>
      <c r="AF40" s="403"/>
      <c r="AG40" s="98"/>
      <c r="AH40" s="403"/>
      <c r="AI40" s="403"/>
      <c r="AJ40" s="403"/>
      <c r="AK40" s="403"/>
      <c r="AL40" s="98"/>
      <c r="AM40" s="403"/>
      <c r="AN40" s="403"/>
      <c r="AO40" s="403"/>
      <c r="AP40" s="403"/>
      <c r="AQ40" s="403"/>
      <c r="AS40" t="s">
        <v>2196</v>
      </c>
    </row>
    <row r="41" spans="1:45">
      <c r="A41" t="s">
        <v>889</v>
      </c>
      <c r="B41" s="1" t="str">
        <f t="shared" si="0"/>
        <v>N39</v>
      </c>
      <c r="C41" s="1" t="str">
        <f t="shared" si="1"/>
        <v>Adarbrent Villa (noble villa, A, 3s &amp; 4s)</v>
      </c>
      <c r="F41" s="37" t="s">
        <v>1313</v>
      </c>
      <c r="G41" s="37" t="s">
        <v>1597</v>
      </c>
      <c r="H41" s="61" t="s">
        <v>2259</v>
      </c>
      <c r="I41" s="61" t="s">
        <v>3294</v>
      </c>
      <c r="J41" s="61" t="s">
        <v>2150</v>
      </c>
      <c r="K41" s="61" t="s">
        <v>2151</v>
      </c>
      <c r="L41" s="61" t="s">
        <v>2149</v>
      </c>
      <c r="M41" s="61"/>
      <c r="N41" s="61"/>
      <c r="O41" s="108" t="s">
        <v>6661</v>
      </c>
      <c r="P41" s="98"/>
      <c r="Q41" s="37" t="str">
        <f>IFERROR(INDEX('VOLO GUIDE TO WATERDEEP'!B$3:B$166,MATCH($H41,'VOLO GUIDE TO WATERDEEP'!$A$3:$A$166,0),1),"")</f>
        <v/>
      </c>
      <c r="R41" s="37" t="str">
        <f>IFERROR(INDEX('VOLO GUIDE TO WATERDEEP'!C$3:C$166,MATCH($H41,'VOLO GUIDE TO WATERDEEP'!$A$3:$A$166,0),1),"")</f>
        <v/>
      </c>
      <c r="S41" s="37" t="str">
        <f>IFERROR(INDEX('VOLO GUIDE TO WATERDEEP'!D$3:D$166,MATCH($H41,'VOLO GUIDE TO WATERDEEP'!$A$3:$A$166,0),1),"")</f>
        <v/>
      </c>
      <c r="T41" s="37" t="str">
        <f>IFERROR(INDEX('VOLO GUIDE TO WATERDEEP'!E$3:E$166,MATCH($H41,'VOLO GUIDE TO WATERDEEP'!$A$3:$A$166,0),1),"")</f>
        <v/>
      </c>
      <c r="U41" s="37" t="str">
        <f>IFERROR(INDEX('VOLO GUIDE TO WATERDEEP'!F$3:F$166,MATCH($H41,'VOLO GUIDE TO WATERDEEP'!$A$3:$A$166,0),1),"")</f>
        <v/>
      </c>
      <c r="V41" s="37" t="str">
        <f>IFERROR(INDEX('VOLO GUIDE TO WATERDEEP'!G$3:G$166,MATCH($H41,'VOLO GUIDE TO WATERDEEP'!$A$3:$A$166,0),1),"")</f>
        <v/>
      </c>
      <c r="W41" s="37" t="str">
        <f>IFERROR(INDEX('VOLO GUIDE TO WATERDEEP'!I$3:I$166,MATCH($H41,'VOLO GUIDE TO WATERDEEP'!$A$3:$A$166,0),1),"")</f>
        <v/>
      </c>
      <c r="X41" s="98"/>
      <c r="Y41" s="37" t="str">
        <f>IFERROR(INDEX(ORGANIZATIONS!$B$2:$B$43,MATCH($F41,ORGANIZATIONS!$G$2:$G$43,0),1),"")</f>
        <v/>
      </c>
      <c r="Z41" s="98"/>
      <c r="AA41" s="37" t="str">
        <f>IFERROR(INDEX(ORGANIZATIONS!$Z$3:$Z$45,MATCH($F41,ORGANIZATIONS!$Y$3:$Y$45,0),1),"")</f>
        <v/>
      </c>
      <c r="AB41" s="98"/>
      <c r="AC41" s="403"/>
      <c r="AD41" s="403"/>
      <c r="AE41" s="403"/>
      <c r="AF41" s="403"/>
      <c r="AG41" s="98"/>
      <c r="AH41" s="403"/>
      <c r="AI41" s="403"/>
      <c r="AJ41" s="403"/>
      <c r="AK41" s="403"/>
      <c r="AL41" s="98"/>
      <c r="AM41" s="403"/>
      <c r="AN41" s="403"/>
      <c r="AO41" s="403"/>
      <c r="AP41" s="403"/>
      <c r="AQ41" s="403"/>
    </row>
    <row r="42" spans="1:45">
      <c r="A42" t="s">
        <v>890</v>
      </c>
      <c r="B42" s="1" t="str">
        <f t="shared" si="0"/>
        <v>N40</v>
      </c>
      <c r="C42" s="1" t="str">
        <f t="shared" si="1"/>
        <v>Phylund Villa (noble villa, A, 2s &amp; 3s)</v>
      </c>
      <c r="F42" s="37" t="s">
        <v>1314</v>
      </c>
      <c r="G42" s="37" t="s">
        <v>1598</v>
      </c>
      <c r="H42" s="61" t="s">
        <v>2260</v>
      </c>
      <c r="I42" s="61" t="s">
        <v>3294</v>
      </c>
      <c r="J42" s="61" t="s">
        <v>2150</v>
      </c>
      <c r="K42" s="61" t="s">
        <v>2151</v>
      </c>
      <c r="L42" s="61" t="s">
        <v>2145</v>
      </c>
      <c r="M42" s="61"/>
      <c r="N42" s="61"/>
      <c r="O42" s="108" t="s">
        <v>6659</v>
      </c>
      <c r="P42" s="98"/>
      <c r="Q42" s="37" t="str">
        <f>IFERROR(INDEX('VOLO GUIDE TO WATERDEEP'!B$3:B$166,MATCH($H42,'VOLO GUIDE TO WATERDEEP'!$A$3:$A$166,0),1),"")</f>
        <v/>
      </c>
      <c r="R42" s="37" t="str">
        <f>IFERROR(INDEX('VOLO GUIDE TO WATERDEEP'!C$3:C$166,MATCH($H42,'VOLO GUIDE TO WATERDEEP'!$A$3:$A$166,0),1),"")</f>
        <v/>
      </c>
      <c r="S42" s="37" t="str">
        <f>IFERROR(INDEX('VOLO GUIDE TO WATERDEEP'!D$3:D$166,MATCH($H42,'VOLO GUIDE TO WATERDEEP'!$A$3:$A$166,0),1),"")</f>
        <v/>
      </c>
      <c r="T42" s="37" t="str">
        <f>IFERROR(INDEX('VOLO GUIDE TO WATERDEEP'!E$3:E$166,MATCH($H42,'VOLO GUIDE TO WATERDEEP'!$A$3:$A$166,0),1),"")</f>
        <v/>
      </c>
      <c r="U42" s="37" t="str">
        <f>IFERROR(INDEX('VOLO GUIDE TO WATERDEEP'!F$3:F$166,MATCH($H42,'VOLO GUIDE TO WATERDEEP'!$A$3:$A$166,0),1),"")</f>
        <v/>
      </c>
      <c r="V42" s="37" t="str">
        <f>IFERROR(INDEX('VOLO GUIDE TO WATERDEEP'!G$3:G$166,MATCH($H42,'VOLO GUIDE TO WATERDEEP'!$A$3:$A$166,0),1),"")</f>
        <v/>
      </c>
      <c r="W42" s="37" t="str">
        <f>IFERROR(INDEX('VOLO GUIDE TO WATERDEEP'!I$3:I$166,MATCH($H42,'VOLO GUIDE TO WATERDEEP'!$A$3:$A$166,0),1),"")</f>
        <v/>
      </c>
      <c r="X42" s="98"/>
      <c r="Y42" s="37" t="str">
        <f>IFERROR(INDEX(ORGANIZATIONS!$B$2:$B$43,MATCH($F42,ORGANIZATIONS!$G$2:$G$43,0),1),"")</f>
        <v/>
      </c>
      <c r="Z42" s="98"/>
      <c r="AA42" s="37" t="str">
        <f>IFERROR(INDEX(ORGANIZATIONS!$Z$3:$Z$45,MATCH($F42,ORGANIZATIONS!$Y$3:$Y$45,0),1),"")</f>
        <v/>
      </c>
      <c r="AB42" s="98"/>
      <c r="AC42" s="403"/>
      <c r="AD42" s="403"/>
      <c r="AE42" s="403"/>
      <c r="AF42" s="403"/>
      <c r="AG42" s="98"/>
      <c r="AH42" s="403"/>
      <c r="AI42" s="403"/>
      <c r="AJ42" s="403"/>
      <c r="AK42" s="403"/>
      <c r="AL42" s="98"/>
      <c r="AM42" s="403"/>
      <c r="AN42" s="403"/>
      <c r="AO42" s="403"/>
      <c r="AP42" s="403"/>
      <c r="AQ42" s="403"/>
    </row>
    <row r="43" spans="1:45">
      <c r="A43" t="s">
        <v>891</v>
      </c>
      <c r="B43" s="1" t="str">
        <f t="shared" si="0"/>
        <v>N4i</v>
      </c>
      <c r="C43" s="1" t="str">
        <f t="shared" si="1"/>
        <v>Margaster Villa (noble villa, A, 2s)</v>
      </c>
      <c r="F43" s="37" t="s">
        <v>1599</v>
      </c>
      <c r="G43" s="37" t="s">
        <v>1600</v>
      </c>
      <c r="H43" s="61" t="s">
        <v>2261</v>
      </c>
      <c r="I43" s="61" t="s">
        <v>3294</v>
      </c>
      <c r="J43" s="61" t="s">
        <v>2150</v>
      </c>
      <c r="K43" s="61" t="s">
        <v>2151</v>
      </c>
      <c r="L43" s="61" t="s">
        <v>2147</v>
      </c>
      <c r="M43" s="61"/>
      <c r="N43" s="61"/>
      <c r="O43" s="108" t="s">
        <v>6659</v>
      </c>
      <c r="P43" s="98"/>
      <c r="Q43" s="37" t="str">
        <f>IFERROR(INDEX('VOLO GUIDE TO WATERDEEP'!B$3:B$166,MATCH($H43,'VOLO GUIDE TO WATERDEEP'!$A$3:$A$166,0),1),"")</f>
        <v/>
      </c>
      <c r="R43" s="37" t="str">
        <f>IFERROR(INDEX('VOLO GUIDE TO WATERDEEP'!C$3:C$166,MATCH($H43,'VOLO GUIDE TO WATERDEEP'!$A$3:$A$166,0),1),"")</f>
        <v/>
      </c>
      <c r="S43" s="37" t="str">
        <f>IFERROR(INDEX('VOLO GUIDE TO WATERDEEP'!D$3:D$166,MATCH($H43,'VOLO GUIDE TO WATERDEEP'!$A$3:$A$166,0),1),"")</f>
        <v/>
      </c>
      <c r="T43" s="37" t="str">
        <f>IFERROR(INDEX('VOLO GUIDE TO WATERDEEP'!E$3:E$166,MATCH($H43,'VOLO GUIDE TO WATERDEEP'!$A$3:$A$166,0),1),"")</f>
        <v/>
      </c>
      <c r="U43" s="37" t="str">
        <f>IFERROR(INDEX('VOLO GUIDE TO WATERDEEP'!F$3:F$166,MATCH($H43,'VOLO GUIDE TO WATERDEEP'!$A$3:$A$166,0),1),"")</f>
        <v/>
      </c>
      <c r="V43" s="37" t="str">
        <f>IFERROR(INDEX('VOLO GUIDE TO WATERDEEP'!G$3:G$166,MATCH($H43,'VOLO GUIDE TO WATERDEEP'!$A$3:$A$166,0),1),"")</f>
        <v/>
      </c>
      <c r="W43" s="37" t="str">
        <f>IFERROR(INDEX('VOLO GUIDE TO WATERDEEP'!I$3:I$166,MATCH($H43,'VOLO GUIDE TO WATERDEEP'!$A$3:$A$166,0),1),"")</f>
        <v/>
      </c>
      <c r="X43" s="98"/>
      <c r="Y43" s="37" t="str">
        <f>IFERROR(INDEX(ORGANIZATIONS!$B$2:$B$43,MATCH($F43,ORGANIZATIONS!$G$2:$G$43,0),1),"")</f>
        <v/>
      </c>
      <c r="Z43" s="98"/>
      <c r="AA43" s="37" t="str">
        <f>IFERROR(INDEX(ORGANIZATIONS!$Z$3:$Z$45,MATCH($F43,ORGANIZATIONS!$Y$3:$Y$45,0),1),"")</f>
        <v/>
      </c>
      <c r="AB43" s="98"/>
      <c r="AC43" s="403"/>
      <c r="AD43" s="403"/>
      <c r="AE43" s="403"/>
      <c r="AF43" s="403"/>
      <c r="AG43" s="98"/>
      <c r="AH43" s="403"/>
      <c r="AI43" s="403"/>
      <c r="AJ43" s="403"/>
      <c r="AK43" s="403"/>
      <c r="AL43" s="98"/>
      <c r="AM43" s="403"/>
      <c r="AN43" s="403"/>
      <c r="AO43" s="403"/>
      <c r="AP43" s="403"/>
      <c r="AQ43" s="403"/>
    </row>
    <row r="44" spans="1:45">
      <c r="A44" t="s">
        <v>892</v>
      </c>
      <c r="B44" s="1" t="str">
        <f t="shared" si="0"/>
        <v>N42</v>
      </c>
      <c r="C44" s="1" t="str">
        <f t="shared" si="1"/>
        <v>Roaringhorn Villa, "The High House of Roaririghorn" (noble villa, C, 4 [formerly A, 4})</v>
      </c>
      <c r="F44" s="37" t="s">
        <v>1315</v>
      </c>
      <c r="G44" s="37" t="s">
        <v>1601</v>
      </c>
      <c r="H44" s="61" t="s">
        <v>2262</v>
      </c>
      <c r="I44" s="61" t="s">
        <v>3294</v>
      </c>
      <c r="J44" s="61" t="s">
        <v>2150</v>
      </c>
      <c r="K44" s="61" t="s">
        <v>2144</v>
      </c>
      <c r="L44" s="61">
        <v>4</v>
      </c>
      <c r="M44" s="61"/>
      <c r="N44" s="61"/>
      <c r="O44" s="108" t="s">
        <v>6662</v>
      </c>
      <c r="P44" s="98"/>
      <c r="Q44" s="37" t="str">
        <f>IFERROR(INDEX('VOLO GUIDE TO WATERDEEP'!B$3:B$166,MATCH($H44,'VOLO GUIDE TO WATERDEEP'!$A$3:$A$166,0),1),"")</f>
        <v/>
      </c>
      <c r="R44" s="37" t="str">
        <f>IFERROR(INDEX('VOLO GUIDE TO WATERDEEP'!C$3:C$166,MATCH($H44,'VOLO GUIDE TO WATERDEEP'!$A$3:$A$166,0),1),"")</f>
        <v/>
      </c>
      <c r="S44" s="37" t="str">
        <f>IFERROR(INDEX('VOLO GUIDE TO WATERDEEP'!D$3:D$166,MATCH($H44,'VOLO GUIDE TO WATERDEEP'!$A$3:$A$166,0),1),"")</f>
        <v/>
      </c>
      <c r="T44" s="37" t="str">
        <f>IFERROR(INDEX('VOLO GUIDE TO WATERDEEP'!E$3:E$166,MATCH($H44,'VOLO GUIDE TO WATERDEEP'!$A$3:$A$166,0),1),"")</f>
        <v/>
      </c>
      <c r="U44" s="37" t="str">
        <f>IFERROR(INDEX('VOLO GUIDE TO WATERDEEP'!F$3:F$166,MATCH($H44,'VOLO GUIDE TO WATERDEEP'!$A$3:$A$166,0),1),"")</f>
        <v/>
      </c>
      <c r="V44" s="37" t="str">
        <f>IFERROR(INDEX('VOLO GUIDE TO WATERDEEP'!G$3:G$166,MATCH($H44,'VOLO GUIDE TO WATERDEEP'!$A$3:$A$166,0),1),"")</f>
        <v/>
      </c>
      <c r="W44" s="37" t="str">
        <f>IFERROR(INDEX('VOLO GUIDE TO WATERDEEP'!I$3:I$166,MATCH($H44,'VOLO GUIDE TO WATERDEEP'!$A$3:$A$166,0),1),"")</f>
        <v/>
      </c>
      <c r="X44" s="98"/>
      <c r="Y44" s="37" t="str">
        <f>IFERROR(INDEX(ORGANIZATIONS!$B$2:$B$43,MATCH($F44,ORGANIZATIONS!$G$2:$G$43,0),1),"")</f>
        <v/>
      </c>
      <c r="Z44" s="98"/>
      <c r="AA44" s="37" t="str">
        <f>IFERROR(INDEX(ORGANIZATIONS!$Z$3:$Z$45,MATCH($F44,ORGANIZATIONS!$Y$3:$Y$45,0),1),"")</f>
        <v/>
      </c>
      <c r="AB44" s="98"/>
      <c r="AC44" s="403"/>
      <c r="AD44" s="403"/>
      <c r="AE44" s="403"/>
      <c r="AF44" s="403"/>
      <c r="AG44" s="98"/>
      <c r="AH44" s="403"/>
      <c r="AI44" s="403"/>
      <c r="AJ44" s="403"/>
      <c r="AK44" s="403"/>
      <c r="AL44" s="98"/>
      <c r="AM44" s="403"/>
      <c r="AN44" s="403"/>
      <c r="AO44" s="403"/>
      <c r="AP44" s="403"/>
      <c r="AQ44" s="403"/>
    </row>
    <row r="45" spans="1:45">
      <c r="A45" t="s">
        <v>893</v>
      </c>
      <c r="B45" s="1" t="str">
        <f t="shared" si="0"/>
        <v>N43</v>
      </c>
      <c r="C45" s="1" t="str">
        <f t="shared" si="1"/>
        <v>Ragathan Furriers (business, C, 2)</v>
      </c>
      <c r="F45" s="37" t="s">
        <v>1316</v>
      </c>
      <c r="G45" s="37" t="s">
        <v>1602</v>
      </c>
      <c r="H45" s="61" t="s">
        <v>2263</v>
      </c>
      <c r="I45" s="61" t="s">
        <v>3294</v>
      </c>
      <c r="J45" s="61" t="s">
        <v>2164</v>
      </c>
      <c r="K45" s="61" t="s">
        <v>2144</v>
      </c>
      <c r="L45" s="61">
        <v>2</v>
      </c>
      <c r="M45" s="61"/>
      <c r="N45" s="61"/>
      <c r="O45" s="108" t="s">
        <v>6659</v>
      </c>
      <c r="P45" s="98"/>
      <c r="Q45" s="37" t="str">
        <f>IFERROR(INDEX('VOLO GUIDE TO WATERDEEP'!B$3:B$166,MATCH($H45,'VOLO GUIDE TO WATERDEEP'!$A$3:$A$166,0),1),"")</f>
        <v/>
      </c>
      <c r="R45" s="37" t="str">
        <f>IFERROR(INDEX('VOLO GUIDE TO WATERDEEP'!C$3:C$166,MATCH($H45,'VOLO GUIDE TO WATERDEEP'!$A$3:$A$166,0),1),"")</f>
        <v/>
      </c>
      <c r="S45" s="37" t="str">
        <f>IFERROR(INDEX('VOLO GUIDE TO WATERDEEP'!D$3:D$166,MATCH($H45,'VOLO GUIDE TO WATERDEEP'!$A$3:$A$166,0),1),"")</f>
        <v/>
      </c>
      <c r="T45" s="37" t="str">
        <f>IFERROR(INDEX('VOLO GUIDE TO WATERDEEP'!E$3:E$166,MATCH($H45,'VOLO GUIDE TO WATERDEEP'!$A$3:$A$166,0),1),"")</f>
        <v/>
      </c>
      <c r="U45" s="37" t="str">
        <f>IFERROR(INDEX('VOLO GUIDE TO WATERDEEP'!F$3:F$166,MATCH($H45,'VOLO GUIDE TO WATERDEEP'!$A$3:$A$166,0),1),"")</f>
        <v/>
      </c>
      <c r="V45" s="37" t="str">
        <f>IFERROR(INDEX('VOLO GUIDE TO WATERDEEP'!G$3:G$166,MATCH($H45,'VOLO GUIDE TO WATERDEEP'!$A$3:$A$166,0),1),"")</f>
        <v/>
      </c>
      <c r="W45" s="37" t="str">
        <f>IFERROR(INDEX('VOLO GUIDE TO WATERDEEP'!I$3:I$166,MATCH($H45,'VOLO GUIDE TO WATERDEEP'!$A$3:$A$166,0),1),"")</f>
        <v/>
      </c>
      <c r="X45" s="98"/>
      <c r="Y45" s="37" t="str">
        <f>IFERROR(INDEX(ORGANIZATIONS!$B$2:$B$43,MATCH($F45,ORGANIZATIONS!$G$2:$G$43,0),1),"")</f>
        <v/>
      </c>
      <c r="Z45" s="98"/>
      <c r="AA45" s="37" t="str">
        <f>IFERROR(INDEX(ORGANIZATIONS!$Z$3:$Z$45,MATCH($F45,ORGANIZATIONS!$Y$3:$Y$45,0),1),"")</f>
        <v/>
      </c>
      <c r="AB45" s="98"/>
      <c r="AC45" s="403"/>
      <c r="AD45" s="403"/>
      <c r="AE45" s="403"/>
      <c r="AF45" s="403"/>
      <c r="AG45" s="98"/>
      <c r="AH45" s="403"/>
      <c r="AI45" s="403"/>
      <c r="AJ45" s="403"/>
      <c r="AK45" s="403"/>
      <c r="AL45" s="98"/>
      <c r="AM45" s="403"/>
      <c r="AN45" s="403"/>
      <c r="AO45" s="403"/>
      <c r="AP45" s="403"/>
      <c r="AQ45" s="403"/>
    </row>
    <row r="46" spans="1:45">
      <c r="A46" t="s">
        <v>894</v>
      </c>
      <c r="B46" s="1" t="str">
        <f t="shared" si="0"/>
        <v>N44</v>
      </c>
      <c r="C46" s="1" t="str">
        <f t="shared" si="1"/>
        <v>Zun Villa (noble villa, A, 2s &amp; 4s)</v>
      </c>
      <c r="F46" s="37" t="s">
        <v>658</v>
      </c>
      <c r="G46" s="37" t="s">
        <v>1603</v>
      </c>
      <c r="H46" s="61" t="s">
        <v>2264</v>
      </c>
      <c r="I46" s="61" t="s">
        <v>3294</v>
      </c>
      <c r="J46" s="61" t="s">
        <v>2150</v>
      </c>
      <c r="K46" s="61" t="s">
        <v>2151</v>
      </c>
      <c r="L46" s="61" t="s">
        <v>2148</v>
      </c>
      <c r="M46" s="61"/>
      <c r="N46" s="61"/>
      <c r="O46" s="108" t="s">
        <v>6659</v>
      </c>
      <c r="P46" s="99"/>
      <c r="Q46" s="37" t="str">
        <f>IFERROR(INDEX('VOLO GUIDE TO WATERDEEP'!B$3:B$166,MATCH($H46,'VOLO GUIDE TO WATERDEEP'!$A$3:$A$166,0),1),"")</f>
        <v/>
      </c>
      <c r="R46" s="37" t="str">
        <f>IFERROR(INDEX('VOLO GUIDE TO WATERDEEP'!C$3:C$166,MATCH($H46,'VOLO GUIDE TO WATERDEEP'!$A$3:$A$166,0),1),"")</f>
        <v/>
      </c>
      <c r="S46" s="37" t="str">
        <f>IFERROR(INDEX('VOLO GUIDE TO WATERDEEP'!D$3:D$166,MATCH($H46,'VOLO GUIDE TO WATERDEEP'!$A$3:$A$166,0),1),"")</f>
        <v/>
      </c>
      <c r="T46" s="37" t="str">
        <f>IFERROR(INDEX('VOLO GUIDE TO WATERDEEP'!E$3:E$166,MATCH($H46,'VOLO GUIDE TO WATERDEEP'!$A$3:$A$166,0),1),"")</f>
        <v/>
      </c>
      <c r="U46" s="37" t="str">
        <f>IFERROR(INDEX('VOLO GUIDE TO WATERDEEP'!F$3:F$166,MATCH($H46,'VOLO GUIDE TO WATERDEEP'!$A$3:$A$166,0),1),"")</f>
        <v/>
      </c>
      <c r="V46" s="37" t="str">
        <f>IFERROR(INDEX('VOLO GUIDE TO WATERDEEP'!G$3:G$166,MATCH($H46,'VOLO GUIDE TO WATERDEEP'!$A$3:$A$166,0),1),"")</f>
        <v/>
      </c>
      <c r="W46" s="37" t="str">
        <f>IFERROR(INDEX('VOLO GUIDE TO WATERDEEP'!I$3:I$166,MATCH($H46,'VOLO GUIDE TO WATERDEEP'!$A$3:$A$166,0),1),"")</f>
        <v/>
      </c>
      <c r="X46" s="99"/>
      <c r="Y46" s="37" t="str">
        <f>IFERROR(INDEX(ORGANIZATIONS!$B$2:$B$43,MATCH($F46,ORGANIZATIONS!$G$2:$G$43,0),1),"")</f>
        <v/>
      </c>
      <c r="Z46" s="99"/>
      <c r="AA46" s="37" t="str">
        <f>IFERROR(INDEX(ORGANIZATIONS!$Z$3:$Z$45,MATCH($F46,ORGANIZATIONS!$Y$3:$Y$45,0),1),"")</f>
        <v/>
      </c>
      <c r="AB46" s="99"/>
      <c r="AC46" s="403"/>
      <c r="AD46" s="403"/>
      <c r="AE46" s="403"/>
      <c r="AF46" s="403"/>
      <c r="AG46" s="99"/>
      <c r="AH46" s="403"/>
      <c r="AI46" s="403"/>
      <c r="AJ46" s="403"/>
      <c r="AK46" s="403"/>
      <c r="AL46" s="99"/>
      <c r="AM46" s="403"/>
      <c r="AN46" s="403"/>
      <c r="AO46" s="403"/>
      <c r="AP46" s="403"/>
      <c r="AQ46" s="403"/>
    </row>
    <row r="47" spans="1:45">
      <c r="A47" t="s">
        <v>895</v>
      </c>
      <c r="B47" s="1" t="str">
        <f t="shared" si="0"/>
        <v>N45</v>
      </c>
      <c r="C47" s="1" t="str">
        <f t="shared" si="1"/>
        <v>House of Crystal Storage (warehouse, C, 4)</v>
      </c>
      <c r="F47" s="37" t="s">
        <v>1317</v>
      </c>
      <c r="G47" s="37" t="s">
        <v>1604</v>
      </c>
      <c r="H47" s="61" t="s">
        <v>2265</v>
      </c>
      <c r="I47" s="61" t="s">
        <v>3294</v>
      </c>
      <c r="J47" s="61" t="s">
        <v>2170</v>
      </c>
      <c r="K47" s="61" t="s">
        <v>2144</v>
      </c>
      <c r="L47" s="61">
        <v>4</v>
      </c>
      <c r="M47" s="61"/>
      <c r="N47" s="61"/>
      <c r="O47" s="108" t="s">
        <v>6659</v>
      </c>
      <c r="P47" s="98"/>
      <c r="Q47" s="37" t="str">
        <f>IFERROR(INDEX('VOLO GUIDE TO WATERDEEP'!B$3:B$166,MATCH($H47,'VOLO GUIDE TO WATERDEEP'!$A$3:$A$166,0),1),"")</f>
        <v/>
      </c>
      <c r="R47" s="37" t="str">
        <f>IFERROR(INDEX('VOLO GUIDE TO WATERDEEP'!C$3:C$166,MATCH($H47,'VOLO GUIDE TO WATERDEEP'!$A$3:$A$166,0),1),"")</f>
        <v/>
      </c>
      <c r="S47" s="37" t="str">
        <f>IFERROR(INDEX('VOLO GUIDE TO WATERDEEP'!D$3:D$166,MATCH($H47,'VOLO GUIDE TO WATERDEEP'!$A$3:$A$166,0),1),"")</f>
        <v/>
      </c>
      <c r="T47" s="37" t="str">
        <f>IFERROR(INDEX('VOLO GUIDE TO WATERDEEP'!E$3:E$166,MATCH($H47,'VOLO GUIDE TO WATERDEEP'!$A$3:$A$166,0),1),"")</f>
        <v/>
      </c>
      <c r="U47" s="37" t="str">
        <f>IFERROR(INDEX('VOLO GUIDE TO WATERDEEP'!F$3:F$166,MATCH($H47,'VOLO GUIDE TO WATERDEEP'!$A$3:$A$166,0),1),"")</f>
        <v/>
      </c>
      <c r="V47" s="37" t="str">
        <f>IFERROR(INDEX('VOLO GUIDE TO WATERDEEP'!G$3:G$166,MATCH($H47,'VOLO GUIDE TO WATERDEEP'!$A$3:$A$166,0),1),"")</f>
        <v/>
      </c>
      <c r="W47" s="37" t="str">
        <f>IFERROR(INDEX('VOLO GUIDE TO WATERDEEP'!I$3:I$166,MATCH($H47,'VOLO GUIDE TO WATERDEEP'!$A$3:$A$166,0),1),"")</f>
        <v/>
      </c>
      <c r="X47" s="98"/>
      <c r="Y47" s="37" t="str">
        <f>IFERROR(INDEX(ORGANIZATIONS!$B$2:$B$43,MATCH($F47,ORGANIZATIONS!$G$2:$G$43,0),1),"")</f>
        <v/>
      </c>
      <c r="Z47" s="98"/>
      <c r="AA47" s="37" t="str">
        <f>IFERROR(INDEX(ORGANIZATIONS!$Z$3:$Z$45,MATCH($F47,ORGANIZATIONS!$Y$3:$Y$45,0),1),"")</f>
        <v/>
      </c>
      <c r="AB47" s="98"/>
      <c r="AC47" s="403"/>
      <c r="AD47" s="403"/>
      <c r="AE47" s="403"/>
      <c r="AF47" s="403"/>
      <c r="AG47" s="98"/>
      <c r="AH47" s="403"/>
      <c r="AI47" s="403"/>
      <c r="AJ47" s="403"/>
      <c r="AK47" s="403"/>
      <c r="AL47" s="98"/>
      <c r="AM47" s="403"/>
      <c r="AN47" s="403"/>
      <c r="AO47" s="403"/>
      <c r="AP47" s="403"/>
      <c r="AQ47" s="403"/>
    </row>
    <row r="48" spans="1:45">
      <c r="A48" t="s">
        <v>896</v>
      </c>
      <c r="B48" s="1" t="str">
        <f t="shared" si="0"/>
        <v>N46</v>
      </c>
      <c r="C48" s="1" t="str">
        <f t="shared" si="1"/>
        <v>The House of Crystal (guildhall, B, 2)</v>
      </c>
      <c r="F48" s="37" t="s">
        <v>1318</v>
      </c>
      <c r="G48" s="37" t="s">
        <v>1605</v>
      </c>
      <c r="H48" s="61" t="s">
        <v>2266</v>
      </c>
      <c r="I48" s="61" t="s">
        <v>3294</v>
      </c>
      <c r="J48" s="61" t="s">
        <v>2171</v>
      </c>
      <c r="K48" s="61" t="s">
        <v>2156</v>
      </c>
      <c r="L48" s="61">
        <v>2</v>
      </c>
      <c r="M48" s="61"/>
      <c r="N48" s="61"/>
      <c r="O48" s="108" t="s">
        <v>6659</v>
      </c>
      <c r="P48" s="98"/>
      <c r="Q48" s="37" t="str">
        <f>IFERROR(INDEX('VOLO GUIDE TO WATERDEEP'!B$3:B$166,MATCH($H48,'VOLO GUIDE TO WATERDEEP'!$A$3:$A$166,0),1),"")</f>
        <v/>
      </c>
      <c r="R48" s="37" t="str">
        <f>IFERROR(INDEX('VOLO GUIDE TO WATERDEEP'!C$3:C$166,MATCH($H48,'VOLO GUIDE TO WATERDEEP'!$A$3:$A$166,0),1),"")</f>
        <v/>
      </c>
      <c r="S48" s="37" t="str">
        <f>IFERROR(INDEX('VOLO GUIDE TO WATERDEEP'!D$3:D$166,MATCH($H48,'VOLO GUIDE TO WATERDEEP'!$A$3:$A$166,0),1),"")</f>
        <v/>
      </c>
      <c r="T48" s="37" t="str">
        <f>IFERROR(INDEX('VOLO GUIDE TO WATERDEEP'!E$3:E$166,MATCH($H48,'VOLO GUIDE TO WATERDEEP'!$A$3:$A$166,0),1),"")</f>
        <v/>
      </c>
      <c r="U48" s="37" t="str">
        <f>IFERROR(INDEX('VOLO GUIDE TO WATERDEEP'!F$3:F$166,MATCH($H48,'VOLO GUIDE TO WATERDEEP'!$A$3:$A$166,0),1),"")</f>
        <v/>
      </c>
      <c r="V48" s="37" t="str">
        <f>IFERROR(INDEX('VOLO GUIDE TO WATERDEEP'!G$3:G$166,MATCH($H48,'VOLO GUIDE TO WATERDEEP'!$A$3:$A$166,0),1),"")</f>
        <v/>
      </c>
      <c r="W48" s="37" t="str">
        <f>IFERROR(INDEX('VOLO GUIDE TO WATERDEEP'!I$3:I$166,MATCH($H48,'VOLO GUIDE TO WATERDEEP'!$A$3:$A$166,0),1),"")</f>
        <v/>
      </c>
      <c r="X48" s="98"/>
      <c r="Y48" s="37" t="str">
        <f>IFERROR(INDEX(ORGANIZATIONS!$B$2:$B$43,MATCH($F48,ORGANIZATIONS!$G$2:$G$43,0),1),"")</f>
        <v>Guild of Glassblowers, Glaziers, &amp; Speculum-makers</v>
      </c>
      <c r="Z48" s="98"/>
      <c r="AA48" s="37" t="str">
        <f>IFERROR(INDEX(ORGANIZATIONS!$Z$3:$Z$45,MATCH($F48,ORGANIZATIONS!$Y$3:$Y$45,0),1),"")</f>
        <v/>
      </c>
      <c r="AB48" s="98"/>
      <c r="AC48" s="403"/>
      <c r="AD48" s="403"/>
      <c r="AE48" s="403"/>
      <c r="AF48" s="403"/>
      <c r="AG48" s="98"/>
      <c r="AH48" s="403"/>
      <c r="AI48" s="403"/>
      <c r="AJ48" s="403"/>
      <c r="AK48" s="403"/>
      <c r="AL48" s="98"/>
      <c r="AM48" s="403"/>
      <c r="AN48" s="403"/>
      <c r="AO48" s="403"/>
      <c r="AP48" s="403"/>
      <c r="AQ48" s="403"/>
    </row>
    <row r="49" spans="1:43">
      <c r="A49" t="s">
        <v>897</v>
      </c>
      <c r="B49" s="1" t="str">
        <f t="shared" si="0"/>
        <v>N47</v>
      </c>
      <c r="C49" s="1" t="str">
        <f t="shared" si="1"/>
        <v>The Galloping Minotaur (inn, B, 2s &amp; 3s)</v>
      </c>
      <c r="F49" s="37" t="s">
        <v>1319</v>
      </c>
      <c r="G49" s="37" t="s">
        <v>1606</v>
      </c>
      <c r="H49" s="61" t="s">
        <v>2267</v>
      </c>
      <c r="I49" s="61" t="s">
        <v>3294</v>
      </c>
      <c r="J49" s="61" t="s">
        <v>2167</v>
      </c>
      <c r="K49" s="61" t="s">
        <v>2156</v>
      </c>
      <c r="L49" s="61" t="s">
        <v>2145</v>
      </c>
      <c r="M49" s="61"/>
      <c r="N49" s="61"/>
      <c r="O49" s="108" t="s">
        <v>6659</v>
      </c>
      <c r="P49" s="98"/>
      <c r="Q49" s="37">
        <f>IFERROR(INDEX('VOLO GUIDE TO WATERDEEP'!B$3:B$166,MATCH($H49,'VOLO GUIDE TO WATERDEEP'!$A$3:$A$166,0),1),"")</f>
        <v>4</v>
      </c>
      <c r="R49" s="37">
        <f>IFERROR(INDEX('VOLO GUIDE TO WATERDEEP'!C$3:C$166,MATCH($H49,'VOLO GUIDE TO WATERDEEP'!$A$3:$A$166,0),1),"")</f>
        <v>0</v>
      </c>
      <c r="S49" s="37">
        <f>IFERROR(INDEX('VOLO GUIDE TO WATERDEEP'!D$3:D$166,MATCH($H49,'VOLO GUIDE TO WATERDEEP'!$A$3:$A$166,0),1),"")</f>
        <v>3</v>
      </c>
      <c r="T49" s="37">
        <f>IFERROR(INDEX('VOLO GUIDE TO WATERDEEP'!E$3:E$166,MATCH($H49,'VOLO GUIDE TO WATERDEEP'!$A$3:$A$166,0),1),"")</f>
        <v>0</v>
      </c>
      <c r="U49" s="37" t="str">
        <f>IFERROR(INDEX('VOLO GUIDE TO WATERDEEP'!F$3:F$166,MATCH($H49,'VOLO GUIDE TO WATERDEEP'!$A$3:$A$166,0),1),"")</f>
        <v>Inn</v>
      </c>
      <c r="V49" s="37" t="str">
        <f>IFERROR(INDEX('VOLO GUIDE TO WATERDEEP'!G$3:G$166,MATCH($H49,'VOLO GUIDE TO WATERDEEP'!$A$3:$A$166,0),1),"")</f>
        <v>An inn well-favored among visiting merchants that has had to expand its operations to two other buildings and implement Waterdeep's first advance bookings system. Known as a busy place with lots of overstuffed merchants, bustling messengers, and secret passages by which the servants get around.</v>
      </c>
      <c r="W49" s="37" t="str">
        <f>IFERROR(INDEX('VOLO GUIDE TO WATERDEEP'!I$3:I$166,MATCH($H49,'VOLO GUIDE TO WATERDEEP'!$A$3:$A$166,0),1),"")</f>
        <v>NORTH WARD</v>
      </c>
      <c r="X49" s="98"/>
      <c r="Y49" s="37" t="str">
        <f>IFERROR(INDEX(ORGANIZATIONS!$B$2:$B$43,MATCH($F49,ORGANIZATIONS!$G$2:$G$43,0),1),"")</f>
        <v/>
      </c>
      <c r="Z49" s="98"/>
      <c r="AA49" s="37" t="str">
        <f>IFERROR(INDEX(ORGANIZATIONS!$Z$3:$Z$45,MATCH($F49,ORGANIZATIONS!$Y$3:$Y$45,0),1),"")</f>
        <v/>
      </c>
      <c r="AB49" s="98"/>
      <c r="AC49" s="403"/>
      <c r="AD49" s="403"/>
      <c r="AE49" s="403"/>
      <c r="AF49" s="403"/>
      <c r="AG49" s="98"/>
      <c r="AH49" s="403"/>
      <c r="AI49" s="403"/>
      <c r="AJ49" s="403"/>
      <c r="AK49" s="403"/>
      <c r="AL49" s="98"/>
      <c r="AM49" s="403"/>
      <c r="AN49" s="403"/>
      <c r="AO49" s="403"/>
      <c r="AP49" s="403"/>
      <c r="AQ49" s="403"/>
    </row>
    <row r="50" spans="1:43">
      <c r="A50" t="s">
        <v>898</v>
      </c>
      <c r="B50" s="1" t="str">
        <f t="shared" si="0"/>
        <v>N48</v>
      </c>
      <c r="C50" s="1" t="str">
        <f t="shared" si="1"/>
        <v>Meraedos Fine Furs (business, C, 2)</v>
      </c>
      <c r="F50" s="37" t="s">
        <v>1320</v>
      </c>
      <c r="G50" s="37" t="s">
        <v>1607</v>
      </c>
      <c r="H50" s="61" t="s">
        <v>2268</v>
      </c>
      <c r="I50" s="61" t="s">
        <v>3294</v>
      </c>
      <c r="J50" s="61" t="s">
        <v>2164</v>
      </c>
      <c r="K50" s="61" t="s">
        <v>2144</v>
      </c>
      <c r="L50" s="61">
        <v>2</v>
      </c>
      <c r="M50" s="61"/>
      <c r="N50" s="61"/>
      <c r="O50" s="108" t="s">
        <v>6659</v>
      </c>
      <c r="P50" s="98"/>
      <c r="Q50" s="37" t="str">
        <f>IFERROR(INDEX('VOLO GUIDE TO WATERDEEP'!B$3:B$166,MATCH($H50,'VOLO GUIDE TO WATERDEEP'!$A$3:$A$166,0),1),"")</f>
        <v/>
      </c>
      <c r="R50" s="37" t="str">
        <f>IFERROR(INDEX('VOLO GUIDE TO WATERDEEP'!C$3:C$166,MATCH($H50,'VOLO GUIDE TO WATERDEEP'!$A$3:$A$166,0),1),"")</f>
        <v/>
      </c>
      <c r="S50" s="37" t="str">
        <f>IFERROR(INDEX('VOLO GUIDE TO WATERDEEP'!D$3:D$166,MATCH($H50,'VOLO GUIDE TO WATERDEEP'!$A$3:$A$166,0),1),"")</f>
        <v/>
      </c>
      <c r="T50" s="37" t="str">
        <f>IFERROR(INDEX('VOLO GUIDE TO WATERDEEP'!E$3:E$166,MATCH($H50,'VOLO GUIDE TO WATERDEEP'!$A$3:$A$166,0),1),"")</f>
        <v/>
      </c>
      <c r="U50" s="37" t="str">
        <f>IFERROR(INDEX('VOLO GUIDE TO WATERDEEP'!F$3:F$166,MATCH($H50,'VOLO GUIDE TO WATERDEEP'!$A$3:$A$166,0),1),"")</f>
        <v/>
      </c>
      <c r="V50" s="37" t="str">
        <f>IFERROR(INDEX('VOLO GUIDE TO WATERDEEP'!G$3:G$166,MATCH($H50,'VOLO GUIDE TO WATERDEEP'!$A$3:$A$166,0),1),"")</f>
        <v/>
      </c>
      <c r="W50" s="37" t="str">
        <f>IFERROR(INDEX('VOLO GUIDE TO WATERDEEP'!I$3:I$166,MATCH($H50,'VOLO GUIDE TO WATERDEEP'!$A$3:$A$166,0),1),"")</f>
        <v/>
      </c>
      <c r="X50" s="98"/>
      <c r="Y50" s="37" t="str">
        <f>IFERROR(INDEX(ORGANIZATIONS!$B$2:$B$43,MATCH($F50,ORGANIZATIONS!$G$2:$G$43,0),1),"")</f>
        <v/>
      </c>
      <c r="Z50" s="98"/>
      <c r="AA50" s="37" t="str">
        <f>IFERROR(INDEX(ORGANIZATIONS!$Z$3:$Z$45,MATCH($F50,ORGANIZATIONS!$Y$3:$Y$45,0),1),"")</f>
        <v/>
      </c>
      <c r="AB50" s="98"/>
      <c r="AC50" s="403"/>
      <c r="AD50" s="403"/>
      <c r="AE50" s="403"/>
      <c r="AF50" s="403"/>
      <c r="AG50" s="98"/>
      <c r="AH50" s="403"/>
      <c r="AI50" s="403"/>
      <c r="AJ50" s="403"/>
      <c r="AK50" s="403"/>
      <c r="AL50" s="98"/>
      <c r="AM50" s="403"/>
      <c r="AN50" s="403"/>
      <c r="AO50" s="403"/>
      <c r="AP50" s="403"/>
      <c r="AQ50" s="403"/>
    </row>
    <row r="51" spans="1:43">
      <c r="A51" t="s">
        <v>899</v>
      </c>
      <c r="B51" s="1" t="str">
        <f t="shared" si="0"/>
        <v>N49</v>
      </c>
      <c r="C51" s="1" t="str">
        <f t="shared" si="1"/>
        <v>Sulmest's Splendid Shoes &amp; Boots (business, C, 1)</v>
      </c>
      <c r="F51" s="37" t="s">
        <v>1321</v>
      </c>
      <c r="G51" s="37" t="s">
        <v>1608</v>
      </c>
      <c r="H51" s="61" t="s">
        <v>2269</v>
      </c>
      <c r="I51" s="61" t="s">
        <v>3294</v>
      </c>
      <c r="J51" s="61" t="s">
        <v>2164</v>
      </c>
      <c r="K51" s="61" t="s">
        <v>2144</v>
      </c>
      <c r="L51" s="61">
        <v>1</v>
      </c>
      <c r="M51" s="61"/>
      <c r="N51" s="61"/>
      <c r="O51" s="108" t="s">
        <v>6659</v>
      </c>
      <c r="P51" s="98"/>
      <c r="Q51" s="37" t="str">
        <f>IFERROR(INDEX('VOLO GUIDE TO WATERDEEP'!B$3:B$166,MATCH($H51,'VOLO GUIDE TO WATERDEEP'!$A$3:$A$166,0),1),"")</f>
        <v/>
      </c>
      <c r="R51" s="37" t="str">
        <f>IFERROR(INDEX('VOLO GUIDE TO WATERDEEP'!C$3:C$166,MATCH($H51,'VOLO GUIDE TO WATERDEEP'!$A$3:$A$166,0),1),"")</f>
        <v/>
      </c>
      <c r="S51" s="37" t="str">
        <f>IFERROR(INDEX('VOLO GUIDE TO WATERDEEP'!D$3:D$166,MATCH($H51,'VOLO GUIDE TO WATERDEEP'!$A$3:$A$166,0),1),"")</f>
        <v/>
      </c>
      <c r="T51" s="37" t="str">
        <f>IFERROR(INDEX('VOLO GUIDE TO WATERDEEP'!E$3:E$166,MATCH($H51,'VOLO GUIDE TO WATERDEEP'!$A$3:$A$166,0),1),"")</f>
        <v/>
      </c>
      <c r="U51" s="37" t="str">
        <f>IFERROR(INDEX('VOLO GUIDE TO WATERDEEP'!F$3:F$166,MATCH($H51,'VOLO GUIDE TO WATERDEEP'!$A$3:$A$166,0),1),"")</f>
        <v/>
      </c>
      <c r="V51" s="37" t="str">
        <f>IFERROR(INDEX('VOLO GUIDE TO WATERDEEP'!G$3:G$166,MATCH($H51,'VOLO GUIDE TO WATERDEEP'!$A$3:$A$166,0),1),"")</f>
        <v/>
      </c>
      <c r="W51" s="37" t="str">
        <f>IFERROR(INDEX('VOLO GUIDE TO WATERDEEP'!I$3:I$166,MATCH($H51,'VOLO GUIDE TO WATERDEEP'!$A$3:$A$166,0),1),"")</f>
        <v/>
      </c>
      <c r="X51" s="98"/>
      <c r="Y51" s="37" t="str">
        <f>IFERROR(INDEX(ORGANIZATIONS!$B$2:$B$43,MATCH($F51,ORGANIZATIONS!$G$2:$G$43,0),1),"")</f>
        <v/>
      </c>
      <c r="Z51" s="98"/>
      <c r="AA51" s="37" t="str">
        <f>IFERROR(INDEX(ORGANIZATIONS!$Z$3:$Z$45,MATCH($F51,ORGANIZATIONS!$Y$3:$Y$45,0),1),"")</f>
        <v/>
      </c>
      <c r="AB51" s="98"/>
      <c r="AC51" s="403"/>
      <c r="AD51" s="403"/>
      <c r="AE51" s="403"/>
      <c r="AF51" s="403"/>
      <c r="AG51" s="98"/>
      <c r="AH51" s="403"/>
      <c r="AI51" s="403"/>
      <c r="AJ51" s="403"/>
      <c r="AK51" s="403"/>
      <c r="AL51" s="98"/>
      <c r="AM51" s="403"/>
      <c r="AN51" s="403"/>
      <c r="AO51" s="403"/>
      <c r="AP51" s="403"/>
      <c r="AQ51" s="403"/>
    </row>
    <row r="52" spans="1:43">
      <c r="A52" t="s">
        <v>900</v>
      </c>
      <c r="B52" s="1" t="str">
        <f t="shared" si="0"/>
        <v>N50</v>
      </c>
      <c r="C52" s="1" t="str">
        <f t="shared" si="1"/>
        <v>Aurora's Realms Shop, High Road Catalogue Counter (business, C, 1)</v>
      </c>
      <c r="F52" s="37" t="s">
        <v>1322</v>
      </c>
      <c r="G52" s="37" t="s">
        <v>1609</v>
      </c>
      <c r="H52" s="61" t="s">
        <v>2270</v>
      </c>
      <c r="I52" s="61" t="s">
        <v>3294</v>
      </c>
      <c r="J52" s="61" t="s">
        <v>2163</v>
      </c>
      <c r="K52" s="61" t="s">
        <v>2144</v>
      </c>
      <c r="L52" s="61">
        <v>1</v>
      </c>
      <c r="M52" s="61"/>
      <c r="N52" s="61"/>
      <c r="O52" s="108" t="s">
        <v>6659</v>
      </c>
      <c r="P52" s="98"/>
      <c r="Q52" s="37" t="str">
        <f>IFERROR(INDEX('VOLO GUIDE TO WATERDEEP'!B$3:B$166,MATCH($H52,'VOLO GUIDE TO WATERDEEP'!$A$3:$A$166,0),1),"")</f>
        <v/>
      </c>
      <c r="R52" s="37" t="str">
        <f>IFERROR(INDEX('VOLO GUIDE TO WATERDEEP'!C$3:C$166,MATCH($H52,'VOLO GUIDE TO WATERDEEP'!$A$3:$A$166,0),1),"")</f>
        <v/>
      </c>
      <c r="S52" s="37" t="str">
        <f>IFERROR(INDEX('VOLO GUIDE TO WATERDEEP'!D$3:D$166,MATCH($H52,'VOLO GUIDE TO WATERDEEP'!$A$3:$A$166,0),1),"")</f>
        <v/>
      </c>
      <c r="T52" s="37" t="str">
        <f>IFERROR(INDEX('VOLO GUIDE TO WATERDEEP'!E$3:E$166,MATCH($H52,'VOLO GUIDE TO WATERDEEP'!$A$3:$A$166,0),1),"")</f>
        <v/>
      </c>
      <c r="U52" s="37" t="str">
        <f>IFERROR(INDEX('VOLO GUIDE TO WATERDEEP'!F$3:F$166,MATCH($H52,'VOLO GUIDE TO WATERDEEP'!$A$3:$A$166,0),1),"")</f>
        <v/>
      </c>
      <c r="V52" s="37" t="str">
        <f>IFERROR(INDEX('VOLO GUIDE TO WATERDEEP'!G$3:G$166,MATCH($H52,'VOLO GUIDE TO WATERDEEP'!$A$3:$A$166,0),1),"")</f>
        <v/>
      </c>
      <c r="W52" s="37" t="str">
        <f>IFERROR(INDEX('VOLO GUIDE TO WATERDEEP'!I$3:I$166,MATCH($H52,'VOLO GUIDE TO WATERDEEP'!$A$3:$A$166,0),1),"")</f>
        <v/>
      </c>
      <c r="X52" s="98"/>
      <c r="Y52" s="37" t="str">
        <f>IFERROR(INDEX(ORGANIZATIONS!$B$2:$B$43,MATCH($F52,ORGANIZATIONS!$G$2:$G$43,0),1),"")</f>
        <v/>
      </c>
      <c r="Z52" s="98"/>
      <c r="AA52" s="37" t="str">
        <f>IFERROR(INDEX(ORGANIZATIONS!$Z$3:$Z$45,MATCH($F52,ORGANIZATIONS!$Y$3:$Y$45,0),1),"")</f>
        <v/>
      </c>
      <c r="AB52" s="98"/>
      <c r="AC52" s="403"/>
      <c r="AD52" s="403"/>
      <c r="AE52" s="403"/>
      <c r="AF52" s="403"/>
      <c r="AG52" s="98"/>
      <c r="AH52" s="403"/>
      <c r="AI52" s="403"/>
      <c r="AJ52" s="403"/>
      <c r="AK52" s="403"/>
      <c r="AL52" s="98"/>
      <c r="AM52" s="403"/>
      <c r="AN52" s="403"/>
      <c r="AO52" s="403"/>
      <c r="AP52" s="403"/>
      <c r="AQ52" s="403"/>
    </row>
    <row r="53" spans="1:43">
      <c r="A53" t="s">
        <v>901</v>
      </c>
      <c r="B53" s="1" t="str">
        <f t="shared" si="0"/>
        <v>N51</v>
      </c>
      <c r="C53" s="1" t="str">
        <f t="shared" si="1"/>
        <v>The House of Healing (guildhall, C, 3)</v>
      </c>
      <c r="F53" s="37" t="s">
        <v>1323</v>
      </c>
      <c r="G53" s="37" t="s">
        <v>1610</v>
      </c>
      <c r="H53" s="61" t="s">
        <v>2271</v>
      </c>
      <c r="I53" s="61" t="s">
        <v>3294</v>
      </c>
      <c r="J53" s="61" t="s">
        <v>2171</v>
      </c>
      <c r="K53" s="61" t="s">
        <v>2144</v>
      </c>
      <c r="L53" s="61">
        <v>3</v>
      </c>
      <c r="M53" s="61"/>
      <c r="N53" s="61"/>
      <c r="O53" s="108" t="s">
        <v>6659</v>
      </c>
      <c r="P53" s="98"/>
      <c r="Q53" s="37" t="str">
        <f>IFERROR(INDEX('VOLO GUIDE TO WATERDEEP'!B$3:B$166,MATCH($H53,'VOLO GUIDE TO WATERDEEP'!$A$3:$A$166,0),1),"")</f>
        <v/>
      </c>
      <c r="R53" s="37" t="str">
        <f>IFERROR(INDEX('VOLO GUIDE TO WATERDEEP'!C$3:C$166,MATCH($H53,'VOLO GUIDE TO WATERDEEP'!$A$3:$A$166,0),1),"")</f>
        <v/>
      </c>
      <c r="S53" s="37" t="str">
        <f>IFERROR(INDEX('VOLO GUIDE TO WATERDEEP'!D$3:D$166,MATCH($H53,'VOLO GUIDE TO WATERDEEP'!$A$3:$A$166,0),1),"")</f>
        <v/>
      </c>
      <c r="T53" s="37" t="str">
        <f>IFERROR(INDEX('VOLO GUIDE TO WATERDEEP'!E$3:E$166,MATCH($H53,'VOLO GUIDE TO WATERDEEP'!$A$3:$A$166,0),1),"")</f>
        <v/>
      </c>
      <c r="U53" s="37" t="str">
        <f>IFERROR(INDEX('VOLO GUIDE TO WATERDEEP'!F$3:F$166,MATCH($H53,'VOLO GUIDE TO WATERDEEP'!$A$3:$A$166,0),1),"")</f>
        <v/>
      </c>
      <c r="V53" s="37" t="str">
        <f>IFERROR(INDEX('VOLO GUIDE TO WATERDEEP'!G$3:G$166,MATCH($H53,'VOLO GUIDE TO WATERDEEP'!$A$3:$A$166,0),1),"")</f>
        <v/>
      </c>
      <c r="W53" s="37" t="str">
        <f>IFERROR(INDEX('VOLO GUIDE TO WATERDEEP'!I$3:I$166,MATCH($H53,'VOLO GUIDE TO WATERDEEP'!$A$3:$A$166,0),1),"")</f>
        <v/>
      </c>
      <c r="X53" s="98"/>
      <c r="Y53" s="37" t="str">
        <f>IFERROR(INDEX(ORGANIZATIONS!$B$2:$B$43,MATCH($F53,ORGANIZATIONS!$G$2:$G$43,0),1),"")</f>
        <v>Guild of Apothecaries &amp; Physicians</v>
      </c>
      <c r="Z53" s="98"/>
      <c r="AA53" s="37" t="str">
        <f>IFERROR(INDEX(ORGANIZATIONS!$Z$3:$Z$45,MATCH($F53,ORGANIZATIONS!$Y$3:$Y$45,0),1),"")</f>
        <v/>
      </c>
      <c r="AB53" s="98"/>
      <c r="AC53" s="403"/>
      <c r="AD53" s="403"/>
      <c r="AE53" s="403"/>
      <c r="AF53" s="403"/>
      <c r="AG53" s="98"/>
      <c r="AH53" s="403"/>
      <c r="AI53" s="403"/>
      <c r="AJ53" s="403"/>
      <c r="AK53" s="403"/>
      <c r="AL53" s="98"/>
      <c r="AM53" s="403"/>
      <c r="AN53" s="403"/>
      <c r="AO53" s="403"/>
      <c r="AP53" s="403"/>
      <c r="AQ53" s="403"/>
    </row>
    <row r="54" spans="1:43">
      <c r="A54" t="s">
        <v>902</v>
      </c>
      <c r="B54" s="1" t="str">
        <f t="shared" si="0"/>
        <v>N52</v>
      </c>
      <c r="C54" s="1" t="str">
        <f t="shared" si="1"/>
        <v>Hothemer Villa (noble villa, A, 3s)</v>
      </c>
      <c r="F54" s="37" t="s">
        <v>409</v>
      </c>
      <c r="G54" s="37" t="s">
        <v>1611</v>
      </c>
      <c r="H54" s="61" t="s">
        <v>2272</v>
      </c>
      <c r="I54" s="61" t="s">
        <v>3294</v>
      </c>
      <c r="J54" s="61" t="s">
        <v>2150</v>
      </c>
      <c r="K54" s="61" t="s">
        <v>2151</v>
      </c>
      <c r="L54" s="61" t="s">
        <v>2217</v>
      </c>
      <c r="M54" s="61"/>
      <c r="N54" s="61"/>
      <c r="O54" s="108" t="s">
        <v>6659</v>
      </c>
      <c r="P54" s="98"/>
      <c r="Q54" s="37" t="str">
        <f>IFERROR(INDEX('VOLO GUIDE TO WATERDEEP'!B$3:B$166,MATCH($H54,'VOLO GUIDE TO WATERDEEP'!$A$3:$A$166,0),1),"")</f>
        <v/>
      </c>
      <c r="R54" s="37" t="str">
        <f>IFERROR(INDEX('VOLO GUIDE TO WATERDEEP'!C$3:C$166,MATCH($H54,'VOLO GUIDE TO WATERDEEP'!$A$3:$A$166,0),1),"")</f>
        <v/>
      </c>
      <c r="S54" s="37" t="str">
        <f>IFERROR(INDEX('VOLO GUIDE TO WATERDEEP'!D$3:D$166,MATCH($H54,'VOLO GUIDE TO WATERDEEP'!$A$3:$A$166,0),1),"")</f>
        <v/>
      </c>
      <c r="T54" s="37" t="str">
        <f>IFERROR(INDEX('VOLO GUIDE TO WATERDEEP'!E$3:E$166,MATCH($H54,'VOLO GUIDE TO WATERDEEP'!$A$3:$A$166,0),1),"")</f>
        <v/>
      </c>
      <c r="U54" s="37" t="str">
        <f>IFERROR(INDEX('VOLO GUIDE TO WATERDEEP'!F$3:F$166,MATCH($H54,'VOLO GUIDE TO WATERDEEP'!$A$3:$A$166,0),1),"")</f>
        <v/>
      </c>
      <c r="V54" s="37" t="str">
        <f>IFERROR(INDEX('VOLO GUIDE TO WATERDEEP'!G$3:G$166,MATCH($H54,'VOLO GUIDE TO WATERDEEP'!$A$3:$A$166,0),1),"")</f>
        <v/>
      </c>
      <c r="W54" s="37" t="str">
        <f>IFERROR(INDEX('VOLO GUIDE TO WATERDEEP'!I$3:I$166,MATCH($H54,'VOLO GUIDE TO WATERDEEP'!$A$3:$A$166,0),1),"")</f>
        <v/>
      </c>
      <c r="X54" s="98"/>
      <c r="Y54" s="37" t="str">
        <f>IFERROR(INDEX(ORGANIZATIONS!$B$2:$B$43,MATCH($F54,ORGANIZATIONS!$G$2:$G$43,0),1),"")</f>
        <v/>
      </c>
      <c r="Z54" s="98"/>
      <c r="AA54" s="37" t="str">
        <f>IFERROR(INDEX(ORGANIZATIONS!$Z$3:$Z$45,MATCH($F54,ORGANIZATIONS!$Y$3:$Y$45,0),1),"")</f>
        <v/>
      </c>
      <c r="AB54" s="98"/>
      <c r="AC54" s="403"/>
      <c r="AD54" s="403"/>
      <c r="AE54" s="403"/>
      <c r="AF54" s="403"/>
      <c r="AG54" s="98"/>
      <c r="AH54" s="403"/>
      <c r="AI54" s="403"/>
      <c r="AJ54" s="403"/>
      <c r="AK54" s="403"/>
      <c r="AL54" s="98"/>
      <c r="AM54" s="403"/>
      <c r="AN54" s="403"/>
      <c r="AO54" s="403"/>
      <c r="AP54" s="403"/>
      <c r="AQ54" s="403"/>
    </row>
    <row r="55" spans="1:43">
      <c r="A55" t="s">
        <v>903</v>
      </c>
      <c r="B55" s="1" t="str">
        <f t="shared" si="0"/>
        <v>N53</v>
      </c>
      <c r="C55" s="1" t="str">
        <f t="shared" si="1"/>
        <v>Ilvastarr Villa (noble villa, A, 2s &amp; 3s)</v>
      </c>
      <c r="F55" s="37" t="s">
        <v>428</v>
      </c>
      <c r="G55" s="37" t="s">
        <v>1612</v>
      </c>
      <c r="H55" s="61" t="s">
        <v>2273</v>
      </c>
      <c r="I55" s="61" t="s">
        <v>3294</v>
      </c>
      <c r="J55" s="61" t="s">
        <v>2150</v>
      </c>
      <c r="K55" s="61" t="s">
        <v>2151</v>
      </c>
      <c r="L55" s="61" t="s">
        <v>2145</v>
      </c>
      <c r="M55" s="61"/>
      <c r="N55" s="61"/>
      <c r="O55" s="108" t="s">
        <v>6659</v>
      </c>
      <c r="P55" s="98"/>
      <c r="Q55" s="37" t="str">
        <f>IFERROR(INDEX('VOLO GUIDE TO WATERDEEP'!B$3:B$166,MATCH($H55,'VOLO GUIDE TO WATERDEEP'!$A$3:$A$166,0),1),"")</f>
        <v/>
      </c>
      <c r="R55" s="37" t="str">
        <f>IFERROR(INDEX('VOLO GUIDE TO WATERDEEP'!C$3:C$166,MATCH($H55,'VOLO GUIDE TO WATERDEEP'!$A$3:$A$166,0),1),"")</f>
        <v/>
      </c>
      <c r="S55" s="37" t="str">
        <f>IFERROR(INDEX('VOLO GUIDE TO WATERDEEP'!D$3:D$166,MATCH($H55,'VOLO GUIDE TO WATERDEEP'!$A$3:$A$166,0),1),"")</f>
        <v/>
      </c>
      <c r="T55" s="37" t="str">
        <f>IFERROR(INDEX('VOLO GUIDE TO WATERDEEP'!E$3:E$166,MATCH($H55,'VOLO GUIDE TO WATERDEEP'!$A$3:$A$166,0),1),"")</f>
        <v/>
      </c>
      <c r="U55" s="37" t="str">
        <f>IFERROR(INDEX('VOLO GUIDE TO WATERDEEP'!F$3:F$166,MATCH($H55,'VOLO GUIDE TO WATERDEEP'!$A$3:$A$166,0),1),"")</f>
        <v/>
      </c>
      <c r="V55" s="37" t="str">
        <f>IFERROR(INDEX('VOLO GUIDE TO WATERDEEP'!G$3:G$166,MATCH($H55,'VOLO GUIDE TO WATERDEEP'!$A$3:$A$166,0),1),"")</f>
        <v/>
      </c>
      <c r="W55" s="37" t="str">
        <f>IFERROR(INDEX('VOLO GUIDE TO WATERDEEP'!I$3:I$166,MATCH($H55,'VOLO GUIDE TO WATERDEEP'!$A$3:$A$166,0),1),"")</f>
        <v/>
      </c>
      <c r="X55" s="98"/>
      <c r="Y55" s="37" t="str">
        <f>IFERROR(INDEX(ORGANIZATIONS!$B$2:$B$43,MATCH($F55,ORGANIZATIONS!$G$2:$G$43,0),1),"")</f>
        <v/>
      </c>
      <c r="Z55" s="98"/>
      <c r="AA55" s="37" t="str">
        <f>IFERROR(INDEX(ORGANIZATIONS!$Z$3:$Z$45,MATCH($F55,ORGANIZATIONS!$Y$3:$Y$45,0),1),"")</f>
        <v/>
      </c>
      <c r="AB55" s="98"/>
      <c r="AC55" s="403"/>
      <c r="AD55" s="403"/>
      <c r="AE55" s="403"/>
      <c r="AF55" s="403"/>
      <c r="AG55" s="98"/>
      <c r="AH55" s="403"/>
      <c r="AI55" s="403"/>
      <c r="AJ55" s="403"/>
      <c r="AK55" s="403"/>
      <c r="AL55" s="98"/>
      <c r="AM55" s="403"/>
      <c r="AN55" s="403"/>
      <c r="AO55" s="403"/>
      <c r="AP55" s="403"/>
      <c r="AQ55" s="403"/>
    </row>
    <row r="56" spans="1:43">
      <c r="A56" t="s">
        <v>904</v>
      </c>
      <c r="B56" s="1" t="str">
        <f t="shared" si="0"/>
        <v>N54</v>
      </c>
      <c r="C56" s="1" t="str">
        <f t="shared" si="1"/>
        <v>Fallen Stars Fish (business, C, 1)</v>
      </c>
      <c r="F56" s="37" t="s">
        <v>1324</v>
      </c>
      <c r="G56" s="37" t="s">
        <v>1613</v>
      </c>
      <c r="H56" s="61" t="s">
        <v>2274</v>
      </c>
      <c r="I56" s="61" t="s">
        <v>3294</v>
      </c>
      <c r="J56" s="61" t="s">
        <v>2164</v>
      </c>
      <c r="K56" s="61" t="s">
        <v>2144</v>
      </c>
      <c r="L56" s="61">
        <v>1</v>
      </c>
      <c r="M56" s="61"/>
      <c r="N56" s="61"/>
      <c r="O56" s="108" t="s">
        <v>6659</v>
      </c>
      <c r="P56" s="98"/>
      <c r="Q56" s="37" t="str">
        <f>IFERROR(INDEX('VOLO GUIDE TO WATERDEEP'!B$3:B$166,MATCH($H56,'VOLO GUIDE TO WATERDEEP'!$A$3:$A$166,0),1),"")</f>
        <v/>
      </c>
      <c r="R56" s="37" t="str">
        <f>IFERROR(INDEX('VOLO GUIDE TO WATERDEEP'!C$3:C$166,MATCH($H56,'VOLO GUIDE TO WATERDEEP'!$A$3:$A$166,0),1),"")</f>
        <v/>
      </c>
      <c r="S56" s="37" t="str">
        <f>IFERROR(INDEX('VOLO GUIDE TO WATERDEEP'!D$3:D$166,MATCH($H56,'VOLO GUIDE TO WATERDEEP'!$A$3:$A$166,0),1),"")</f>
        <v/>
      </c>
      <c r="T56" s="37" t="str">
        <f>IFERROR(INDEX('VOLO GUIDE TO WATERDEEP'!E$3:E$166,MATCH($H56,'VOLO GUIDE TO WATERDEEP'!$A$3:$A$166,0),1),"")</f>
        <v/>
      </c>
      <c r="U56" s="37" t="str">
        <f>IFERROR(INDEX('VOLO GUIDE TO WATERDEEP'!F$3:F$166,MATCH($H56,'VOLO GUIDE TO WATERDEEP'!$A$3:$A$166,0),1),"")</f>
        <v/>
      </c>
      <c r="V56" s="37" t="str">
        <f>IFERROR(INDEX('VOLO GUIDE TO WATERDEEP'!G$3:G$166,MATCH($H56,'VOLO GUIDE TO WATERDEEP'!$A$3:$A$166,0),1),"")</f>
        <v/>
      </c>
      <c r="W56" s="37" t="str">
        <f>IFERROR(INDEX('VOLO GUIDE TO WATERDEEP'!I$3:I$166,MATCH($H56,'VOLO GUIDE TO WATERDEEP'!$A$3:$A$166,0),1),"")</f>
        <v/>
      </c>
      <c r="X56" s="98"/>
      <c r="Y56" s="37" t="str">
        <f>IFERROR(INDEX(ORGANIZATIONS!$B$2:$B$43,MATCH($F56,ORGANIZATIONS!$G$2:$G$43,0),1),"")</f>
        <v/>
      </c>
      <c r="Z56" s="98"/>
      <c r="AA56" s="37" t="str">
        <f>IFERROR(INDEX(ORGANIZATIONS!$Z$3:$Z$45,MATCH($F56,ORGANIZATIONS!$Y$3:$Y$45,0),1),"")</f>
        <v/>
      </c>
      <c r="AB56" s="98"/>
      <c r="AC56" s="403"/>
      <c r="AD56" s="403"/>
      <c r="AE56" s="403"/>
      <c r="AF56" s="403"/>
      <c r="AG56" s="98"/>
      <c r="AH56" s="403"/>
      <c r="AI56" s="403"/>
      <c r="AJ56" s="403"/>
      <c r="AK56" s="403"/>
      <c r="AL56" s="98"/>
      <c r="AM56" s="403"/>
      <c r="AN56" s="403"/>
      <c r="AO56" s="403"/>
      <c r="AP56" s="403"/>
      <c r="AQ56" s="403"/>
    </row>
    <row r="57" spans="1:43">
      <c r="A57" t="s">
        <v>905</v>
      </c>
      <c r="B57" s="1" t="str">
        <f t="shared" si="0"/>
        <v>N55</v>
      </c>
      <c r="C57" s="1" t="str">
        <f t="shared" si="1"/>
        <v>Wands Villa (noble villa, A, 3s &amp; 5s)</v>
      </c>
      <c r="F57" s="37" t="s">
        <v>1325</v>
      </c>
      <c r="G57" s="37" t="s">
        <v>1614</v>
      </c>
      <c r="H57" s="61" t="s">
        <v>2275</v>
      </c>
      <c r="I57" s="61" t="s">
        <v>3294</v>
      </c>
      <c r="J57" s="61" t="s">
        <v>2150</v>
      </c>
      <c r="K57" s="61" t="s">
        <v>2151</v>
      </c>
      <c r="L57" s="61" t="s">
        <v>2217</v>
      </c>
      <c r="M57" s="61"/>
      <c r="N57" s="61"/>
      <c r="O57" s="108" t="s">
        <v>6659</v>
      </c>
      <c r="P57" s="98"/>
      <c r="Q57" s="37" t="str">
        <f>IFERROR(INDEX('VOLO GUIDE TO WATERDEEP'!B$3:B$166,MATCH($H57,'VOLO GUIDE TO WATERDEEP'!$A$3:$A$166,0),1),"")</f>
        <v/>
      </c>
      <c r="R57" s="37" t="str">
        <f>IFERROR(INDEX('VOLO GUIDE TO WATERDEEP'!C$3:C$166,MATCH($H57,'VOLO GUIDE TO WATERDEEP'!$A$3:$A$166,0),1),"")</f>
        <v/>
      </c>
      <c r="S57" s="37" t="str">
        <f>IFERROR(INDEX('VOLO GUIDE TO WATERDEEP'!D$3:D$166,MATCH($H57,'VOLO GUIDE TO WATERDEEP'!$A$3:$A$166,0),1),"")</f>
        <v/>
      </c>
      <c r="T57" s="37" t="str">
        <f>IFERROR(INDEX('VOLO GUIDE TO WATERDEEP'!E$3:E$166,MATCH($H57,'VOLO GUIDE TO WATERDEEP'!$A$3:$A$166,0),1),"")</f>
        <v/>
      </c>
      <c r="U57" s="37" t="str">
        <f>IFERROR(INDEX('VOLO GUIDE TO WATERDEEP'!F$3:F$166,MATCH($H57,'VOLO GUIDE TO WATERDEEP'!$A$3:$A$166,0),1),"")</f>
        <v/>
      </c>
      <c r="V57" s="37" t="str">
        <f>IFERROR(INDEX('VOLO GUIDE TO WATERDEEP'!G$3:G$166,MATCH($H57,'VOLO GUIDE TO WATERDEEP'!$A$3:$A$166,0),1),"")</f>
        <v/>
      </c>
      <c r="W57" s="37" t="str">
        <f>IFERROR(INDEX('VOLO GUIDE TO WATERDEEP'!I$3:I$166,MATCH($H57,'VOLO GUIDE TO WATERDEEP'!$A$3:$A$166,0),1),"")</f>
        <v/>
      </c>
      <c r="X57" s="98"/>
      <c r="Y57" s="37" t="str">
        <f>IFERROR(INDEX(ORGANIZATIONS!$B$2:$B$43,MATCH($F57,ORGANIZATIONS!$G$2:$G$43,0),1),"")</f>
        <v/>
      </c>
      <c r="Z57" s="98"/>
      <c r="AA57" s="37" t="str">
        <f>IFERROR(INDEX(ORGANIZATIONS!$Z$3:$Z$45,MATCH($F57,ORGANIZATIONS!$Y$3:$Y$45,0),1),"")</f>
        <v/>
      </c>
      <c r="AB57" s="98"/>
      <c r="AC57" s="403"/>
      <c r="AD57" s="403"/>
      <c r="AE57" s="403"/>
      <c r="AF57" s="403"/>
      <c r="AG57" s="98"/>
      <c r="AH57" s="403"/>
      <c r="AI57" s="403"/>
      <c r="AJ57" s="403"/>
      <c r="AK57" s="403"/>
      <c r="AL57" s="98"/>
      <c r="AM57" s="403"/>
      <c r="AN57" s="403"/>
      <c r="AO57" s="403"/>
      <c r="AP57" s="403"/>
      <c r="AQ57" s="403"/>
    </row>
    <row r="58" spans="1:43">
      <c r="A58" t="s">
        <v>906</v>
      </c>
      <c r="B58" s="1" t="str">
        <f t="shared" si="0"/>
        <v>N56</v>
      </c>
      <c r="C58" s="1" t="str">
        <f t="shared" si="1"/>
        <v>The Grinning Lion (tavern, C, 1)</v>
      </c>
      <c r="F58" s="37" t="s">
        <v>1326</v>
      </c>
      <c r="G58" s="37" t="s">
        <v>1615</v>
      </c>
      <c r="H58" s="61" t="s">
        <v>2276</v>
      </c>
      <c r="I58" s="61" t="s">
        <v>3294</v>
      </c>
      <c r="J58" s="61" t="s">
        <v>2168</v>
      </c>
      <c r="K58" s="61" t="s">
        <v>2144</v>
      </c>
      <c r="L58" s="61">
        <v>1</v>
      </c>
      <c r="M58" s="61"/>
      <c r="N58" s="61"/>
      <c r="O58" s="108" t="s">
        <v>6663</v>
      </c>
      <c r="P58" s="98"/>
      <c r="Q58" s="37">
        <f>IFERROR(INDEX('VOLO GUIDE TO WATERDEEP'!B$3:B$166,MATCH($H58,'VOLO GUIDE TO WATERDEEP'!$A$3:$A$166,0),1),"")</f>
        <v>4</v>
      </c>
      <c r="R58" s="37">
        <f>IFERROR(INDEX('VOLO GUIDE TO WATERDEEP'!C$3:C$166,MATCH($H58,'VOLO GUIDE TO WATERDEEP'!$A$3:$A$166,0),1),"")</f>
        <v>2</v>
      </c>
      <c r="S58" s="37">
        <f>IFERROR(INDEX('VOLO GUIDE TO WATERDEEP'!D$3:D$166,MATCH($H58,'VOLO GUIDE TO WATERDEEP'!$A$3:$A$166,0),1),"")</f>
        <v>0</v>
      </c>
      <c r="T58" s="37">
        <f>IFERROR(INDEX('VOLO GUIDE TO WATERDEEP'!E$3:E$166,MATCH($H58,'VOLO GUIDE TO WATERDEEP'!$A$3:$A$166,0),1),"")</f>
        <v>0</v>
      </c>
      <c r="U58" s="37" t="str">
        <f>IFERROR(INDEX('VOLO GUIDE TO WATERDEEP'!F$3:F$166,MATCH($H58,'VOLO GUIDE TO WATERDEEP'!$A$3:$A$166,0),1),"")</f>
        <v>Tavern</v>
      </c>
      <c r="V58" s="37" t="str">
        <f>IFERROR(INDEX('VOLO GUIDE TO WATERDEEP'!G$3:G$166,MATCH($H58,'VOLO GUIDE TO WATERDEEP'!$A$3:$A$166,0),1),"")</f>
        <v xml:space="preserve"> A raucous tavern favored by less adventurous young nobles who dare not visit the Dock Ward.</v>
      </c>
      <c r="W58" s="37" t="str">
        <f>IFERROR(INDEX('VOLO GUIDE TO WATERDEEP'!I$3:I$166,MATCH($H58,'VOLO GUIDE TO WATERDEEP'!$A$3:$A$166,0),1),"")</f>
        <v>NORTH WARD</v>
      </c>
      <c r="X58" s="98"/>
      <c r="Y58" s="37" t="str">
        <f>IFERROR(INDEX(ORGANIZATIONS!$B$2:$B$43,MATCH($F58,ORGANIZATIONS!$G$2:$G$43,0),1),"")</f>
        <v/>
      </c>
      <c r="Z58" s="98"/>
      <c r="AA58" s="37" t="str">
        <f>IFERROR(INDEX(ORGANIZATIONS!$Z$3:$Z$45,MATCH($F58,ORGANIZATIONS!$Y$3:$Y$45,0),1),"")</f>
        <v>Vlorn Keenear</v>
      </c>
      <c r="AB58" s="98"/>
      <c r="AC58" s="403"/>
      <c r="AD58" s="403"/>
      <c r="AE58" s="403"/>
      <c r="AF58" s="403"/>
      <c r="AG58" s="98"/>
      <c r="AH58" s="403"/>
      <c r="AI58" s="403"/>
      <c r="AJ58" s="403"/>
      <c r="AK58" s="403"/>
      <c r="AL58" s="98"/>
      <c r="AM58" s="403"/>
      <c r="AN58" s="403"/>
      <c r="AO58" s="403"/>
      <c r="AP58" s="403"/>
      <c r="AQ58" s="403"/>
    </row>
    <row r="59" spans="1:43">
      <c r="A59" t="s">
        <v>907</v>
      </c>
      <c r="B59" s="1" t="str">
        <f t="shared" si="0"/>
        <v>N57</v>
      </c>
      <c r="C59" s="1" t="str">
        <f t="shared" si="1"/>
        <v>Gost Villa (noble villa, A, 3s &amp; 4s)</v>
      </c>
      <c r="F59" s="37" t="s">
        <v>372</v>
      </c>
      <c r="G59" s="37" t="s">
        <v>1616</v>
      </c>
      <c r="H59" s="61" t="s">
        <v>2277</v>
      </c>
      <c r="I59" s="61" t="s">
        <v>3294</v>
      </c>
      <c r="J59" s="61" t="s">
        <v>2150</v>
      </c>
      <c r="K59" s="61" t="s">
        <v>2151</v>
      </c>
      <c r="L59" s="61" t="s">
        <v>2149</v>
      </c>
      <c r="M59" s="61"/>
      <c r="N59" s="61"/>
      <c r="O59" s="108" t="s">
        <v>6659</v>
      </c>
      <c r="P59" s="98"/>
      <c r="Q59" s="37" t="str">
        <f>IFERROR(INDEX('VOLO GUIDE TO WATERDEEP'!B$3:B$166,MATCH($H59,'VOLO GUIDE TO WATERDEEP'!$A$3:$A$166,0),1),"")</f>
        <v/>
      </c>
      <c r="R59" s="37" t="str">
        <f>IFERROR(INDEX('VOLO GUIDE TO WATERDEEP'!C$3:C$166,MATCH($H59,'VOLO GUIDE TO WATERDEEP'!$A$3:$A$166,0),1),"")</f>
        <v/>
      </c>
      <c r="S59" s="37" t="str">
        <f>IFERROR(INDEX('VOLO GUIDE TO WATERDEEP'!D$3:D$166,MATCH($H59,'VOLO GUIDE TO WATERDEEP'!$A$3:$A$166,0),1),"")</f>
        <v/>
      </c>
      <c r="T59" s="37" t="str">
        <f>IFERROR(INDEX('VOLO GUIDE TO WATERDEEP'!E$3:E$166,MATCH($H59,'VOLO GUIDE TO WATERDEEP'!$A$3:$A$166,0),1),"")</f>
        <v/>
      </c>
      <c r="U59" s="37" t="str">
        <f>IFERROR(INDEX('VOLO GUIDE TO WATERDEEP'!F$3:F$166,MATCH($H59,'VOLO GUIDE TO WATERDEEP'!$A$3:$A$166,0),1),"")</f>
        <v/>
      </c>
      <c r="V59" s="37" t="str">
        <f>IFERROR(INDEX('VOLO GUIDE TO WATERDEEP'!G$3:G$166,MATCH($H59,'VOLO GUIDE TO WATERDEEP'!$A$3:$A$166,0),1),"")</f>
        <v/>
      </c>
      <c r="W59" s="37" t="str">
        <f>IFERROR(INDEX('VOLO GUIDE TO WATERDEEP'!I$3:I$166,MATCH($H59,'VOLO GUIDE TO WATERDEEP'!$A$3:$A$166,0),1),"")</f>
        <v/>
      </c>
      <c r="X59" s="98"/>
      <c r="Y59" s="37" t="str">
        <f>IFERROR(INDEX(ORGANIZATIONS!$B$2:$B$43,MATCH($F59,ORGANIZATIONS!$G$2:$G$43,0),1),"")</f>
        <v/>
      </c>
      <c r="Z59" s="98"/>
      <c r="AA59" s="37" t="str">
        <f>IFERROR(INDEX(ORGANIZATIONS!$Z$3:$Z$45,MATCH($F59,ORGANIZATIONS!$Y$3:$Y$45,0),1),"")</f>
        <v/>
      </c>
      <c r="AB59" s="98"/>
      <c r="AC59" s="403"/>
      <c r="AD59" s="403"/>
      <c r="AE59" s="403"/>
      <c r="AF59" s="403"/>
      <c r="AG59" s="98"/>
      <c r="AH59" s="403"/>
      <c r="AI59" s="403"/>
      <c r="AJ59" s="403"/>
      <c r="AK59" s="403"/>
      <c r="AL59" s="98"/>
      <c r="AM59" s="403"/>
      <c r="AN59" s="403"/>
      <c r="AO59" s="403"/>
      <c r="AP59" s="403"/>
      <c r="AQ59" s="403"/>
    </row>
    <row r="60" spans="1:43">
      <c r="A60" t="s">
        <v>908</v>
      </c>
      <c r="B60" s="1" t="str">
        <f t="shared" si="0"/>
        <v>N58</v>
      </c>
      <c r="C60" s="1" t="str">
        <f t="shared" si="1"/>
        <v>Helmfast Villa (noble villa, A, 3s)</v>
      </c>
      <c r="F60" s="37" t="s">
        <v>1327</v>
      </c>
      <c r="G60" s="37" t="s">
        <v>1617</v>
      </c>
      <c r="H60" s="61" t="s">
        <v>2278</v>
      </c>
      <c r="I60" s="61" t="s">
        <v>3294</v>
      </c>
      <c r="J60" s="61" t="s">
        <v>2150</v>
      </c>
      <c r="K60" s="61" t="s">
        <v>2151</v>
      </c>
      <c r="L60" s="61" t="s">
        <v>2217</v>
      </c>
      <c r="M60" s="61"/>
      <c r="N60" s="61"/>
      <c r="O60" s="108" t="s">
        <v>6659</v>
      </c>
      <c r="P60" s="98"/>
      <c r="Q60" s="37" t="str">
        <f>IFERROR(INDEX('VOLO GUIDE TO WATERDEEP'!B$3:B$166,MATCH($H60,'VOLO GUIDE TO WATERDEEP'!$A$3:$A$166,0),1),"")</f>
        <v/>
      </c>
      <c r="R60" s="37" t="str">
        <f>IFERROR(INDEX('VOLO GUIDE TO WATERDEEP'!C$3:C$166,MATCH($H60,'VOLO GUIDE TO WATERDEEP'!$A$3:$A$166,0),1),"")</f>
        <v/>
      </c>
      <c r="S60" s="37" t="str">
        <f>IFERROR(INDEX('VOLO GUIDE TO WATERDEEP'!D$3:D$166,MATCH($H60,'VOLO GUIDE TO WATERDEEP'!$A$3:$A$166,0),1),"")</f>
        <v/>
      </c>
      <c r="T60" s="37" t="str">
        <f>IFERROR(INDEX('VOLO GUIDE TO WATERDEEP'!E$3:E$166,MATCH($H60,'VOLO GUIDE TO WATERDEEP'!$A$3:$A$166,0),1),"")</f>
        <v/>
      </c>
      <c r="U60" s="37" t="str">
        <f>IFERROR(INDEX('VOLO GUIDE TO WATERDEEP'!F$3:F$166,MATCH($H60,'VOLO GUIDE TO WATERDEEP'!$A$3:$A$166,0),1),"")</f>
        <v/>
      </c>
      <c r="V60" s="37" t="str">
        <f>IFERROR(INDEX('VOLO GUIDE TO WATERDEEP'!G$3:G$166,MATCH($H60,'VOLO GUIDE TO WATERDEEP'!$A$3:$A$166,0),1),"")</f>
        <v/>
      </c>
      <c r="W60" s="37" t="str">
        <f>IFERROR(INDEX('VOLO GUIDE TO WATERDEEP'!I$3:I$166,MATCH($H60,'VOLO GUIDE TO WATERDEEP'!$A$3:$A$166,0),1),"")</f>
        <v/>
      </c>
      <c r="X60" s="98"/>
      <c r="Y60" s="37" t="str">
        <f>IFERROR(INDEX(ORGANIZATIONS!$B$2:$B$43,MATCH($F60,ORGANIZATIONS!$G$2:$G$43,0),1),"")</f>
        <v/>
      </c>
      <c r="Z60" s="98"/>
      <c r="AA60" s="37" t="str">
        <f>IFERROR(INDEX(ORGANIZATIONS!$Z$3:$Z$45,MATCH($F60,ORGANIZATIONS!$Y$3:$Y$45,0),1),"")</f>
        <v/>
      </c>
      <c r="AB60" s="98"/>
      <c r="AC60" s="403"/>
      <c r="AD60" s="403"/>
      <c r="AE60" s="403"/>
      <c r="AF60" s="403"/>
      <c r="AG60" s="98"/>
      <c r="AH60" s="403"/>
      <c r="AI60" s="403"/>
      <c r="AJ60" s="403"/>
      <c r="AK60" s="403"/>
      <c r="AL60" s="98"/>
      <c r="AM60" s="403"/>
      <c r="AN60" s="403"/>
      <c r="AO60" s="403"/>
      <c r="AP60" s="403"/>
      <c r="AQ60" s="403"/>
    </row>
    <row r="61" spans="1:43">
      <c r="A61" t="s">
        <v>909</v>
      </c>
      <c r="B61" s="1" t="str">
        <f t="shared" si="0"/>
        <v>N59</v>
      </c>
      <c r="C61" s="1" t="str">
        <f t="shared" si="1"/>
        <v>Orlpar Husteem's residence (row house, B, 3)</v>
      </c>
      <c r="F61" s="37" t="s">
        <v>1328</v>
      </c>
      <c r="G61" s="37" t="s">
        <v>1618</v>
      </c>
      <c r="H61" s="61" t="s">
        <v>2279</v>
      </c>
      <c r="I61" s="61" t="s">
        <v>3294</v>
      </c>
      <c r="J61" s="61" t="s">
        <v>2165</v>
      </c>
      <c r="K61" s="61" t="s">
        <v>2156</v>
      </c>
      <c r="L61" s="61">
        <v>3</v>
      </c>
      <c r="M61" s="61"/>
      <c r="N61" s="61"/>
      <c r="O61" s="108" t="s">
        <v>6659</v>
      </c>
      <c r="P61" s="98"/>
      <c r="Q61" s="37" t="str">
        <f>IFERROR(INDEX('VOLO GUIDE TO WATERDEEP'!B$3:B$166,MATCH($H61,'VOLO GUIDE TO WATERDEEP'!$A$3:$A$166,0),1),"")</f>
        <v/>
      </c>
      <c r="R61" s="37" t="str">
        <f>IFERROR(INDEX('VOLO GUIDE TO WATERDEEP'!C$3:C$166,MATCH($H61,'VOLO GUIDE TO WATERDEEP'!$A$3:$A$166,0),1),"")</f>
        <v/>
      </c>
      <c r="S61" s="37" t="str">
        <f>IFERROR(INDEX('VOLO GUIDE TO WATERDEEP'!D$3:D$166,MATCH($H61,'VOLO GUIDE TO WATERDEEP'!$A$3:$A$166,0),1),"")</f>
        <v/>
      </c>
      <c r="T61" s="37" t="str">
        <f>IFERROR(INDEX('VOLO GUIDE TO WATERDEEP'!E$3:E$166,MATCH($H61,'VOLO GUIDE TO WATERDEEP'!$A$3:$A$166,0),1),"")</f>
        <v/>
      </c>
      <c r="U61" s="37" t="str">
        <f>IFERROR(INDEX('VOLO GUIDE TO WATERDEEP'!F$3:F$166,MATCH($H61,'VOLO GUIDE TO WATERDEEP'!$A$3:$A$166,0),1),"")</f>
        <v/>
      </c>
      <c r="V61" s="37" t="str">
        <f>IFERROR(INDEX('VOLO GUIDE TO WATERDEEP'!G$3:G$166,MATCH($H61,'VOLO GUIDE TO WATERDEEP'!$A$3:$A$166,0),1),"")</f>
        <v/>
      </c>
      <c r="W61" s="37" t="str">
        <f>IFERROR(INDEX('VOLO GUIDE TO WATERDEEP'!I$3:I$166,MATCH($H61,'VOLO GUIDE TO WATERDEEP'!$A$3:$A$166,0),1),"")</f>
        <v/>
      </c>
      <c r="X61" s="98"/>
      <c r="Y61" s="37" t="str">
        <f>IFERROR(INDEX(ORGANIZATIONS!$B$2:$B$43,MATCH($F61,ORGANIZATIONS!$G$2:$G$43,0),1),"")</f>
        <v/>
      </c>
      <c r="Z61" s="98"/>
      <c r="AA61" s="37" t="str">
        <f>IFERROR(INDEX(ORGANIZATIONS!$Z$3:$Z$45,MATCH($F61,ORGANIZATIONS!$Y$3:$Y$45,0),1),"")</f>
        <v/>
      </c>
      <c r="AB61" s="98"/>
      <c r="AC61" s="403"/>
      <c r="AD61" s="403"/>
      <c r="AE61" s="403"/>
      <c r="AF61" s="403"/>
      <c r="AG61" s="98"/>
      <c r="AH61" s="403"/>
      <c r="AI61" s="403"/>
      <c r="AJ61" s="403"/>
      <c r="AK61" s="403"/>
      <c r="AL61" s="98"/>
      <c r="AM61" s="403"/>
      <c r="AN61" s="403"/>
      <c r="AO61" s="403"/>
      <c r="AP61" s="403"/>
      <c r="AQ61" s="403"/>
    </row>
    <row r="62" spans="1:43">
      <c r="A62" t="s">
        <v>910</v>
      </c>
      <c r="B62" s="1" t="str">
        <f t="shared" si="0"/>
        <v>N60</v>
      </c>
      <c r="C62" s="1" t="str">
        <f t="shared" si="1"/>
        <v>Downybeard Tobacconist (business, B, 2)</v>
      </c>
      <c r="F62" s="37" t="s">
        <v>1329</v>
      </c>
      <c r="G62" s="37" t="s">
        <v>1619</v>
      </c>
      <c r="H62" s="61" t="s">
        <v>2280</v>
      </c>
      <c r="I62" s="61" t="s">
        <v>3294</v>
      </c>
      <c r="J62" s="61" t="s">
        <v>2164</v>
      </c>
      <c r="K62" s="61" t="s">
        <v>2156</v>
      </c>
      <c r="L62" s="61">
        <v>2</v>
      </c>
      <c r="M62" s="61"/>
      <c r="N62" s="61"/>
      <c r="O62" s="108" t="s">
        <v>6659</v>
      </c>
      <c r="P62" s="98"/>
      <c r="Q62" s="37" t="str">
        <f>IFERROR(INDEX('VOLO GUIDE TO WATERDEEP'!B$3:B$166,MATCH($H62,'VOLO GUIDE TO WATERDEEP'!$A$3:$A$166,0),1),"")</f>
        <v/>
      </c>
      <c r="R62" s="37" t="str">
        <f>IFERROR(INDEX('VOLO GUIDE TO WATERDEEP'!C$3:C$166,MATCH($H62,'VOLO GUIDE TO WATERDEEP'!$A$3:$A$166,0),1),"")</f>
        <v/>
      </c>
      <c r="S62" s="37" t="str">
        <f>IFERROR(INDEX('VOLO GUIDE TO WATERDEEP'!D$3:D$166,MATCH($H62,'VOLO GUIDE TO WATERDEEP'!$A$3:$A$166,0),1),"")</f>
        <v/>
      </c>
      <c r="T62" s="37" t="str">
        <f>IFERROR(INDEX('VOLO GUIDE TO WATERDEEP'!E$3:E$166,MATCH($H62,'VOLO GUIDE TO WATERDEEP'!$A$3:$A$166,0),1),"")</f>
        <v/>
      </c>
      <c r="U62" s="37" t="str">
        <f>IFERROR(INDEX('VOLO GUIDE TO WATERDEEP'!F$3:F$166,MATCH($H62,'VOLO GUIDE TO WATERDEEP'!$A$3:$A$166,0),1),"")</f>
        <v/>
      </c>
      <c r="V62" s="37" t="str">
        <f>IFERROR(INDEX('VOLO GUIDE TO WATERDEEP'!G$3:G$166,MATCH($H62,'VOLO GUIDE TO WATERDEEP'!$A$3:$A$166,0),1),"")</f>
        <v/>
      </c>
      <c r="W62" s="37" t="str">
        <f>IFERROR(INDEX('VOLO GUIDE TO WATERDEEP'!I$3:I$166,MATCH($H62,'VOLO GUIDE TO WATERDEEP'!$A$3:$A$166,0),1),"")</f>
        <v/>
      </c>
      <c r="X62" s="98"/>
      <c r="Y62" s="37" t="str">
        <f>IFERROR(INDEX(ORGANIZATIONS!$B$2:$B$43,MATCH($F62,ORGANIZATIONS!$G$2:$G$43,0),1),"")</f>
        <v/>
      </c>
      <c r="Z62" s="98"/>
      <c r="AA62" s="37" t="str">
        <f>IFERROR(INDEX(ORGANIZATIONS!$Z$3:$Z$45,MATCH($F62,ORGANIZATIONS!$Y$3:$Y$45,0),1),"")</f>
        <v/>
      </c>
      <c r="AB62" s="98"/>
      <c r="AC62" s="403"/>
      <c r="AD62" s="403"/>
      <c r="AE62" s="403"/>
      <c r="AF62" s="403"/>
      <c r="AG62" s="98"/>
      <c r="AH62" s="403"/>
      <c r="AI62" s="403"/>
      <c r="AJ62" s="403"/>
      <c r="AK62" s="403"/>
      <c r="AL62" s="98"/>
      <c r="AM62" s="403"/>
      <c r="AN62" s="403"/>
      <c r="AO62" s="403"/>
      <c r="AP62" s="403"/>
      <c r="AQ62" s="403"/>
    </row>
    <row r="63" spans="1:43">
      <c r="A63" t="s">
        <v>911</v>
      </c>
      <c r="B63" s="1" t="str">
        <f t="shared" si="0"/>
        <v>N61</v>
      </c>
      <c r="C63" s="1" t="str">
        <f t="shared" si="1"/>
        <v>Hriiat Fine Pastries (business, C, 2)</v>
      </c>
      <c r="F63" s="37" t="s">
        <v>1330</v>
      </c>
      <c r="G63" s="37" t="s">
        <v>1620</v>
      </c>
      <c r="H63" s="61" t="s">
        <v>2281</v>
      </c>
      <c r="I63" s="61" t="s">
        <v>3294</v>
      </c>
      <c r="J63" s="61" t="s">
        <v>2164</v>
      </c>
      <c r="K63" s="61" t="s">
        <v>2144</v>
      </c>
      <c r="L63" s="61">
        <v>2</v>
      </c>
      <c r="M63" s="61"/>
      <c r="N63" s="61"/>
      <c r="O63" s="108" t="s">
        <v>6659</v>
      </c>
      <c r="P63" s="98"/>
      <c r="Q63" s="37">
        <f>IFERROR(INDEX('VOLO GUIDE TO WATERDEEP'!B$3:B$166,MATCH($H63,'VOLO GUIDE TO WATERDEEP'!$A$3:$A$166,0),1),"")</f>
        <v>3</v>
      </c>
      <c r="R63" s="37">
        <f>IFERROR(INDEX('VOLO GUIDE TO WATERDEEP'!C$3:C$166,MATCH($H63,'VOLO GUIDE TO WATERDEEP'!$A$3:$A$166,0),1),"")</f>
        <v>0</v>
      </c>
      <c r="S63" s="37">
        <f>IFERROR(INDEX('VOLO GUIDE TO WATERDEEP'!D$3:D$166,MATCH($H63,'VOLO GUIDE TO WATERDEEP'!$A$3:$A$166,0),1),"")</f>
        <v>0</v>
      </c>
      <c r="T63" s="37">
        <f>IFERROR(INDEX('VOLO GUIDE TO WATERDEEP'!E$3:E$166,MATCH($H63,'VOLO GUIDE TO WATERDEEP'!$A$3:$A$166,0),1),"")</f>
        <v>0</v>
      </c>
      <c r="U63" s="37">
        <f>IFERROR(INDEX('VOLO GUIDE TO WATERDEEP'!F$3:F$166,MATCH($H63,'VOLO GUIDE TO WATERDEEP'!$A$3:$A$166,0),1),"")</f>
        <v>0</v>
      </c>
      <c r="V63" s="37">
        <f>IFERROR(INDEX('VOLO GUIDE TO WATERDEEP'!G$3:G$166,MATCH($H63,'VOLO GUIDE TO WATERDEEP'!$A$3:$A$166,0),1),"")</f>
        <v>0</v>
      </c>
      <c r="W63" s="37" t="str">
        <f>IFERROR(INDEX('VOLO GUIDE TO WATERDEEP'!I$3:I$166,MATCH($H63,'VOLO GUIDE TO WATERDEEP'!$A$3:$A$166,0),1),"")</f>
        <v>NORTH WARD</v>
      </c>
      <c r="X63" s="98"/>
      <c r="Y63" s="37" t="str">
        <f>IFERROR(INDEX(ORGANIZATIONS!$B$2:$B$43,MATCH($F63,ORGANIZATIONS!$G$2:$G$43,0),1),"")</f>
        <v/>
      </c>
      <c r="Z63" s="98"/>
      <c r="AA63" s="37" t="str">
        <f>IFERROR(INDEX(ORGANIZATIONS!$Z$3:$Z$45,MATCH($F63,ORGANIZATIONS!$Y$3:$Y$45,0),1),"")</f>
        <v/>
      </c>
      <c r="AB63" s="98"/>
      <c r="AC63" s="403"/>
      <c r="AD63" s="403"/>
      <c r="AE63" s="403"/>
      <c r="AF63" s="403"/>
      <c r="AG63" s="98"/>
      <c r="AH63" s="403"/>
      <c r="AI63" s="403"/>
      <c r="AJ63" s="403"/>
      <c r="AK63" s="403"/>
      <c r="AL63" s="98"/>
      <c r="AM63" s="403"/>
      <c r="AN63" s="403"/>
      <c r="AO63" s="403"/>
      <c r="AP63" s="403"/>
      <c r="AQ63" s="403"/>
    </row>
    <row r="64" spans="1:43">
      <c r="A64" t="s">
        <v>912</v>
      </c>
      <c r="B64" s="1" t="str">
        <f t="shared" si="0"/>
        <v>N62</v>
      </c>
      <c r="C64" s="1" t="str">
        <f t="shared" si="1"/>
        <v>Irbryth Authamaun's residence (business/row house, B, 2)</v>
      </c>
      <c r="F64" s="37" t="s">
        <v>1621</v>
      </c>
      <c r="G64" s="37" t="s">
        <v>1622</v>
      </c>
      <c r="H64" s="61" t="s">
        <v>2282</v>
      </c>
      <c r="I64" s="61" t="s">
        <v>3294</v>
      </c>
      <c r="J64" s="61" t="s">
        <v>2172</v>
      </c>
      <c r="K64" s="61" t="s">
        <v>2156</v>
      </c>
      <c r="L64" s="61">
        <v>2</v>
      </c>
      <c r="M64" s="61"/>
      <c r="N64" s="61"/>
      <c r="O64" s="108" t="s">
        <v>6659</v>
      </c>
      <c r="P64" s="98"/>
      <c r="Q64" s="37" t="str">
        <f>IFERROR(INDEX('VOLO GUIDE TO WATERDEEP'!B$3:B$166,MATCH($H64,'VOLO GUIDE TO WATERDEEP'!$A$3:$A$166,0),1),"")</f>
        <v/>
      </c>
      <c r="R64" s="37" t="str">
        <f>IFERROR(INDEX('VOLO GUIDE TO WATERDEEP'!C$3:C$166,MATCH($H64,'VOLO GUIDE TO WATERDEEP'!$A$3:$A$166,0),1),"")</f>
        <v/>
      </c>
      <c r="S64" s="37" t="str">
        <f>IFERROR(INDEX('VOLO GUIDE TO WATERDEEP'!D$3:D$166,MATCH($H64,'VOLO GUIDE TO WATERDEEP'!$A$3:$A$166,0),1),"")</f>
        <v/>
      </c>
      <c r="T64" s="37" t="str">
        <f>IFERROR(INDEX('VOLO GUIDE TO WATERDEEP'!E$3:E$166,MATCH($H64,'VOLO GUIDE TO WATERDEEP'!$A$3:$A$166,0),1),"")</f>
        <v/>
      </c>
      <c r="U64" s="37" t="str">
        <f>IFERROR(INDEX('VOLO GUIDE TO WATERDEEP'!F$3:F$166,MATCH($H64,'VOLO GUIDE TO WATERDEEP'!$A$3:$A$166,0),1),"")</f>
        <v/>
      </c>
      <c r="V64" s="37" t="str">
        <f>IFERROR(INDEX('VOLO GUIDE TO WATERDEEP'!G$3:G$166,MATCH($H64,'VOLO GUIDE TO WATERDEEP'!$A$3:$A$166,0),1),"")</f>
        <v/>
      </c>
      <c r="W64" s="37" t="str">
        <f>IFERROR(INDEX('VOLO GUIDE TO WATERDEEP'!I$3:I$166,MATCH($H64,'VOLO GUIDE TO WATERDEEP'!$A$3:$A$166,0),1),"")</f>
        <v/>
      </c>
      <c r="X64" s="98"/>
      <c r="Y64" s="37" t="str">
        <f>IFERROR(INDEX(ORGANIZATIONS!$B$2:$B$43,MATCH($F64,ORGANIZATIONS!$G$2:$G$43,0),1),"")</f>
        <v/>
      </c>
      <c r="Z64" s="98"/>
      <c r="AA64" s="37" t="str">
        <f>IFERROR(INDEX(ORGANIZATIONS!$Z$3:$Z$45,MATCH($F64,ORGANIZATIONS!$Y$3:$Y$45,0),1),"")</f>
        <v xml:space="preserve"> Irbryth Authamaun</v>
      </c>
      <c r="AB64" s="98"/>
      <c r="AC64" s="403"/>
      <c r="AD64" s="403"/>
      <c r="AE64" s="403"/>
      <c r="AF64" s="403"/>
      <c r="AG64" s="98"/>
      <c r="AH64" s="403"/>
      <c r="AI64" s="403"/>
      <c r="AJ64" s="403"/>
      <c r="AK64" s="403"/>
      <c r="AL64" s="98"/>
      <c r="AM64" s="403"/>
      <c r="AN64" s="403"/>
      <c r="AO64" s="403"/>
      <c r="AP64" s="403"/>
      <c r="AQ64" s="403"/>
    </row>
    <row r="65" spans="1:43">
      <c r="A65" t="s">
        <v>913</v>
      </c>
      <c r="B65" s="1" t="str">
        <f t="shared" si="0"/>
        <v>N63</v>
      </c>
      <c r="C65" s="1" t="str">
        <f t="shared" si="1"/>
        <v>Danilo Thann's residence (row house, A, 3)</v>
      </c>
      <c r="F65" s="37" t="s">
        <v>1623</v>
      </c>
      <c r="G65" s="37" t="s">
        <v>1624</v>
      </c>
      <c r="H65" s="61" t="s">
        <v>2283</v>
      </c>
      <c r="I65" s="61" t="s">
        <v>3294</v>
      </c>
      <c r="J65" s="61" t="s">
        <v>2165</v>
      </c>
      <c r="K65" s="61" t="s">
        <v>2151</v>
      </c>
      <c r="L65" s="61">
        <v>3</v>
      </c>
      <c r="M65" s="61"/>
      <c r="N65" s="61"/>
      <c r="O65" s="108" t="s">
        <v>6659</v>
      </c>
      <c r="P65" s="98"/>
      <c r="Q65" s="37" t="str">
        <f>IFERROR(INDEX('VOLO GUIDE TO WATERDEEP'!B$3:B$166,MATCH($H65,'VOLO GUIDE TO WATERDEEP'!$A$3:$A$166,0),1),"")</f>
        <v/>
      </c>
      <c r="R65" s="37" t="str">
        <f>IFERROR(INDEX('VOLO GUIDE TO WATERDEEP'!C$3:C$166,MATCH($H65,'VOLO GUIDE TO WATERDEEP'!$A$3:$A$166,0),1),"")</f>
        <v/>
      </c>
      <c r="S65" s="37" t="str">
        <f>IFERROR(INDEX('VOLO GUIDE TO WATERDEEP'!D$3:D$166,MATCH($H65,'VOLO GUIDE TO WATERDEEP'!$A$3:$A$166,0),1),"")</f>
        <v/>
      </c>
      <c r="T65" s="37" t="str">
        <f>IFERROR(INDEX('VOLO GUIDE TO WATERDEEP'!E$3:E$166,MATCH($H65,'VOLO GUIDE TO WATERDEEP'!$A$3:$A$166,0),1),"")</f>
        <v/>
      </c>
      <c r="U65" s="37" t="str">
        <f>IFERROR(INDEX('VOLO GUIDE TO WATERDEEP'!F$3:F$166,MATCH($H65,'VOLO GUIDE TO WATERDEEP'!$A$3:$A$166,0),1),"")</f>
        <v/>
      </c>
      <c r="V65" s="37" t="str">
        <f>IFERROR(INDEX('VOLO GUIDE TO WATERDEEP'!G$3:G$166,MATCH($H65,'VOLO GUIDE TO WATERDEEP'!$A$3:$A$166,0),1),"")</f>
        <v/>
      </c>
      <c r="W65" s="37" t="str">
        <f>IFERROR(INDEX('VOLO GUIDE TO WATERDEEP'!I$3:I$166,MATCH($H65,'VOLO GUIDE TO WATERDEEP'!$A$3:$A$166,0),1),"")</f>
        <v/>
      </c>
      <c r="X65" s="98"/>
      <c r="Y65" s="37" t="str">
        <f>IFERROR(INDEX(ORGANIZATIONS!$B$2:$B$43,MATCH($F65,ORGANIZATIONS!$G$2:$G$43,0),1),"")</f>
        <v/>
      </c>
      <c r="Z65" s="98"/>
      <c r="AA65" s="37" t="str">
        <f>IFERROR(INDEX(ORGANIZATIONS!$Z$3:$Z$45,MATCH($F65,ORGANIZATIONS!$Y$3:$Y$45,0),1),"")</f>
        <v/>
      </c>
      <c r="AB65" s="98"/>
      <c r="AC65" s="403"/>
      <c r="AD65" s="403"/>
      <c r="AE65" s="403"/>
      <c r="AF65" s="403"/>
      <c r="AG65" s="98"/>
      <c r="AH65" s="403"/>
      <c r="AI65" s="403"/>
      <c r="AJ65" s="403"/>
      <c r="AK65" s="403"/>
      <c r="AL65" s="98"/>
      <c r="AM65" s="403"/>
      <c r="AN65" s="403"/>
      <c r="AO65" s="403"/>
      <c r="AP65" s="403"/>
      <c r="AQ65" s="403"/>
    </row>
    <row r="66" spans="1:43">
      <c r="A66" t="s">
        <v>914</v>
      </c>
      <c r="B66" s="1" t="str">
        <f t="shared" si="0"/>
        <v>N64</v>
      </c>
      <c r="C66" s="1" t="str">
        <f t="shared" si="1"/>
        <v>Maerik Thaelcloak's residence (row house, A, 2)</v>
      </c>
      <c r="F66" s="37" t="s">
        <v>1625</v>
      </c>
      <c r="G66" s="37" t="s">
        <v>1626</v>
      </c>
      <c r="H66" s="61" t="s">
        <v>2284</v>
      </c>
      <c r="I66" s="61" t="s">
        <v>3294</v>
      </c>
      <c r="J66" s="61" t="s">
        <v>2165</v>
      </c>
      <c r="K66" s="61" t="s">
        <v>2151</v>
      </c>
      <c r="L66" s="61">
        <v>2</v>
      </c>
      <c r="M66" s="61"/>
      <c r="N66" s="61"/>
      <c r="O66" s="108" t="s">
        <v>6659</v>
      </c>
      <c r="P66" s="98"/>
      <c r="Q66" s="37" t="str">
        <f>IFERROR(INDEX('VOLO GUIDE TO WATERDEEP'!B$3:B$166,MATCH($H66,'VOLO GUIDE TO WATERDEEP'!$A$3:$A$166,0),1),"")</f>
        <v/>
      </c>
      <c r="R66" s="37" t="str">
        <f>IFERROR(INDEX('VOLO GUIDE TO WATERDEEP'!C$3:C$166,MATCH($H66,'VOLO GUIDE TO WATERDEEP'!$A$3:$A$166,0),1),"")</f>
        <v/>
      </c>
      <c r="S66" s="37" t="str">
        <f>IFERROR(INDEX('VOLO GUIDE TO WATERDEEP'!D$3:D$166,MATCH($H66,'VOLO GUIDE TO WATERDEEP'!$A$3:$A$166,0),1),"")</f>
        <v/>
      </c>
      <c r="T66" s="37" t="str">
        <f>IFERROR(INDEX('VOLO GUIDE TO WATERDEEP'!E$3:E$166,MATCH($H66,'VOLO GUIDE TO WATERDEEP'!$A$3:$A$166,0),1),"")</f>
        <v/>
      </c>
      <c r="U66" s="37" t="str">
        <f>IFERROR(INDEX('VOLO GUIDE TO WATERDEEP'!F$3:F$166,MATCH($H66,'VOLO GUIDE TO WATERDEEP'!$A$3:$A$166,0),1),"")</f>
        <v/>
      </c>
      <c r="V66" s="37" t="str">
        <f>IFERROR(INDEX('VOLO GUIDE TO WATERDEEP'!G$3:G$166,MATCH($H66,'VOLO GUIDE TO WATERDEEP'!$A$3:$A$166,0),1),"")</f>
        <v/>
      </c>
      <c r="W66" s="37" t="str">
        <f>IFERROR(INDEX('VOLO GUIDE TO WATERDEEP'!I$3:I$166,MATCH($H66,'VOLO GUIDE TO WATERDEEP'!$A$3:$A$166,0),1),"")</f>
        <v/>
      </c>
      <c r="X66" s="98"/>
      <c r="Y66" s="37" t="str">
        <f>IFERROR(INDEX(ORGANIZATIONS!$B$2:$B$43,MATCH($F66,ORGANIZATIONS!$G$2:$G$43,0),1),"")</f>
        <v/>
      </c>
      <c r="Z66" s="98"/>
      <c r="AA66" s="37" t="str">
        <f>IFERROR(INDEX(ORGANIZATIONS!$Z$3:$Z$45,MATCH($F66,ORGANIZATIONS!$Y$3:$Y$45,0),1),"")</f>
        <v/>
      </c>
      <c r="AB66" s="98"/>
      <c r="AC66" s="403"/>
      <c r="AD66" s="403"/>
      <c r="AE66" s="403"/>
      <c r="AF66" s="403"/>
      <c r="AG66" s="98"/>
      <c r="AH66" s="403"/>
      <c r="AI66" s="403"/>
      <c r="AJ66" s="403"/>
      <c r="AK66" s="403"/>
      <c r="AL66" s="98"/>
      <c r="AM66" s="403"/>
      <c r="AN66" s="403"/>
      <c r="AO66" s="403"/>
      <c r="AP66" s="403"/>
      <c r="AQ66" s="403"/>
    </row>
    <row r="67" spans="1:43">
      <c r="A67" t="s">
        <v>915</v>
      </c>
      <c r="B67" s="1" t="str">
        <f t="shared" si="0"/>
        <v>N65</v>
      </c>
      <c r="C67" s="1" t="str">
        <f t="shared" si="1"/>
        <v>Silent Shield (inn/storage, B, 4)</v>
      </c>
      <c r="F67" s="37" t="s">
        <v>1627</v>
      </c>
      <c r="G67" s="37" t="s">
        <v>1628</v>
      </c>
      <c r="H67" s="61" t="s">
        <v>2285</v>
      </c>
      <c r="I67" s="61" t="s">
        <v>3294</v>
      </c>
      <c r="J67" s="61" t="s">
        <v>2173</v>
      </c>
      <c r="K67" s="61" t="s">
        <v>2156</v>
      </c>
      <c r="L67" s="61">
        <v>4</v>
      </c>
      <c r="M67" s="61"/>
      <c r="N67" s="61"/>
      <c r="O67" s="108" t="s">
        <v>6659</v>
      </c>
      <c r="P67" s="98"/>
      <c r="Q67" s="37" t="str">
        <f>IFERROR(INDEX('VOLO GUIDE TO WATERDEEP'!B$3:B$166,MATCH($H67,'VOLO GUIDE TO WATERDEEP'!$A$3:$A$166,0),1),"")</f>
        <v/>
      </c>
      <c r="R67" s="37" t="str">
        <f>IFERROR(INDEX('VOLO GUIDE TO WATERDEEP'!C$3:C$166,MATCH($H67,'VOLO GUIDE TO WATERDEEP'!$A$3:$A$166,0),1),"")</f>
        <v/>
      </c>
      <c r="S67" s="37" t="str">
        <f>IFERROR(INDEX('VOLO GUIDE TO WATERDEEP'!D$3:D$166,MATCH($H67,'VOLO GUIDE TO WATERDEEP'!$A$3:$A$166,0),1),"")</f>
        <v/>
      </c>
      <c r="T67" s="37" t="str">
        <f>IFERROR(INDEX('VOLO GUIDE TO WATERDEEP'!E$3:E$166,MATCH($H67,'VOLO GUIDE TO WATERDEEP'!$A$3:$A$166,0),1),"")</f>
        <v/>
      </c>
      <c r="U67" s="37" t="str">
        <f>IFERROR(INDEX('VOLO GUIDE TO WATERDEEP'!F$3:F$166,MATCH($H67,'VOLO GUIDE TO WATERDEEP'!$A$3:$A$166,0),1),"")</f>
        <v/>
      </c>
      <c r="V67" s="37" t="str">
        <f>IFERROR(INDEX('VOLO GUIDE TO WATERDEEP'!G$3:G$166,MATCH($H67,'VOLO GUIDE TO WATERDEEP'!$A$3:$A$166,0),1),"")</f>
        <v/>
      </c>
      <c r="W67" s="37" t="str">
        <f>IFERROR(INDEX('VOLO GUIDE TO WATERDEEP'!I$3:I$166,MATCH($H67,'VOLO GUIDE TO WATERDEEP'!$A$3:$A$166,0),1),"")</f>
        <v/>
      </c>
      <c r="X67" s="98"/>
      <c r="Y67" s="37" t="str">
        <f>IFERROR(INDEX(ORGANIZATIONS!$B$2:$B$43,MATCH($F67,ORGANIZATIONS!$G$2:$G$43,0),1),"")</f>
        <v/>
      </c>
      <c r="Z67" s="98"/>
      <c r="AA67" s="37" t="str">
        <f>IFERROR(INDEX(ORGANIZATIONS!$Z$3:$Z$45,MATCH($F67,ORGANIZATIONS!$Y$3:$Y$45,0),1),"")</f>
        <v/>
      </c>
      <c r="AB67" s="98"/>
      <c r="AC67" s="403"/>
      <c r="AD67" s="403"/>
      <c r="AE67" s="403"/>
      <c r="AF67" s="403"/>
      <c r="AG67" s="98"/>
      <c r="AH67" s="403"/>
      <c r="AI67" s="403"/>
      <c r="AJ67" s="403"/>
      <c r="AK67" s="403"/>
      <c r="AL67" s="98"/>
      <c r="AM67" s="403"/>
      <c r="AN67" s="403"/>
      <c r="AO67" s="403"/>
      <c r="AP67" s="403"/>
      <c r="AQ67" s="403"/>
    </row>
    <row r="68" spans="1:43">
      <c r="A68" t="s">
        <v>916</v>
      </c>
      <c r="B68" s="1" t="str">
        <f t="shared" ref="B68:B146" si="2">LEFT(LEFT(A68,FIND(":",A68)),LEN(LEFT(A68,FIND(":",A68)))-1)</f>
        <v>N66</v>
      </c>
      <c r="C68" s="1" t="str">
        <f t="shared" ref="C68:C146" si="3">RIGHT(A68,LEN(A68)-FIND(":",A68)-1)</f>
        <v>Taurntyrith Adornments (business, A, 2)</v>
      </c>
      <c r="F68" s="37" t="s">
        <v>1629</v>
      </c>
      <c r="G68" s="37" t="s">
        <v>1630</v>
      </c>
      <c r="H68" s="61" t="s">
        <v>2286</v>
      </c>
      <c r="I68" s="61" t="s">
        <v>3294</v>
      </c>
      <c r="J68" s="61" t="s">
        <v>2164</v>
      </c>
      <c r="K68" s="61" t="s">
        <v>2151</v>
      </c>
      <c r="L68" s="61">
        <v>2</v>
      </c>
      <c r="M68" s="61"/>
      <c r="N68" s="61"/>
      <c r="O68" s="108" t="s">
        <v>6659</v>
      </c>
      <c r="P68" s="98"/>
      <c r="Q68" s="37" t="str">
        <f>IFERROR(INDEX('VOLO GUIDE TO WATERDEEP'!B$3:B$166,MATCH($H68,'VOLO GUIDE TO WATERDEEP'!$A$3:$A$166,0),1),"")</f>
        <v/>
      </c>
      <c r="R68" s="37" t="str">
        <f>IFERROR(INDEX('VOLO GUIDE TO WATERDEEP'!C$3:C$166,MATCH($H68,'VOLO GUIDE TO WATERDEEP'!$A$3:$A$166,0),1),"")</f>
        <v/>
      </c>
      <c r="S68" s="37" t="str">
        <f>IFERROR(INDEX('VOLO GUIDE TO WATERDEEP'!D$3:D$166,MATCH($H68,'VOLO GUIDE TO WATERDEEP'!$A$3:$A$166,0),1),"")</f>
        <v/>
      </c>
      <c r="T68" s="37" t="str">
        <f>IFERROR(INDEX('VOLO GUIDE TO WATERDEEP'!E$3:E$166,MATCH($H68,'VOLO GUIDE TO WATERDEEP'!$A$3:$A$166,0),1),"")</f>
        <v/>
      </c>
      <c r="U68" s="37" t="str">
        <f>IFERROR(INDEX('VOLO GUIDE TO WATERDEEP'!F$3:F$166,MATCH($H68,'VOLO GUIDE TO WATERDEEP'!$A$3:$A$166,0),1),"")</f>
        <v/>
      </c>
      <c r="V68" s="37" t="str">
        <f>IFERROR(INDEX('VOLO GUIDE TO WATERDEEP'!G$3:G$166,MATCH($H68,'VOLO GUIDE TO WATERDEEP'!$A$3:$A$166,0),1),"")</f>
        <v/>
      </c>
      <c r="W68" s="37" t="str">
        <f>IFERROR(INDEX('VOLO GUIDE TO WATERDEEP'!I$3:I$166,MATCH($H68,'VOLO GUIDE TO WATERDEEP'!$A$3:$A$166,0),1),"")</f>
        <v/>
      </c>
      <c r="X68" s="98"/>
      <c r="Y68" s="37" t="str">
        <f>IFERROR(INDEX(ORGANIZATIONS!$B$2:$B$43,MATCH($F68,ORGANIZATIONS!$G$2:$G$43,0),1),"")</f>
        <v/>
      </c>
      <c r="Z68" s="98"/>
      <c r="AA68" s="37" t="str">
        <f>IFERROR(INDEX(ORGANIZATIONS!$Z$3:$Z$45,MATCH($F68,ORGANIZATIONS!$Y$3:$Y$45,0),1),"")</f>
        <v/>
      </c>
      <c r="AB68" s="98"/>
      <c r="AC68" s="403"/>
      <c r="AD68" s="403"/>
      <c r="AE68" s="403"/>
      <c r="AF68" s="403"/>
      <c r="AG68" s="98"/>
      <c r="AH68" s="403"/>
      <c r="AI68" s="403"/>
      <c r="AJ68" s="403"/>
      <c r="AK68" s="403"/>
      <c r="AL68" s="98"/>
      <c r="AM68" s="403"/>
      <c r="AN68" s="403"/>
      <c r="AO68" s="403"/>
      <c r="AP68" s="403"/>
      <c r="AQ68" s="403"/>
    </row>
    <row r="69" spans="1:43">
      <c r="A69" t="s">
        <v>917</v>
      </c>
      <c r="B69" s="1" t="str">
        <f t="shared" si="2"/>
        <v>N67</v>
      </c>
      <c r="C69" s="1" t="str">
        <f t="shared" si="3"/>
        <v>Bhephel's Bottles/Exotic Wines and Cordials (business, A, 2)</v>
      </c>
      <c r="F69" s="37" t="s">
        <v>1631</v>
      </c>
      <c r="G69" s="37" t="s">
        <v>1632</v>
      </c>
      <c r="H69" s="61" t="s">
        <v>2287</v>
      </c>
      <c r="I69" s="61" t="s">
        <v>3294</v>
      </c>
      <c r="J69" s="61" t="s">
        <v>2164</v>
      </c>
      <c r="K69" s="61" t="s">
        <v>2151</v>
      </c>
      <c r="L69" s="61">
        <v>2</v>
      </c>
      <c r="M69" s="61"/>
      <c r="N69" s="61"/>
      <c r="O69" s="108" t="s">
        <v>6659</v>
      </c>
      <c r="P69" s="98"/>
      <c r="Q69" s="37" t="str">
        <f>IFERROR(INDEX('VOLO GUIDE TO WATERDEEP'!B$3:B$166,MATCH($H69,'VOLO GUIDE TO WATERDEEP'!$A$3:$A$166,0),1),"")</f>
        <v/>
      </c>
      <c r="R69" s="37" t="str">
        <f>IFERROR(INDEX('VOLO GUIDE TO WATERDEEP'!C$3:C$166,MATCH($H69,'VOLO GUIDE TO WATERDEEP'!$A$3:$A$166,0),1),"")</f>
        <v/>
      </c>
      <c r="S69" s="37" t="str">
        <f>IFERROR(INDEX('VOLO GUIDE TO WATERDEEP'!D$3:D$166,MATCH($H69,'VOLO GUIDE TO WATERDEEP'!$A$3:$A$166,0),1),"")</f>
        <v/>
      </c>
      <c r="T69" s="37" t="str">
        <f>IFERROR(INDEX('VOLO GUIDE TO WATERDEEP'!E$3:E$166,MATCH($H69,'VOLO GUIDE TO WATERDEEP'!$A$3:$A$166,0),1),"")</f>
        <v/>
      </c>
      <c r="U69" s="37" t="str">
        <f>IFERROR(INDEX('VOLO GUIDE TO WATERDEEP'!F$3:F$166,MATCH($H69,'VOLO GUIDE TO WATERDEEP'!$A$3:$A$166,0),1),"")</f>
        <v/>
      </c>
      <c r="V69" s="37" t="str">
        <f>IFERROR(INDEX('VOLO GUIDE TO WATERDEEP'!G$3:G$166,MATCH($H69,'VOLO GUIDE TO WATERDEEP'!$A$3:$A$166,0),1),"")</f>
        <v/>
      </c>
      <c r="W69" s="37" t="str">
        <f>IFERROR(INDEX('VOLO GUIDE TO WATERDEEP'!I$3:I$166,MATCH($H69,'VOLO GUIDE TO WATERDEEP'!$A$3:$A$166,0),1),"")</f>
        <v/>
      </c>
      <c r="X69" s="98"/>
      <c r="Y69" s="37" t="str">
        <f>IFERROR(INDEX(ORGANIZATIONS!$B$2:$B$43,MATCH($F69,ORGANIZATIONS!$G$2:$G$43,0),1),"")</f>
        <v/>
      </c>
      <c r="Z69" s="98"/>
      <c r="AA69" s="37" t="str">
        <f>IFERROR(INDEX(ORGANIZATIONS!$Z$3:$Z$45,MATCH($F69,ORGANIZATIONS!$Y$3:$Y$45,0),1),"")</f>
        <v/>
      </c>
      <c r="AB69" s="98"/>
      <c r="AC69" s="403"/>
      <c r="AD69" s="403"/>
      <c r="AE69" s="403"/>
      <c r="AF69" s="403"/>
      <c r="AG69" s="98"/>
      <c r="AH69" s="403"/>
      <c r="AI69" s="403"/>
      <c r="AJ69" s="403"/>
      <c r="AK69" s="403"/>
      <c r="AL69" s="98"/>
      <c r="AM69" s="403"/>
      <c r="AN69" s="403"/>
      <c r="AO69" s="403"/>
      <c r="AP69" s="403"/>
      <c r="AQ69" s="403"/>
    </row>
    <row r="70" spans="1:43">
      <c r="A70" t="s">
        <v>918</v>
      </c>
      <c r="B70" s="1" t="str">
        <f t="shared" si="2"/>
        <v>N68</v>
      </c>
      <c r="C70" s="1" t="str">
        <f t="shared" si="3"/>
        <v>Sarsantyr's Tapestries &amp; Draperies (business, B, 2)</v>
      </c>
      <c r="F70" s="37" t="s">
        <v>1633</v>
      </c>
      <c r="G70" s="37" t="s">
        <v>1634</v>
      </c>
      <c r="H70" s="61" t="s">
        <v>2288</v>
      </c>
      <c r="I70" s="61" t="s">
        <v>3294</v>
      </c>
      <c r="J70" s="61" t="s">
        <v>2164</v>
      </c>
      <c r="K70" s="61" t="s">
        <v>2156</v>
      </c>
      <c r="L70" s="61">
        <v>2</v>
      </c>
      <c r="M70" s="61"/>
      <c r="N70" s="61"/>
      <c r="O70" s="108" t="s">
        <v>6659</v>
      </c>
      <c r="P70" s="98"/>
      <c r="Q70" s="37" t="str">
        <f>IFERROR(INDEX('VOLO GUIDE TO WATERDEEP'!B$3:B$166,MATCH($H70,'VOLO GUIDE TO WATERDEEP'!$A$3:$A$166,0),1),"")</f>
        <v/>
      </c>
      <c r="R70" s="37" t="str">
        <f>IFERROR(INDEX('VOLO GUIDE TO WATERDEEP'!C$3:C$166,MATCH($H70,'VOLO GUIDE TO WATERDEEP'!$A$3:$A$166,0),1),"")</f>
        <v/>
      </c>
      <c r="S70" s="37" t="str">
        <f>IFERROR(INDEX('VOLO GUIDE TO WATERDEEP'!D$3:D$166,MATCH($H70,'VOLO GUIDE TO WATERDEEP'!$A$3:$A$166,0),1),"")</f>
        <v/>
      </c>
      <c r="T70" s="37" t="str">
        <f>IFERROR(INDEX('VOLO GUIDE TO WATERDEEP'!E$3:E$166,MATCH($H70,'VOLO GUIDE TO WATERDEEP'!$A$3:$A$166,0),1),"")</f>
        <v/>
      </c>
      <c r="U70" s="37" t="str">
        <f>IFERROR(INDEX('VOLO GUIDE TO WATERDEEP'!F$3:F$166,MATCH($H70,'VOLO GUIDE TO WATERDEEP'!$A$3:$A$166,0),1),"")</f>
        <v/>
      </c>
      <c r="V70" s="37" t="str">
        <f>IFERROR(INDEX('VOLO GUIDE TO WATERDEEP'!G$3:G$166,MATCH($H70,'VOLO GUIDE TO WATERDEEP'!$A$3:$A$166,0),1),"")</f>
        <v/>
      </c>
      <c r="W70" s="37" t="str">
        <f>IFERROR(INDEX('VOLO GUIDE TO WATERDEEP'!I$3:I$166,MATCH($H70,'VOLO GUIDE TO WATERDEEP'!$A$3:$A$166,0),1),"")</f>
        <v/>
      </c>
      <c r="X70" s="98"/>
      <c r="Y70" s="37" t="str">
        <f>IFERROR(INDEX(ORGANIZATIONS!$B$2:$B$43,MATCH($F70,ORGANIZATIONS!$G$2:$G$43,0),1),"")</f>
        <v/>
      </c>
      <c r="Z70" s="98"/>
      <c r="AA70" s="37" t="str">
        <f>IFERROR(INDEX(ORGANIZATIONS!$Z$3:$Z$45,MATCH($F70,ORGANIZATIONS!$Y$3:$Y$45,0),1),"")</f>
        <v/>
      </c>
      <c r="AB70" s="98"/>
      <c r="AC70" s="403"/>
      <c r="AD70" s="403"/>
      <c r="AE70" s="403"/>
      <c r="AF70" s="403"/>
      <c r="AG70" s="98"/>
      <c r="AH70" s="403"/>
      <c r="AI70" s="403"/>
      <c r="AJ70" s="403"/>
      <c r="AK70" s="403"/>
      <c r="AL70" s="98"/>
      <c r="AM70" s="403"/>
      <c r="AN70" s="403"/>
      <c r="AO70" s="403"/>
      <c r="AP70" s="403"/>
      <c r="AQ70" s="403"/>
    </row>
    <row r="71" spans="1:43">
      <c r="A71" t="s">
        <v>919</v>
      </c>
      <c r="B71" s="1" t="str">
        <f t="shared" si="2"/>
        <v>N69</v>
      </c>
      <c r="C71" s="1" t="str">
        <f t="shared" si="3"/>
        <v>Tirelessly Turning Wheel/Caravan Curios From All Far Faerûn (business, B, 3)</v>
      </c>
      <c r="F71" s="37" t="s">
        <v>1635</v>
      </c>
      <c r="G71" s="37" t="s">
        <v>1636</v>
      </c>
      <c r="H71" s="61" t="s">
        <v>2289</v>
      </c>
      <c r="I71" s="61" t="s">
        <v>3294</v>
      </c>
      <c r="J71" s="61" t="s">
        <v>2164</v>
      </c>
      <c r="K71" s="61" t="s">
        <v>2156</v>
      </c>
      <c r="L71" s="61">
        <v>3</v>
      </c>
      <c r="M71" s="61"/>
      <c r="N71" s="61"/>
      <c r="O71" s="108" t="s">
        <v>6659</v>
      </c>
      <c r="P71" s="98"/>
      <c r="Q71" s="37" t="str">
        <f>IFERROR(INDEX('VOLO GUIDE TO WATERDEEP'!B$3:B$166,MATCH($H71,'VOLO GUIDE TO WATERDEEP'!$A$3:$A$166,0),1),"")</f>
        <v/>
      </c>
      <c r="R71" s="37" t="str">
        <f>IFERROR(INDEX('VOLO GUIDE TO WATERDEEP'!C$3:C$166,MATCH($H71,'VOLO GUIDE TO WATERDEEP'!$A$3:$A$166,0),1),"")</f>
        <v/>
      </c>
      <c r="S71" s="37" t="str">
        <f>IFERROR(INDEX('VOLO GUIDE TO WATERDEEP'!D$3:D$166,MATCH($H71,'VOLO GUIDE TO WATERDEEP'!$A$3:$A$166,0),1),"")</f>
        <v/>
      </c>
      <c r="T71" s="37" t="str">
        <f>IFERROR(INDEX('VOLO GUIDE TO WATERDEEP'!E$3:E$166,MATCH($H71,'VOLO GUIDE TO WATERDEEP'!$A$3:$A$166,0),1),"")</f>
        <v/>
      </c>
      <c r="U71" s="37" t="str">
        <f>IFERROR(INDEX('VOLO GUIDE TO WATERDEEP'!F$3:F$166,MATCH($H71,'VOLO GUIDE TO WATERDEEP'!$A$3:$A$166,0),1),"")</f>
        <v/>
      </c>
      <c r="V71" s="37" t="str">
        <f>IFERROR(INDEX('VOLO GUIDE TO WATERDEEP'!G$3:G$166,MATCH($H71,'VOLO GUIDE TO WATERDEEP'!$A$3:$A$166,0),1),"")</f>
        <v/>
      </c>
      <c r="W71" s="37" t="str">
        <f>IFERROR(INDEX('VOLO GUIDE TO WATERDEEP'!I$3:I$166,MATCH($H71,'VOLO GUIDE TO WATERDEEP'!$A$3:$A$166,0),1),"")</f>
        <v/>
      </c>
      <c r="X71" s="98"/>
      <c r="Y71" s="37" t="str">
        <f>IFERROR(INDEX(ORGANIZATIONS!$B$2:$B$43,MATCH($F71,ORGANIZATIONS!$G$2:$G$43,0),1),"")</f>
        <v/>
      </c>
      <c r="Z71" s="98"/>
      <c r="AA71" s="37" t="str">
        <f>IFERROR(INDEX(ORGANIZATIONS!$Z$3:$Z$45,MATCH($F71,ORGANIZATIONS!$Y$3:$Y$45,0),1),"")</f>
        <v/>
      </c>
      <c r="AB71" s="98"/>
      <c r="AC71" s="403"/>
      <c r="AD71" s="403"/>
      <c r="AE71" s="403"/>
      <c r="AF71" s="403"/>
      <c r="AG71" s="98"/>
      <c r="AH71" s="403"/>
      <c r="AI71" s="403"/>
      <c r="AJ71" s="403"/>
      <c r="AK71" s="403"/>
      <c r="AL71" s="98"/>
      <c r="AM71" s="403"/>
      <c r="AN71" s="403"/>
      <c r="AO71" s="403"/>
      <c r="AP71" s="403"/>
      <c r="AQ71" s="403"/>
    </row>
    <row r="72" spans="1:43">
      <c r="A72" t="s">
        <v>920</v>
      </c>
      <c r="B72" s="1" t="str">
        <f t="shared" si="2"/>
        <v>N70</v>
      </c>
      <c r="C72" s="1" t="str">
        <f t="shared" si="3"/>
        <v>Millomyr Harps (business, A, 2)</v>
      </c>
      <c r="F72" s="37" t="s">
        <v>1637</v>
      </c>
      <c r="G72" s="37" t="s">
        <v>1638</v>
      </c>
      <c r="H72" s="61" t="s">
        <v>2290</v>
      </c>
      <c r="I72" s="61" t="s">
        <v>3294</v>
      </c>
      <c r="J72" s="61" t="s">
        <v>2164</v>
      </c>
      <c r="K72" s="61" t="s">
        <v>2151</v>
      </c>
      <c r="L72" s="61">
        <v>2</v>
      </c>
      <c r="M72" s="61"/>
      <c r="N72" s="61"/>
      <c r="O72" s="108" t="s">
        <v>6659</v>
      </c>
      <c r="P72" s="98"/>
      <c r="Q72" s="37" t="str">
        <f>IFERROR(INDEX('VOLO GUIDE TO WATERDEEP'!B$3:B$166,MATCH($H72,'VOLO GUIDE TO WATERDEEP'!$A$3:$A$166,0),1),"")</f>
        <v/>
      </c>
      <c r="R72" s="37" t="str">
        <f>IFERROR(INDEX('VOLO GUIDE TO WATERDEEP'!C$3:C$166,MATCH($H72,'VOLO GUIDE TO WATERDEEP'!$A$3:$A$166,0),1),"")</f>
        <v/>
      </c>
      <c r="S72" s="37" t="str">
        <f>IFERROR(INDEX('VOLO GUIDE TO WATERDEEP'!D$3:D$166,MATCH($H72,'VOLO GUIDE TO WATERDEEP'!$A$3:$A$166,0),1),"")</f>
        <v/>
      </c>
      <c r="T72" s="37" t="str">
        <f>IFERROR(INDEX('VOLO GUIDE TO WATERDEEP'!E$3:E$166,MATCH($H72,'VOLO GUIDE TO WATERDEEP'!$A$3:$A$166,0),1),"")</f>
        <v/>
      </c>
      <c r="U72" s="37" t="str">
        <f>IFERROR(INDEX('VOLO GUIDE TO WATERDEEP'!F$3:F$166,MATCH($H72,'VOLO GUIDE TO WATERDEEP'!$A$3:$A$166,0),1),"")</f>
        <v/>
      </c>
      <c r="V72" s="37" t="str">
        <f>IFERROR(INDEX('VOLO GUIDE TO WATERDEEP'!G$3:G$166,MATCH($H72,'VOLO GUIDE TO WATERDEEP'!$A$3:$A$166,0),1),"")</f>
        <v/>
      </c>
      <c r="W72" s="37" t="str">
        <f>IFERROR(INDEX('VOLO GUIDE TO WATERDEEP'!I$3:I$166,MATCH($H72,'VOLO GUIDE TO WATERDEEP'!$A$3:$A$166,0),1),"")</f>
        <v/>
      </c>
      <c r="X72" s="98"/>
      <c r="Y72" s="37" t="str">
        <f>IFERROR(INDEX(ORGANIZATIONS!$B$2:$B$43,MATCH($F72,ORGANIZATIONS!$G$2:$G$43,0),1),"")</f>
        <v/>
      </c>
      <c r="Z72" s="98"/>
      <c r="AA72" s="37" t="str">
        <f>IFERROR(INDEX(ORGANIZATIONS!$Z$3:$Z$45,MATCH($F72,ORGANIZATIONS!$Y$3:$Y$45,0),1),"")</f>
        <v/>
      </c>
      <c r="AB72" s="98"/>
      <c r="AC72" s="403"/>
      <c r="AD72" s="403"/>
      <c r="AE72" s="403"/>
      <c r="AF72" s="403"/>
      <c r="AG72" s="98"/>
      <c r="AH72" s="403"/>
      <c r="AI72" s="403"/>
      <c r="AJ72" s="403"/>
      <c r="AK72" s="403"/>
      <c r="AL72" s="98"/>
      <c r="AM72" s="403"/>
      <c r="AN72" s="403"/>
      <c r="AO72" s="403"/>
      <c r="AP72" s="403"/>
      <c r="AQ72" s="403"/>
    </row>
    <row r="73" spans="1:43">
      <c r="A73" t="s">
        <v>921</v>
      </c>
      <c r="B73" s="1" t="str">
        <f t="shared" si="2"/>
        <v>N71</v>
      </c>
      <c r="C73" s="1" t="str">
        <f t="shared" si="3"/>
        <v>Greenglade Tower (rooming house, A, J)</v>
      </c>
      <c r="F73" s="37" t="s">
        <v>1639</v>
      </c>
      <c r="G73" s="100" t="s">
        <v>2221</v>
      </c>
      <c r="H73" s="61" t="s">
        <v>2291</v>
      </c>
      <c r="I73" s="61" t="s">
        <v>3294</v>
      </c>
      <c r="J73" s="61" t="s">
        <v>2174</v>
      </c>
      <c r="K73" s="61" t="s">
        <v>2151</v>
      </c>
      <c r="L73" s="61">
        <v>5</v>
      </c>
      <c r="M73" s="61"/>
      <c r="N73" s="61"/>
      <c r="O73" s="108" t="s">
        <v>6659</v>
      </c>
      <c r="P73" s="98"/>
      <c r="Q73" s="37" t="str">
        <f>IFERROR(INDEX('VOLO GUIDE TO WATERDEEP'!B$3:B$166,MATCH($H73,'VOLO GUIDE TO WATERDEEP'!$A$3:$A$166,0),1),"")</f>
        <v/>
      </c>
      <c r="R73" s="37" t="str">
        <f>IFERROR(INDEX('VOLO GUIDE TO WATERDEEP'!C$3:C$166,MATCH($H73,'VOLO GUIDE TO WATERDEEP'!$A$3:$A$166,0),1),"")</f>
        <v/>
      </c>
      <c r="S73" s="37" t="str">
        <f>IFERROR(INDEX('VOLO GUIDE TO WATERDEEP'!D$3:D$166,MATCH($H73,'VOLO GUIDE TO WATERDEEP'!$A$3:$A$166,0),1),"")</f>
        <v/>
      </c>
      <c r="T73" s="37" t="str">
        <f>IFERROR(INDEX('VOLO GUIDE TO WATERDEEP'!E$3:E$166,MATCH($H73,'VOLO GUIDE TO WATERDEEP'!$A$3:$A$166,0),1),"")</f>
        <v/>
      </c>
      <c r="U73" s="37" t="str">
        <f>IFERROR(INDEX('VOLO GUIDE TO WATERDEEP'!F$3:F$166,MATCH($H73,'VOLO GUIDE TO WATERDEEP'!$A$3:$A$166,0),1),"")</f>
        <v/>
      </c>
      <c r="V73" s="37" t="str">
        <f>IFERROR(INDEX('VOLO GUIDE TO WATERDEEP'!G$3:G$166,MATCH($H73,'VOLO GUIDE TO WATERDEEP'!$A$3:$A$166,0),1),"")</f>
        <v/>
      </c>
      <c r="W73" s="37" t="str">
        <f>IFERROR(INDEX('VOLO GUIDE TO WATERDEEP'!I$3:I$166,MATCH($H73,'VOLO GUIDE TO WATERDEEP'!$A$3:$A$166,0),1),"")</f>
        <v/>
      </c>
      <c r="X73" s="98"/>
      <c r="Y73" s="37" t="str">
        <f>IFERROR(INDEX(ORGANIZATIONS!$B$2:$B$43,MATCH($F73,ORGANIZATIONS!$G$2:$G$43,0),1),"")</f>
        <v/>
      </c>
      <c r="Z73" s="98"/>
      <c r="AA73" s="37" t="str">
        <f>IFERROR(INDEX(ORGANIZATIONS!$Z$3:$Z$45,MATCH($F73,ORGANIZATIONS!$Y$3:$Y$45,0),1),"")</f>
        <v/>
      </c>
      <c r="AB73" s="98"/>
      <c r="AC73" s="403"/>
      <c r="AD73" s="403"/>
      <c r="AE73" s="403"/>
      <c r="AF73" s="403"/>
      <c r="AG73" s="98"/>
      <c r="AH73" s="403"/>
      <c r="AI73" s="403"/>
      <c r="AJ73" s="403"/>
      <c r="AK73" s="403"/>
      <c r="AL73" s="98"/>
      <c r="AM73" s="403"/>
      <c r="AN73" s="403"/>
      <c r="AO73" s="403"/>
      <c r="AP73" s="403"/>
      <c r="AQ73" s="403"/>
    </row>
    <row r="74" spans="1:43">
      <c r="A74" t="s">
        <v>922</v>
      </c>
      <c r="B74" s="1" t="str">
        <f t="shared" si="2"/>
        <v>N72</v>
      </c>
      <c r="C74" s="1" t="str">
        <f t="shared" si="3"/>
        <v>Obelos "The Only" Braeril's residence (business/row house, A, 3)</v>
      </c>
      <c r="F74" s="37" t="s">
        <v>1640</v>
      </c>
      <c r="G74" s="37" t="s">
        <v>1641</v>
      </c>
      <c r="H74" s="61" t="s">
        <v>2292</v>
      </c>
      <c r="I74" s="61" t="s">
        <v>3294</v>
      </c>
      <c r="J74" s="61" t="s">
        <v>2172</v>
      </c>
      <c r="K74" s="61" t="s">
        <v>2151</v>
      </c>
      <c r="L74" s="61">
        <v>3</v>
      </c>
      <c r="M74" s="61"/>
      <c r="N74" s="61"/>
      <c r="O74" s="108" t="s">
        <v>6659</v>
      </c>
      <c r="P74" s="98"/>
      <c r="Q74" s="37" t="str">
        <f>IFERROR(INDEX('VOLO GUIDE TO WATERDEEP'!B$3:B$166,MATCH($H74,'VOLO GUIDE TO WATERDEEP'!$A$3:$A$166,0),1),"")</f>
        <v/>
      </c>
      <c r="R74" s="37" t="str">
        <f>IFERROR(INDEX('VOLO GUIDE TO WATERDEEP'!C$3:C$166,MATCH($H74,'VOLO GUIDE TO WATERDEEP'!$A$3:$A$166,0),1),"")</f>
        <v/>
      </c>
      <c r="S74" s="37" t="str">
        <f>IFERROR(INDEX('VOLO GUIDE TO WATERDEEP'!D$3:D$166,MATCH($H74,'VOLO GUIDE TO WATERDEEP'!$A$3:$A$166,0),1),"")</f>
        <v/>
      </c>
      <c r="T74" s="37" t="str">
        <f>IFERROR(INDEX('VOLO GUIDE TO WATERDEEP'!E$3:E$166,MATCH($H74,'VOLO GUIDE TO WATERDEEP'!$A$3:$A$166,0),1),"")</f>
        <v/>
      </c>
      <c r="U74" s="37" t="str">
        <f>IFERROR(INDEX('VOLO GUIDE TO WATERDEEP'!F$3:F$166,MATCH($H74,'VOLO GUIDE TO WATERDEEP'!$A$3:$A$166,0),1),"")</f>
        <v/>
      </c>
      <c r="V74" s="37" t="str">
        <f>IFERROR(INDEX('VOLO GUIDE TO WATERDEEP'!G$3:G$166,MATCH($H74,'VOLO GUIDE TO WATERDEEP'!$A$3:$A$166,0),1),"")</f>
        <v/>
      </c>
      <c r="W74" s="37" t="str">
        <f>IFERROR(INDEX('VOLO GUIDE TO WATERDEEP'!I$3:I$166,MATCH($H74,'VOLO GUIDE TO WATERDEEP'!$A$3:$A$166,0),1),"")</f>
        <v/>
      </c>
      <c r="X74" s="98"/>
      <c r="Y74" s="37" t="str">
        <f>IFERROR(INDEX(ORGANIZATIONS!$B$2:$B$43,MATCH($F74,ORGANIZATIONS!$G$2:$G$43,0),1),"")</f>
        <v/>
      </c>
      <c r="Z74" s="98"/>
      <c r="AA74" s="37" t="str">
        <f>IFERROR(INDEX(ORGANIZATIONS!$Z$3:$Z$45,MATCH($F74,ORGANIZATIONS!$Y$3:$Y$45,0),1),"")</f>
        <v/>
      </c>
      <c r="AB74" s="98"/>
      <c r="AC74" s="403"/>
      <c r="AD74" s="403"/>
      <c r="AE74" s="403"/>
      <c r="AF74" s="403"/>
      <c r="AG74" s="98"/>
      <c r="AH74" s="403"/>
      <c r="AI74" s="403"/>
      <c r="AJ74" s="403"/>
      <c r="AK74" s="403"/>
      <c r="AL74" s="98"/>
      <c r="AM74" s="403"/>
      <c r="AN74" s="403"/>
      <c r="AO74" s="403"/>
      <c r="AP74" s="403"/>
      <c r="AQ74" s="403"/>
    </row>
    <row r="75" spans="1:43">
      <c r="A75" t="s">
        <v>923</v>
      </c>
      <c r="B75" s="1" t="str">
        <f t="shared" si="2"/>
        <v>N73</v>
      </c>
      <c r="C75" s="1" t="str">
        <f t="shared" si="3"/>
        <v>Hospice of St. Laupsenn (temple, A, 3)</v>
      </c>
      <c r="F75" s="37" t="s">
        <v>1642</v>
      </c>
      <c r="G75" s="37" t="s">
        <v>1643</v>
      </c>
      <c r="H75" s="61" t="s">
        <v>2293</v>
      </c>
      <c r="I75" s="61" t="s">
        <v>3294</v>
      </c>
      <c r="J75" s="61" t="s">
        <v>2175</v>
      </c>
      <c r="K75" s="61" t="s">
        <v>2151</v>
      </c>
      <c r="L75" s="61">
        <v>3</v>
      </c>
      <c r="M75" s="61"/>
      <c r="N75" s="61"/>
      <c r="O75" s="108" t="s">
        <v>6659</v>
      </c>
      <c r="P75" s="98"/>
      <c r="Q75" s="37" t="str">
        <f>IFERROR(INDEX('VOLO GUIDE TO WATERDEEP'!B$3:B$166,MATCH($H75,'VOLO GUIDE TO WATERDEEP'!$A$3:$A$166,0),1),"")</f>
        <v/>
      </c>
      <c r="R75" s="37" t="str">
        <f>IFERROR(INDEX('VOLO GUIDE TO WATERDEEP'!C$3:C$166,MATCH($H75,'VOLO GUIDE TO WATERDEEP'!$A$3:$A$166,0),1),"")</f>
        <v/>
      </c>
      <c r="S75" s="37" t="str">
        <f>IFERROR(INDEX('VOLO GUIDE TO WATERDEEP'!D$3:D$166,MATCH($H75,'VOLO GUIDE TO WATERDEEP'!$A$3:$A$166,0),1),"")</f>
        <v/>
      </c>
      <c r="T75" s="37" t="str">
        <f>IFERROR(INDEX('VOLO GUIDE TO WATERDEEP'!E$3:E$166,MATCH($H75,'VOLO GUIDE TO WATERDEEP'!$A$3:$A$166,0),1),"")</f>
        <v/>
      </c>
      <c r="U75" s="37" t="str">
        <f>IFERROR(INDEX('VOLO GUIDE TO WATERDEEP'!F$3:F$166,MATCH($H75,'VOLO GUIDE TO WATERDEEP'!$A$3:$A$166,0),1),"")</f>
        <v/>
      </c>
      <c r="V75" s="37" t="str">
        <f>IFERROR(INDEX('VOLO GUIDE TO WATERDEEP'!G$3:G$166,MATCH($H75,'VOLO GUIDE TO WATERDEEP'!$A$3:$A$166,0),1),"")</f>
        <v/>
      </c>
      <c r="W75" s="37" t="str">
        <f>IFERROR(INDEX('VOLO GUIDE TO WATERDEEP'!I$3:I$166,MATCH($H75,'VOLO GUIDE TO WATERDEEP'!$A$3:$A$166,0),1),"")</f>
        <v/>
      </c>
      <c r="X75" s="98"/>
      <c r="Y75" s="37" t="str">
        <f>IFERROR(INDEX(ORGANIZATIONS!$B$2:$B$43,MATCH($F75,ORGANIZATIONS!$G$2:$G$43,0),1),"")</f>
        <v/>
      </c>
      <c r="Z75" s="98"/>
      <c r="AA75" s="37" t="str">
        <f>IFERROR(INDEX(ORGANIZATIONS!$Z$3:$Z$45,MATCH($F75,ORGANIZATIONS!$Y$3:$Y$45,0),1),"")</f>
        <v/>
      </c>
      <c r="AB75" s="98"/>
      <c r="AC75" s="403"/>
      <c r="AD75" s="403"/>
      <c r="AE75" s="403"/>
      <c r="AF75" s="403"/>
      <c r="AG75" s="98"/>
      <c r="AH75" s="403"/>
      <c r="AI75" s="403"/>
      <c r="AJ75" s="403"/>
      <c r="AK75" s="403"/>
      <c r="AL75" s="98"/>
      <c r="AM75" s="403"/>
      <c r="AN75" s="403"/>
      <c r="AO75" s="403"/>
      <c r="AP75" s="403"/>
      <c r="AQ75" s="403"/>
    </row>
    <row r="76" spans="1:43">
      <c r="A76" t="s">
        <v>924</v>
      </c>
      <c r="B76" s="1" t="str">
        <f t="shared" si="2"/>
        <v>N74</v>
      </c>
      <c r="C76" s="1" t="str">
        <f t="shared" si="3"/>
        <v>Simon Ilzimmer's residence (row house, A, 4)</v>
      </c>
      <c r="F76" s="37" t="s">
        <v>1644</v>
      </c>
      <c r="G76" s="37" t="s">
        <v>1645</v>
      </c>
      <c r="H76" s="61" t="s">
        <v>2294</v>
      </c>
      <c r="I76" s="61" t="s">
        <v>3294</v>
      </c>
      <c r="J76" s="61" t="s">
        <v>2165</v>
      </c>
      <c r="K76" s="61" t="s">
        <v>2151</v>
      </c>
      <c r="L76" s="61">
        <v>4</v>
      </c>
      <c r="M76" s="61"/>
      <c r="N76" s="61"/>
      <c r="O76" s="108" t="s">
        <v>6659</v>
      </c>
      <c r="P76" s="98"/>
      <c r="Q76" s="37" t="str">
        <f>IFERROR(INDEX('VOLO GUIDE TO WATERDEEP'!B$3:B$166,MATCH($H76,'VOLO GUIDE TO WATERDEEP'!$A$3:$A$166,0),1),"")</f>
        <v/>
      </c>
      <c r="R76" s="37" t="str">
        <f>IFERROR(INDEX('VOLO GUIDE TO WATERDEEP'!C$3:C$166,MATCH($H76,'VOLO GUIDE TO WATERDEEP'!$A$3:$A$166,0),1),"")</f>
        <v/>
      </c>
      <c r="S76" s="37" t="str">
        <f>IFERROR(INDEX('VOLO GUIDE TO WATERDEEP'!D$3:D$166,MATCH($H76,'VOLO GUIDE TO WATERDEEP'!$A$3:$A$166,0),1),"")</f>
        <v/>
      </c>
      <c r="T76" s="37" t="str">
        <f>IFERROR(INDEX('VOLO GUIDE TO WATERDEEP'!E$3:E$166,MATCH($H76,'VOLO GUIDE TO WATERDEEP'!$A$3:$A$166,0),1),"")</f>
        <v/>
      </c>
      <c r="U76" s="37" t="str">
        <f>IFERROR(INDEX('VOLO GUIDE TO WATERDEEP'!F$3:F$166,MATCH($H76,'VOLO GUIDE TO WATERDEEP'!$A$3:$A$166,0),1),"")</f>
        <v/>
      </c>
      <c r="V76" s="37" t="str">
        <f>IFERROR(INDEX('VOLO GUIDE TO WATERDEEP'!G$3:G$166,MATCH($H76,'VOLO GUIDE TO WATERDEEP'!$A$3:$A$166,0),1),"")</f>
        <v/>
      </c>
      <c r="W76" s="37" t="str">
        <f>IFERROR(INDEX('VOLO GUIDE TO WATERDEEP'!I$3:I$166,MATCH($H76,'VOLO GUIDE TO WATERDEEP'!$A$3:$A$166,0),1),"")</f>
        <v/>
      </c>
      <c r="X76" s="98"/>
      <c r="Y76" s="37" t="str">
        <f>IFERROR(INDEX(ORGANIZATIONS!$B$2:$B$43,MATCH($F76,ORGANIZATIONS!$G$2:$G$43,0),1),"")</f>
        <v/>
      </c>
      <c r="Z76" s="98"/>
      <c r="AA76" s="37" t="str">
        <f>IFERROR(INDEX(ORGANIZATIONS!$Z$3:$Z$45,MATCH($F76,ORGANIZATIONS!$Y$3:$Y$45,0),1),"")</f>
        <v/>
      </c>
      <c r="AB76" s="98"/>
      <c r="AC76" s="403"/>
      <c r="AD76" s="403"/>
      <c r="AE76" s="403"/>
      <c r="AF76" s="403"/>
      <c r="AG76" s="98"/>
      <c r="AH76" s="403"/>
      <c r="AI76" s="403"/>
      <c r="AJ76" s="403"/>
      <c r="AK76" s="403"/>
      <c r="AL76" s="98"/>
      <c r="AM76" s="403"/>
      <c r="AN76" s="403"/>
      <c r="AO76" s="403"/>
      <c r="AP76" s="403"/>
      <c r="AQ76" s="403"/>
    </row>
    <row r="77" spans="1:43">
      <c r="A77" t="s">
        <v>925</v>
      </c>
      <c r="B77" s="1" t="str">
        <f t="shared" si="2"/>
        <v>N75</v>
      </c>
      <c r="C77" s="1" t="str">
        <f t="shared" si="3"/>
        <v>Brianne's Tower (residence, A, 6)</v>
      </c>
      <c r="F77" s="37" t="s">
        <v>1646</v>
      </c>
      <c r="G77" s="37" t="s">
        <v>1647</v>
      </c>
      <c r="H77" s="61" t="s">
        <v>2295</v>
      </c>
      <c r="I77" s="61" t="s">
        <v>3294</v>
      </c>
      <c r="J77" s="61" t="s">
        <v>2176</v>
      </c>
      <c r="K77" s="61" t="s">
        <v>2151</v>
      </c>
      <c r="L77" s="61">
        <v>6</v>
      </c>
      <c r="M77" s="61"/>
      <c r="N77" s="61"/>
      <c r="O77" s="108" t="s">
        <v>6659</v>
      </c>
      <c r="P77" s="98"/>
      <c r="Q77" s="37" t="str">
        <f>IFERROR(INDEX('VOLO GUIDE TO WATERDEEP'!B$3:B$166,MATCH($H77,'VOLO GUIDE TO WATERDEEP'!$A$3:$A$166,0),1),"")</f>
        <v/>
      </c>
      <c r="R77" s="37" t="str">
        <f>IFERROR(INDEX('VOLO GUIDE TO WATERDEEP'!C$3:C$166,MATCH($H77,'VOLO GUIDE TO WATERDEEP'!$A$3:$A$166,0),1),"")</f>
        <v/>
      </c>
      <c r="S77" s="37" t="str">
        <f>IFERROR(INDEX('VOLO GUIDE TO WATERDEEP'!D$3:D$166,MATCH($H77,'VOLO GUIDE TO WATERDEEP'!$A$3:$A$166,0),1),"")</f>
        <v/>
      </c>
      <c r="T77" s="37" t="str">
        <f>IFERROR(INDEX('VOLO GUIDE TO WATERDEEP'!E$3:E$166,MATCH($H77,'VOLO GUIDE TO WATERDEEP'!$A$3:$A$166,0),1),"")</f>
        <v/>
      </c>
      <c r="U77" s="37" t="str">
        <f>IFERROR(INDEX('VOLO GUIDE TO WATERDEEP'!F$3:F$166,MATCH($H77,'VOLO GUIDE TO WATERDEEP'!$A$3:$A$166,0),1),"")</f>
        <v/>
      </c>
      <c r="V77" s="37" t="str">
        <f>IFERROR(INDEX('VOLO GUIDE TO WATERDEEP'!G$3:G$166,MATCH($H77,'VOLO GUIDE TO WATERDEEP'!$A$3:$A$166,0),1),"")</f>
        <v/>
      </c>
      <c r="W77" s="37" t="str">
        <f>IFERROR(INDEX('VOLO GUIDE TO WATERDEEP'!I$3:I$166,MATCH($H77,'VOLO GUIDE TO WATERDEEP'!$A$3:$A$166,0),1),"")</f>
        <v/>
      </c>
      <c r="X77" s="98"/>
      <c r="Y77" s="37" t="str">
        <f>IFERROR(INDEX(ORGANIZATIONS!$B$2:$B$43,MATCH($F77,ORGANIZATIONS!$G$2:$G$43,0),1),"")</f>
        <v/>
      </c>
      <c r="Z77" s="98"/>
      <c r="AA77" s="37" t="str">
        <f>IFERROR(INDEX(ORGANIZATIONS!$Z$3:$Z$45,MATCH($F77,ORGANIZATIONS!$Y$3:$Y$45,0),1),"")</f>
        <v/>
      </c>
      <c r="AB77" s="98"/>
      <c r="AC77" s="403"/>
      <c r="AD77" s="403"/>
      <c r="AE77" s="403"/>
      <c r="AF77" s="403"/>
      <c r="AG77" s="98"/>
      <c r="AH77" s="403"/>
      <c r="AI77" s="403"/>
      <c r="AJ77" s="403"/>
      <c r="AK77" s="403"/>
      <c r="AL77" s="98"/>
      <c r="AM77" s="403"/>
      <c r="AN77" s="403"/>
      <c r="AO77" s="403"/>
      <c r="AP77" s="403"/>
      <c r="AQ77" s="403"/>
    </row>
    <row r="78" spans="1:43">
      <c r="A78" t="s">
        <v>926</v>
      </c>
      <c r="B78" s="1" t="str">
        <f t="shared" si="2"/>
        <v>N76</v>
      </c>
      <c r="C78" s="1" t="str">
        <f t="shared" si="3"/>
        <v>Firesong Villa (villa, A, 4)</v>
      </c>
      <c r="F78" s="37" t="s">
        <v>1648</v>
      </c>
      <c r="G78" s="37" t="s">
        <v>1649</v>
      </c>
      <c r="H78" s="61" t="s">
        <v>2296</v>
      </c>
      <c r="I78" s="61" t="s">
        <v>3294</v>
      </c>
      <c r="J78" s="61" t="s">
        <v>2177</v>
      </c>
      <c r="K78" s="61" t="s">
        <v>2151</v>
      </c>
      <c r="L78" s="61">
        <v>4</v>
      </c>
      <c r="M78" s="61"/>
      <c r="N78" s="61"/>
      <c r="O78" s="108" t="s">
        <v>7250</v>
      </c>
      <c r="P78" s="98"/>
      <c r="Q78" s="37" t="str">
        <f>IFERROR(INDEX('VOLO GUIDE TO WATERDEEP'!B$3:B$166,MATCH($H78,'VOLO GUIDE TO WATERDEEP'!$A$3:$A$166,0),1),"")</f>
        <v/>
      </c>
      <c r="R78" s="37" t="str">
        <f>IFERROR(INDEX('VOLO GUIDE TO WATERDEEP'!C$3:C$166,MATCH($H78,'VOLO GUIDE TO WATERDEEP'!$A$3:$A$166,0),1),"")</f>
        <v/>
      </c>
      <c r="S78" s="37" t="str">
        <f>IFERROR(INDEX('VOLO GUIDE TO WATERDEEP'!D$3:D$166,MATCH($H78,'VOLO GUIDE TO WATERDEEP'!$A$3:$A$166,0),1),"")</f>
        <v/>
      </c>
      <c r="T78" s="37" t="str">
        <f>IFERROR(INDEX('VOLO GUIDE TO WATERDEEP'!E$3:E$166,MATCH($H78,'VOLO GUIDE TO WATERDEEP'!$A$3:$A$166,0),1),"")</f>
        <v/>
      </c>
      <c r="U78" s="37" t="str">
        <f>IFERROR(INDEX('VOLO GUIDE TO WATERDEEP'!F$3:F$166,MATCH($H78,'VOLO GUIDE TO WATERDEEP'!$A$3:$A$166,0),1),"")</f>
        <v/>
      </c>
      <c r="V78" s="37" t="str">
        <f>IFERROR(INDEX('VOLO GUIDE TO WATERDEEP'!G$3:G$166,MATCH($H78,'VOLO GUIDE TO WATERDEEP'!$A$3:$A$166,0),1),"")</f>
        <v/>
      </c>
      <c r="W78" s="37" t="str">
        <f>IFERROR(INDEX('VOLO GUIDE TO WATERDEEP'!I$3:I$166,MATCH($H78,'VOLO GUIDE TO WATERDEEP'!$A$3:$A$166,0),1),"")</f>
        <v/>
      </c>
      <c r="X78" s="98"/>
      <c r="Y78" s="37" t="str">
        <f>IFERROR(INDEX(ORGANIZATIONS!$B$2:$B$43,MATCH($F78,ORGANIZATIONS!$G$2:$G$43,0),1),"")</f>
        <v/>
      </c>
      <c r="Z78" s="98"/>
      <c r="AA78" s="37" t="str">
        <f>IFERROR(INDEX(ORGANIZATIONS!$Z$3:$Z$45,MATCH($F78,ORGANIZATIONS!$Y$3:$Y$45,0),1),"")</f>
        <v/>
      </c>
      <c r="AB78" s="98"/>
      <c r="AC78" s="403"/>
      <c r="AD78" s="403"/>
      <c r="AE78" s="403"/>
      <c r="AF78" s="403"/>
      <c r="AG78" s="98"/>
      <c r="AH78" s="403"/>
      <c r="AI78" s="403"/>
      <c r="AJ78" s="403"/>
      <c r="AK78" s="403"/>
      <c r="AL78" s="98"/>
      <c r="AM78" s="403"/>
      <c r="AN78" s="403"/>
      <c r="AO78" s="403"/>
      <c r="AP78" s="403"/>
      <c r="AQ78" s="403"/>
    </row>
    <row r="79" spans="1:43">
      <c r="A79" t="s">
        <v>927</v>
      </c>
      <c r="B79" s="1" t="str">
        <f t="shared" si="2"/>
        <v>N77</v>
      </c>
      <c r="C79" s="1" t="str">
        <f t="shared" si="3"/>
        <v>The Bent Nail (business, B, 3)</v>
      </c>
      <c r="F79" s="37" t="s">
        <v>1650</v>
      </c>
      <c r="G79" s="37" t="s">
        <v>1651</v>
      </c>
      <c r="H79" s="61" t="s">
        <v>2297</v>
      </c>
      <c r="I79" s="61" t="s">
        <v>3294</v>
      </c>
      <c r="J79" s="61" t="s">
        <v>2164</v>
      </c>
      <c r="K79" s="61" t="s">
        <v>2156</v>
      </c>
      <c r="L79" s="61">
        <v>3</v>
      </c>
      <c r="M79" s="61"/>
      <c r="N79" s="61"/>
      <c r="O79" s="108" t="s">
        <v>6659</v>
      </c>
      <c r="P79" s="98"/>
      <c r="Q79" s="37" t="str">
        <f>IFERROR(INDEX('VOLO GUIDE TO WATERDEEP'!B$3:B$166,MATCH($H79,'VOLO GUIDE TO WATERDEEP'!$A$3:$A$166,0),1),"")</f>
        <v/>
      </c>
      <c r="R79" s="37" t="str">
        <f>IFERROR(INDEX('VOLO GUIDE TO WATERDEEP'!C$3:C$166,MATCH($H79,'VOLO GUIDE TO WATERDEEP'!$A$3:$A$166,0),1),"")</f>
        <v/>
      </c>
      <c r="S79" s="37" t="str">
        <f>IFERROR(INDEX('VOLO GUIDE TO WATERDEEP'!D$3:D$166,MATCH($H79,'VOLO GUIDE TO WATERDEEP'!$A$3:$A$166,0),1),"")</f>
        <v/>
      </c>
      <c r="T79" s="37" t="str">
        <f>IFERROR(INDEX('VOLO GUIDE TO WATERDEEP'!E$3:E$166,MATCH($H79,'VOLO GUIDE TO WATERDEEP'!$A$3:$A$166,0),1),"")</f>
        <v/>
      </c>
      <c r="U79" s="37" t="str">
        <f>IFERROR(INDEX('VOLO GUIDE TO WATERDEEP'!F$3:F$166,MATCH($H79,'VOLO GUIDE TO WATERDEEP'!$A$3:$A$166,0),1),"")</f>
        <v/>
      </c>
      <c r="V79" s="37" t="str">
        <f>IFERROR(INDEX('VOLO GUIDE TO WATERDEEP'!G$3:G$166,MATCH($H79,'VOLO GUIDE TO WATERDEEP'!$A$3:$A$166,0),1),"")</f>
        <v/>
      </c>
      <c r="W79" s="37" t="str">
        <f>IFERROR(INDEX('VOLO GUIDE TO WATERDEEP'!I$3:I$166,MATCH($H79,'VOLO GUIDE TO WATERDEEP'!$A$3:$A$166,0),1),"")</f>
        <v/>
      </c>
      <c r="X79" s="98"/>
      <c r="Y79" s="37" t="str">
        <f>IFERROR(INDEX(ORGANIZATIONS!$B$2:$B$43,MATCH($F79,ORGANIZATIONS!$G$2:$G$43,0),1),"")</f>
        <v/>
      </c>
      <c r="Z79" s="98"/>
      <c r="AA79" s="37" t="str">
        <f>IFERROR(INDEX(ORGANIZATIONS!$Z$3:$Z$45,MATCH($F79,ORGANIZATIONS!$Y$3:$Y$45,0),1),"")</f>
        <v/>
      </c>
      <c r="AB79" s="98"/>
      <c r="AC79" s="403"/>
      <c r="AD79" s="403"/>
      <c r="AE79" s="403"/>
      <c r="AF79" s="403"/>
      <c r="AG79" s="98"/>
      <c r="AH79" s="403"/>
      <c r="AI79" s="403"/>
      <c r="AJ79" s="403"/>
      <c r="AK79" s="403"/>
      <c r="AL79" s="98"/>
      <c r="AM79" s="403"/>
      <c r="AN79" s="403"/>
      <c r="AO79" s="403"/>
      <c r="AP79" s="403"/>
      <c r="AQ79" s="403"/>
    </row>
    <row r="80" spans="1:43">
      <c r="A80" t="s">
        <v>928</v>
      </c>
      <c r="B80" s="1" t="str">
        <f t="shared" si="2"/>
        <v>N78</v>
      </c>
      <c r="C80" s="1" t="str">
        <f t="shared" si="3"/>
        <v>Northgate (city building, A, 4)</v>
      </c>
      <c r="F80" s="37" t="s">
        <v>1652</v>
      </c>
      <c r="G80" s="37" t="s">
        <v>1653</v>
      </c>
      <c r="H80" s="61" t="s">
        <v>2298</v>
      </c>
      <c r="I80" s="61" t="s">
        <v>3294</v>
      </c>
      <c r="J80" s="61" t="s">
        <v>2143</v>
      </c>
      <c r="K80" s="61" t="s">
        <v>2151</v>
      </c>
      <c r="L80" s="61">
        <v>4</v>
      </c>
      <c r="M80" s="61"/>
      <c r="N80" s="61"/>
      <c r="O80" s="108" t="s">
        <v>6659</v>
      </c>
      <c r="P80" s="98"/>
      <c r="Q80" s="37" t="str">
        <f>IFERROR(INDEX('VOLO GUIDE TO WATERDEEP'!B$3:B$166,MATCH($H80,'VOLO GUIDE TO WATERDEEP'!$A$3:$A$166,0),1),"")</f>
        <v/>
      </c>
      <c r="R80" s="37" t="str">
        <f>IFERROR(INDEX('VOLO GUIDE TO WATERDEEP'!C$3:C$166,MATCH($H80,'VOLO GUIDE TO WATERDEEP'!$A$3:$A$166,0),1),"")</f>
        <v/>
      </c>
      <c r="S80" s="37" t="str">
        <f>IFERROR(INDEX('VOLO GUIDE TO WATERDEEP'!D$3:D$166,MATCH($H80,'VOLO GUIDE TO WATERDEEP'!$A$3:$A$166,0),1),"")</f>
        <v/>
      </c>
      <c r="T80" s="37" t="str">
        <f>IFERROR(INDEX('VOLO GUIDE TO WATERDEEP'!E$3:E$166,MATCH($H80,'VOLO GUIDE TO WATERDEEP'!$A$3:$A$166,0),1),"")</f>
        <v/>
      </c>
      <c r="U80" s="37" t="str">
        <f>IFERROR(INDEX('VOLO GUIDE TO WATERDEEP'!F$3:F$166,MATCH($H80,'VOLO GUIDE TO WATERDEEP'!$A$3:$A$166,0),1),"")</f>
        <v/>
      </c>
      <c r="V80" s="37" t="str">
        <f>IFERROR(INDEX('VOLO GUIDE TO WATERDEEP'!G$3:G$166,MATCH($H80,'VOLO GUIDE TO WATERDEEP'!$A$3:$A$166,0),1),"")</f>
        <v/>
      </c>
      <c r="W80" s="37" t="str">
        <f>IFERROR(INDEX('VOLO GUIDE TO WATERDEEP'!I$3:I$166,MATCH($H80,'VOLO GUIDE TO WATERDEEP'!$A$3:$A$166,0),1),"")</f>
        <v/>
      </c>
      <c r="X80" s="98"/>
      <c r="Y80" s="37" t="str">
        <f>IFERROR(INDEX(ORGANIZATIONS!$B$2:$B$43,MATCH($F80,ORGANIZATIONS!$G$2:$G$43,0),1),"")</f>
        <v/>
      </c>
      <c r="Z80" s="98"/>
      <c r="AA80" s="37" t="str">
        <f>IFERROR(INDEX(ORGANIZATIONS!$Z$3:$Z$45,MATCH($F80,ORGANIZATIONS!$Y$3:$Y$45,0),1),"")</f>
        <v/>
      </c>
      <c r="AB80" s="98"/>
      <c r="AC80" s="403"/>
      <c r="AD80" s="403"/>
      <c r="AE80" s="403"/>
      <c r="AF80" s="403"/>
      <c r="AG80" s="98"/>
      <c r="AH80" s="403"/>
      <c r="AI80" s="403"/>
      <c r="AJ80" s="403"/>
      <c r="AK80" s="403"/>
      <c r="AL80" s="98"/>
      <c r="AM80" s="403"/>
      <c r="AN80" s="403"/>
      <c r="AO80" s="403"/>
      <c r="AP80" s="403"/>
      <c r="AQ80" s="403"/>
    </row>
    <row r="81" spans="1:43">
      <c r="A81" t="s">
        <v>929</v>
      </c>
      <c r="B81" s="1" t="str">
        <f t="shared" si="2"/>
        <v>N79</v>
      </c>
      <c r="C81" s="1" t="str">
        <f t="shared" si="3"/>
        <v>Farwatch Tower (city building, A, 5)</v>
      </c>
      <c r="F81" s="37" t="s">
        <v>1654</v>
      </c>
      <c r="G81" s="37" t="s">
        <v>1655</v>
      </c>
      <c r="H81" s="61" t="s">
        <v>2299</v>
      </c>
      <c r="I81" s="61" t="s">
        <v>3294</v>
      </c>
      <c r="J81" s="61" t="s">
        <v>2143</v>
      </c>
      <c r="K81" s="61" t="s">
        <v>2151</v>
      </c>
      <c r="L81" s="61">
        <v>5</v>
      </c>
      <c r="M81" s="61"/>
      <c r="N81" s="61"/>
      <c r="O81" s="108" t="s">
        <v>6659</v>
      </c>
      <c r="P81" s="98"/>
      <c r="Q81" s="37" t="str">
        <f>IFERROR(INDEX('VOLO GUIDE TO WATERDEEP'!B$3:B$166,MATCH($H81,'VOLO GUIDE TO WATERDEEP'!$A$3:$A$166,0),1),"")</f>
        <v/>
      </c>
      <c r="R81" s="37" t="str">
        <f>IFERROR(INDEX('VOLO GUIDE TO WATERDEEP'!C$3:C$166,MATCH($H81,'VOLO GUIDE TO WATERDEEP'!$A$3:$A$166,0),1),"")</f>
        <v/>
      </c>
      <c r="S81" s="37" t="str">
        <f>IFERROR(INDEX('VOLO GUIDE TO WATERDEEP'!D$3:D$166,MATCH($H81,'VOLO GUIDE TO WATERDEEP'!$A$3:$A$166,0),1),"")</f>
        <v/>
      </c>
      <c r="T81" s="37" t="str">
        <f>IFERROR(INDEX('VOLO GUIDE TO WATERDEEP'!E$3:E$166,MATCH($H81,'VOLO GUIDE TO WATERDEEP'!$A$3:$A$166,0),1),"")</f>
        <v/>
      </c>
      <c r="U81" s="37" t="str">
        <f>IFERROR(INDEX('VOLO GUIDE TO WATERDEEP'!F$3:F$166,MATCH($H81,'VOLO GUIDE TO WATERDEEP'!$A$3:$A$166,0),1),"")</f>
        <v/>
      </c>
      <c r="V81" s="37" t="str">
        <f>IFERROR(INDEX('VOLO GUIDE TO WATERDEEP'!G$3:G$166,MATCH($H81,'VOLO GUIDE TO WATERDEEP'!$A$3:$A$166,0),1),"")</f>
        <v/>
      </c>
      <c r="W81" s="37" t="str">
        <f>IFERROR(INDEX('VOLO GUIDE TO WATERDEEP'!I$3:I$166,MATCH($H81,'VOLO GUIDE TO WATERDEEP'!$A$3:$A$166,0),1),"")</f>
        <v/>
      </c>
      <c r="X81" s="98"/>
      <c r="Y81" s="37" t="str">
        <f>IFERROR(INDEX(ORGANIZATIONS!$B$2:$B$43,MATCH($F81,ORGANIZATIONS!$G$2:$G$43,0),1),"")</f>
        <v/>
      </c>
      <c r="Z81" s="98"/>
      <c r="AA81" s="37" t="str">
        <f>IFERROR(INDEX(ORGANIZATIONS!$Z$3:$Z$45,MATCH($F81,ORGANIZATIONS!$Y$3:$Y$45,0),1),"")</f>
        <v/>
      </c>
      <c r="AB81" s="98"/>
      <c r="AC81" s="403"/>
      <c r="AD81" s="403"/>
      <c r="AE81" s="403"/>
      <c r="AF81" s="403"/>
      <c r="AG81" s="98"/>
      <c r="AH81" s="403"/>
      <c r="AI81" s="403"/>
      <c r="AJ81" s="403"/>
      <c r="AK81" s="403"/>
      <c r="AL81" s="98"/>
      <c r="AM81" s="403"/>
      <c r="AN81" s="403"/>
      <c r="AO81" s="403"/>
      <c r="AP81" s="403"/>
      <c r="AQ81" s="403"/>
    </row>
    <row r="82" spans="1:43">
      <c r="A82" t="s">
        <v>930</v>
      </c>
      <c r="B82" s="1" t="str">
        <f t="shared" si="2"/>
        <v>N80</v>
      </c>
      <c r="C82" s="1" t="str">
        <f t="shared" si="3"/>
        <v>Endcliff Tower (city building, A, 3)</v>
      </c>
      <c r="F82" s="37" t="s">
        <v>1656</v>
      </c>
      <c r="G82" s="37" t="s">
        <v>1657</v>
      </c>
      <c r="H82" s="61" t="s">
        <v>2300</v>
      </c>
      <c r="I82" s="61" t="s">
        <v>3294</v>
      </c>
      <c r="J82" s="61" t="s">
        <v>2143</v>
      </c>
      <c r="K82" s="61" t="s">
        <v>2151</v>
      </c>
      <c r="L82" s="61">
        <v>3</v>
      </c>
      <c r="M82" s="61"/>
      <c r="N82" s="61"/>
      <c r="O82" s="108" t="s">
        <v>6659</v>
      </c>
      <c r="P82" s="98"/>
      <c r="Q82" s="37" t="str">
        <f>IFERROR(INDEX('VOLO GUIDE TO WATERDEEP'!B$3:B$166,MATCH($H82,'VOLO GUIDE TO WATERDEEP'!$A$3:$A$166,0),1),"")</f>
        <v/>
      </c>
      <c r="R82" s="37" t="str">
        <f>IFERROR(INDEX('VOLO GUIDE TO WATERDEEP'!C$3:C$166,MATCH($H82,'VOLO GUIDE TO WATERDEEP'!$A$3:$A$166,0),1),"")</f>
        <v/>
      </c>
      <c r="S82" s="37" t="str">
        <f>IFERROR(INDEX('VOLO GUIDE TO WATERDEEP'!D$3:D$166,MATCH($H82,'VOLO GUIDE TO WATERDEEP'!$A$3:$A$166,0),1),"")</f>
        <v/>
      </c>
      <c r="T82" s="37" t="str">
        <f>IFERROR(INDEX('VOLO GUIDE TO WATERDEEP'!E$3:E$166,MATCH($H82,'VOLO GUIDE TO WATERDEEP'!$A$3:$A$166,0),1),"")</f>
        <v/>
      </c>
      <c r="U82" s="37" t="str">
        <f>IFERROR(INDEX('VOLO GUIDE TO WATERDEEP'!F$3:F$166,MATCH($H82,'VOLO GUIDE TO WATERDEEP'!$A$3:$A$166,0),1),"")</f>
        <v/>
      </c>
      <c r="V82" s="37" t="str">
        <f>IFERROR(INDEX('VOLO GUIDE TO WATERDEEP'!G$3:G$166,MATCH($H82,'VOLO GUIDE TO WATERDEEP'!$A$3:$A$166,0),1),"")</f>
        <v/>
      </c>
      <c r="W82" s="37" t="str">
        <f>IFERROR(INDEX('VOLO GUIDE TO WATERDEEP'!I$3:I$166,MATCH($H82,'VOLO GUIDE TO WATERDEEP'!$A$3:$A$166,0),1),"")</f>
        <v/>
      </c>
      <c r="X82" s="98"/>
      <c r="Y82" s="37" t="str">
        <f>IFERROR(INDEX(ORGANIZATIONS!$B$2:$B$43,MATCH($F82,ORGANIZATIONS!$G$2:$G$43,0),1),"")</f>
        <v/>
      </c>
      <c r="Z82" s="98"/>
      <c r="AA82" s="37" t="str">
        <f>IFERROR(INDEX(ORGANIZATIONS!$Z$3:$Z$45,MATCH($F82,ORGANIZATIONS!$Y$3:$Y$45,0),1),"")</f>
        <v/>
      </c>
      <c r="AB82" s="98"/>
      <c r="AC82" s="403"/>
      <c r="AD82" s="403"/>
      <c r="AE82" s="403"/>
      <c r="AF82" s="403"/>
      <c r="AG82" s="98"/>
      <c r="AH82" s="403"/>
      <c r="AI82" s="403"/>
      <c r="AJ82" s="403"/>
      <c r="AK82" s="403"/>
      <c r="AL82" s="98"/>
      <c r="AM82" s="403"/>
      <c r="AN82" s="403"/>
      <c r="AO82" s="403"/>
      <c r="AP82" s="403"/>
      <c r="AQ82" s="403"/>
    </row>
    <row r="83" spans="1:43">
      <c r="A83" t="s">
        <v>931</v>
      </c>
      <c r="B83" s="1" t="str">
        <f t="shared" si="2"/>
        <v>N81</v>
      </c>
      <c r="C83" s="1" t="str">
        <f t="shared" si="3"/>
        <v>Cliffwatch Ruins (ruined inn, n/a)</v>
      </c>
      <c r="F83" s="37" t="s">
        <v>1658</v>
      </c>
      <c r="G83" s="37" t="s">
        <v>1659</v>
      </c>
      <c r="H83" s="61" t="s">
        <v>2301</v>
      </c>
      <c r="I83" s="61" t="s">
        <v>3294</v>
      </c>
      <c r="J83" s="61" t="s">
        <v>2178</v>
      </c>
      <c r="K83" s="61" t="s">
        <v>2157</v>
      </c>
      <c r="L83" s="61" t="s">
        <v>2157</v>
      </c>
      <c r="M83" s="61"/>
      <c r="N83" s="61"/>
      <c r="O83" s="108" t="s">
        <v>6659</v>
      </c>
      <c r="P83" s="98"/>
      <c r="Q83" s="37" t="str">
        <f>IFERROR(INDEX('VOLO GUIDE TO WATERDEEP'!B$3:B$166,MATCH($H83,'VOLO GUIDE TO WATERDEEP'!$A$3:$A$166,0),1),"")</f>
        <v/>
      </c>
      <c r="R83" s="37" t="str">
        <f>IFERROR(INDEX('VOLO GUIDE TO WATERDEEP'!C$3:C$166,MATCH($H83,'VOLO GUIDE TO WATERDEEP'!$A$3:$A$166,0),1),"")</f>
        <v/>
      </c>
      <c r="S83" s="37" t="str">
        <f>IFERROR(INDEX('VOLO GUIDE TO WATERDEEP'!D$3:D$166,MATCH($H83,'VOLO GUIDE TO WATERDEEP'!$A$3:$A$166,0),1),"")</f>
        <v/>
      </c>
      <c r="T83" s="37" t="str">
        <f>IFERROR(INDEX('VOLO GUIDE TO WATERDEEP'!E$3:E$166,MATCH($H83,'VOLO GUIDE TO WATERDEEP'!$A$3:$A$166,0),1),"")</f>
        <v/>
      </c>
      <c r="U83" s="37" t="str">
        <f>IFERROR(INDEX('VOLO GUIDE TO WATERDEEP'!F$3:F$166,MATCH($H83,'VOLO GUIDE TO WATERDEEP'!$A$3:$A$166,0),1),"")</f>
        <v/>
      </c>
      <c r="V83" s="37" t="str">
        <f>IFERROR(INDEX('VOLO GUIDE TO WATERDEEP'!G$3:G$166,MATCH($H83,'VOLO GUIDE TO WATERDEEP'!$A$3:$A$166,0),1),"")</f>
        <v/>
      </c>
      <c r="W83" s="37" t="str">
        <f>IFERROR(INDEX('VOLO GUIDE TO WATERDEEP'!I$3:I$166,MATCH($H83,'VOLO GUIDE TO WATERDEEP'!$A$3:$A$166,0),1),"")</f>
        <v/>
      </c>
      <c r="X83" s="98"/>
      <c r="Y83" s="37" t="str">
        <f>IFERROR(INDEX(ORGANIZATIONS!$B$2:$B$43,MATCH($F83,ORGANIZATIONS!$G$2:$G$43,0),1),"")</f>
        <v/>
      </c>
      <c r="Z83" s="98"/>
      <c r="AA83" s="37" t="str">
        <f>IFERROR(INDEX(ORGANIZATIONS!$Z$3:$Z$45,MATCH($F83,ORGANIZATIONS!$Y$3:$Y$45,0),1),"")</f>
        <v/>
      </c>
      <c r="AB83" s="98"/>
      <c r="AC83" s="403"/>
      <c r="AD83" s="403"/>
      <c r="AE83" s="403"/>
      <c r="AF83" s="403"/>
      <c r="AG83" s="98"/>
      <c r="AH83" s="403"/>
      <c r="AI83" s="403"/>
      <c r="AJ83" s="403"/>
      <c r="AK83" s="403"/>
      <c r="AL83" s="98"/>
      <c r="AM83" s="403"/>
      <c r="AN83" s="403"/>
      <c r="AO83" s="403"/>
      <c r="AP83" s="403"/>
      <c r="AQ83" s="403"/>
    </row>
    <row r="84" spans="1:43">
      <c r="A84" t="s">
        <v>932</v>
      </c>
      <c r="B84" s="1" t="str">
        <f t="shared" si="2"/>
        <v>N82</v>
      </c>
      <c r="C84" s="1" t="str">
        <f t="shared" si="3"/>
        <v>Upper Towers (city building, A, 4)</v>
      </c>
      <c r="F84" s="37" t="s">
        <v>1660</v>
      </c>
      <c r="G84" s="37" t="s">
        <v>1661</v>
      </c>
      <c r="H84" s="61" t="s">
        <v>2302</v>
      </c>
      <c r="I84" s="61" t="s">
        <v>3294</v>
      </c>
      <c r="J84" s="61" t="s">
        <v>2143</v>
      </c>
      <c r="K84" s="61" t="s">
        <v>2151</v>
      </c>
      <c r="L84" s="61">
        <v>4</v>
      </c>
      <c r="M84" s="61"/>
      <c r="N84" s="61"/>
      <c r="O84" s="108" t="s">
        <v>6659</v>
      </c>
      <c r="P84" s="98"/>
      <c r="Q84" s="37" t="str">
        <f>IFERROR(INDEX('VOLO GUIDE TO WATERDEEP'!B$3:B$166,MATCH($H84,'VOLO GUIDE TO WATERDEEP'!$A$3:$A$166,0),1),"")</f>
        <v/>
      </c>
      <c r="R84" s="37" t="str">
        <f>IFERROR(INDEX('VOLO GUIDE TO WATERDEEP'!C$3:C$166,MATCH($H84,'VOLO GUIDE TO WATERDEEP'!$A$3:$A$166,0),1),"")</f>
        <v/>
      </c>
      <c r="S84" s="37" t="str">
        <f>IFERROR(INDEX('VOLO GUIDE TO WATERDEEP'!D$3:D$166,MATCH($H84,'VOLO GUIDE TO WATERDEEP'!$A$3:$A$166,0),1),"")</f>
        <v/>
      </c>
      <c r="T84" s="37" t="str">
        <f>IFERROR(INDEX('VOLO GUIDE TO WATERDEEP'!E$3:E$166,MATCH($H84,'VOLO GUIDE TO WATERDEEP'!$A$3:$A$166,0),1),"")</f>
        <v/>
      </c>
      <c r="U84" s="37" t="str">
        <f>IFERROR(INDEX('VOLO GUIDE TO WATERDEEP'!F$3:F$166,MATCH($H84,'VOLO GUIDE TO WATERDEEP'!$A$3:$A$166,0),1),"")</f>
        <v/>
      </c>
      <c r="V84" s="37" t="str">
        <f>IFERROR(INDEX('VOLO GUIDE TO WATERDEEP'!G$3:G$166,MATCH($H84,'VOLO GUIDE TO WATERDEEP'!$A$3:$A$166,0),1),"")</f>
        <v/>
      </c>
      <c r="W84" s="37" t="str">
        <f>IFERROR(INDEX('VOLO GUIDE TO WATERDEEP'!I$3:I$166,MATCH($H84,'VOLO GUIDE TO WATERDEEP'!$A$3:$A$166,0),1),"")</f>
        <v/>
      </c>
      <c r="X84" s="98"/>
      <c r="Y84" s="37" t="str">
        <f>IFERROR(INDEX(ORGANIZATIONS!$B$2:$B$43,MATCH($F84,ORGANIZATIONS!$G$2:$G$43,0),1),"")</f>
        <v/>
      </c>
      <c r="Z84" s="98"/>
      <c r="AA84" s="37" t="str">
        <f>IFERROR(INDEX(ORGANIZATIONS!$Z$3:$Z$45,MATCH($F84,ORGANIZATIONS!$Y$3:$Y$45,0),1),"")</f>
        <v/>
      </c>
      <c r="AB84" s="98"/>
      <c r="AC84" s="403"/>
      <c r="AD84" s="403"/>
      <c r="AE84" s="403"/>
      <c r="AF84" s="403"/>
      <c r="AG84" s="98"/>
      <c r="AH84" s="403"/>
      <c r="AI84" s="403"/>
      <c r="AJ84" s="403"/>
      <c r="AK84" s="403"/>
      <c r="AL84" s="98"/>
      <c r="AM84" s="403"/>
      <c r="AN84" s="403"/>
      <c r="AO84" s="403"/>
      <c r="AP84" s="403"/>
      <c r="AQ84" s="403"/>
    </row>
    <row r="85" spans="1:43">
      <c r="B85" s="1"/>
      <c r="C85" s="1"/>
      <c r="F85" s="61"/>
      <c r="G85" s="61"/>
      <c r="H85" s="61" t="s">
        <v>5830</v>
      </c>
      <c r="I85" s="61" t="s">
        <v>3294</v>
      </c>
      <c r="J85" s="61"/>
      <c r="K85" s="61"/>
      <c r="L85" s="61"/>
      <c r="M85" s="61"/>
      <c r="N85" s="61"/>
      <c r="O85" s="108" t="s">
        <v>6664</v>
      </c>
      <c r="P85" s="98"/>
      <c r="Q85" s="37"/>
      <c r="R85" s="37"/>
      <c r="S85" s="37"/>
      <c r="T85" s="37"/>
      <c r="U85" s="37"/>
      <c r="V85" s="37"/>
      <c r="W85" s="37"/>
      <c r="X85" s="98"/>
      <c r="Y85" s="37"/>
      <c r="Z85" s="98"/>
      <c r="AA85" s="37"/>
      <c r="AB85" s="98"/>
      <c r="AC85" s="403"/>
      <c r="AD85" s="403"/>
      <c r="AE85" s="403"/>
      <c r="AF85" s="403"/>
      <c r="AG85" s="98"/>
      <c r="AH85" s="403"/>
      <c r="AI85" s="403"/>
      <c r="AJ85" s="403"/>
      <c r="AK85" s="403"/>
      <c r="AL85" s="98"/>
      <c r="AM85" s="403"/>
      <c r="AN85" s="403"/>
      <c r="AO85" s="403"/>
      <c r="AP85" s="403"/>
      <c r="AQ85" s="403"/>
    </row>
    <row r="86" spans="1:43">
      <c r="B86" s="1"/>
      <c r="C86" s="1"/>
      <c r="F86" s="61"/>
      <c r="G86" s="61"/>
      <c r="H86" s="61" t="s">
        <v>5831</v>
      </c>
      <c r="I86" s="61" t="s">
        <v>3294</v>
      </c>
      <c r="J86" s="61"/>
      <c r="K86" s="61"/>
      <c r="L86" s="61"/>
      <c r="M86" s="61"/>
      <c r="N86" s="61"/>
      <c r="O86" s="108" t="s">
        <v>6665</v>
      </c>
      <c r="P86" s="98"/>
      <c r="Q86" s="37"/>
      <c r="R86" s="37"/>
      <c r="S86" s="37"/>
      <c r="T86" s="37"/>
      <c r="U86" s="37"/>
      <c r="V86" s="37"/>
      <c r="W86" s="37"/>
      <c r="X86" s="98"/>
      <c r="Y86" s="37"/>
      <c r="Z86" s="98"/>
      <c r="AA86" s="37"/>
      <c r="AB86" s="98"/>
      <c r="AC86" s="403"/>
      <c r="AD86" s="403"/>
      <c r="AE86" s="403"/>
      <c r="AF86" s="403"/>
      <c r="AG86" s="98"/>
      <c r="AH86" s="403"/>
      <c r="AI86" s="403"/>
      <c r="AJ86" s="403"/>
      <c r="AK86" s="403"/>
      <c r="AL86" s="98"/>
      <c r="AM86" s="403"/>
      <c r="AN86" s="403"/>
      <c r="AO86" s="403"/>
      <c r="AP86" s="403"/>
      <c r="AQ86" s="403"/>
    </row>
    <row r="87" spans="1:43">
      <c r="B87" s="1"/>
      <c r="C87" s="1"/>
      <c r="F87" s="61"/>
      <c r="G87" s="61"/>
      <c r="H87" s="61" t="s">
        <v>5840</v>
      </c>
      <c r="I87" s="61" t="s">
        <v>3294</v>
      </c>
      <c r="J87" s="61"/>
      <c r="K87" s="61"/>
      <c r="L87" s="61"/>
      <c r="M87" s="61"/>
      <c r="N87" s="61"/>
      <c r="O87" s="108" t="s">
        <v>6666</v>
      </c>
      <c r="P87" s="98"/>
      <c r="Q87" s="37"/>
      <c r="R87" s="37"/>
      <c r="S87" s="37"/>
      <c r="T87" s="37"/>
      <c r="U87" s="37"/>
      <c r="V87" s="37"/>
      <c r="W87" s="37"/>
      <c r="X87" s="98"/>
      <c r="Y87" s="37"/>
      <c r="Z87" s="98"/>
      <c r="AA87" s="37"/>
      <c r="AB87" s="98"/>
      <c r="AC87" s="403"/>
      <c r="AD87" s="403"/>
      <c r="AE87" s="403"/>
      <c r="AF87" s="403"/>
      <c r="AG87" s="98"/>
      <c r="AH87" s="403"/>
      <c r="AI87" s="403"/>
      <c r="AJ87" s="403"/>
      <c r="AK87" s="403"/>
      <c r="AL87" s="98"/>
      <c r="AM87" s="403"/>
      <c r="AN87" s="403"/>
      <c r="AO87" s="403"/>
      <c r="AP87" s="403"/>
      <c r="AQ87" s="403"/>
    </row>
    <row r="88" spans="1:43">
      <c r="B88" s="1"/>
      <c r="C88" s="1"/>
      <c r="F88" s="61"/>
      <c r="G88" s="61"/>
      <c r="H88" s="61" t="s">
        <v>6606</v>
      </c>
      <c r="I88" s="61" t="s">
        <v>3294</v>
      </c>
      <c r="J88" s="61"/>
      <c r="K88" s="61"/>
      <c r="L88" s="61"/>
      <c r="M88" s="61"/>
      <c r="N88" s="61"/>
      <c r="O88" s="108" t="s">
        <v>6667</v>
      </c>
      <c r="P88" s="98"/>
      <c r="Q88" s="37"/>
      <c r="R88" s="37"/>
      <c r="S88" s="37"/>
      <c r="T88" s="37"/>
      <c r="U88" s="37"/>
      <c r="V88" s="37"/>
      <c r="W88" s="37"/>
      <c r="X88" s="98"/>
      <c r="Y88" s="37"/>
      <c r="Z88" s="98"/>
      <c r="AA88" s="37"/>
      <c r="AB88" s="98"/>
      <c r="AC88" s="403"/>
      <c r="AD88" s="403"/>
      <c r="AE88" s="403"/>
      <c r="AF88" s="403"/>
      <c r="AG88" s="98"/>
      <c r="AH88" s="403"/>
      <c r="AI88" s="403"/>
      <c r="AJ88" s="403"/>
      <c r="AK88" s="403"/>
      <c r="AL88" s="98"/>
      <c r="AM88" s="403"/>
      <c r="AN88" s="403"/>
      <c r="AO88" s="403"/>
      <c r="AP88" s="403"/>
      <c r="AQ88" s="403"/>
    </row>
    <row r="89" spans="1:43">
      <c r="B89" s="1"/>
      <c r="C89" s="1"/>
      <c r="F89" s="61"/>
      <c r="G89" s="61"/>
      <c r="H89" s="61" t="s">
        <v>6607</v>
      </c>
      <c r="I89" s="61" t="s">
        <v>3294</v>
      </c>
      <c r="J89" s="61"/>
      <c r="K89" s="61"/>
      <c r="L89" s="61"/>
      <c r="M89" s="61"/>
      <c r="N89" s="61"/>
      <c r="O89" s="109" t="s">
        <v>6668</v>
      </c>
      <c r="P89" s="98"/>
      <c r="Q89" s="37"/>
      <c r="R89" s="37"/>
      <c r="S89" s="37"/>
      <c r="T89" s="37"/>
      <c r="U89" s="37"/>
      <c r="V89" s="37"/>
      <c r="W89" s="37"/>
      <c r="X89" s="98"/>
      <c r="Y89" s="37"/>
      <c r="Z89" s="98"/>
      <c r="AA89" s="37"/>
      <c r="AB89" s="98"/>
      <c r="AC89" s="403"/>
      <c r="AD89" s="403"/>
      <c r="AE89" s="403"/>
      <c r="AF89" s="403"/>
      <c r="AG89" s="98"/>
      <c r="AH89" s="403"/>
      <c r="AI89" s="403"/>
      <c r="AJ89" s="403"/>
      <c r="AK89" s="403"/>
      <c r="AL89" s="98"/>
      <c r="AM89" s="403"/>
      <c r="AN89" s="403"/>
      <c r="AO89" s="403"/>
      <c r="AP89" s="403"/>
      <c r="AQ89" s="403"/>
    </row>
    <row r="90" spans="1:43">
      <c r="B90" s="1"/>
      <c r="C90" s="1"/>
      <c r="F90" s="61"/>
      <c r="G90" s="61"/>
      <c r="H90" s="61" t="s">
        <v>6608</v>
      </c>
      <c r="I90" s="61" t="s">
        <v>3294</v>
      </c>
      <c r="J90" s="61"/>
      <c r="K90" s="61"/>
      <c r="L90" s="61"/>
      <c r="M90" s="61"/>
      <c r="N90" s="61"/>
      <c r="O90" s="108" t="s">
        <v>6669</v>
      </c>
      <c r="P90" s="98"/>
      <c r="Q90" s="37"/>
      <c r="R90" s="37"/>
      <c r="S90" s="37"/>
      <c r="T90" s="37"/>
      <c r="U90" s="37"/>
      <c r="V90" s="37"/>
      <c r="W90" s="37"/>
      <c r="X90" s="98"/>
      <c r="Y90" s="37"/>
      <c r="Z90" s="98"/>
      <c r="AA90" s="37"/>
      <c r="AB90" s="98"/>
      <c r="AC90" s="403"/>
      <c r="AD90" s="403"/>
      <c r="AE90" s="403"/>
      <c r="AF90" s="403"/>
      <c r="AG90" s="98"/>
      <c r="AH90" s="403"/>
      <c r="AI90" s="403"/>
      <c r="AJ90" s="403"/>
      <c r="AK90" s="403"/>
      <c r="AL90" s="98"/>
      <c r="AM90" s="403"/>
      <c r="AN90" s="403"/>
      <c r="AO90" s="403"/>
      <c r="AP90" s="403"/>
      <c r="AQ90" s="403"/>
    </row>
    <row r="91" spans="1:43">
      <c r="B91" s="1"/>
      <c r="C91" s="1"/>
      <c r="F91" s="61"/>
      <c r="G91" s="61"/>
      <c r="H91" s="61" t="s">
        <v>6609</v>
      </c>
      <c r="I91" s="61" t="s">
        <v>3294</v>
      </c>
      <c r="J91" s="61"/>
      <c r="K91" s="61"/>
      <c r="L91" s="61"/>
      <c r="M91" s="61"/>
      <c r="N91" s="61"/>
      <c r="O91" s="108" t="s">
        <v>6670</v>
      </c>
      <c r="P91" s="98"/>
      <c r="Q91" s="37"/>
      <c r="R91" s="37"/>
      <c r="S91" s="37"/>
      <c r="T91" s="37"/>
      <c r="U91" s="37"/>
      <c r="V91" s="37"/>
      <c r="W91" s="37"/>
      <c r="X91" s="98"/>
      <c r="Y91" s="37"/>
      <c r="Z91" s="98"/>
      <c r="AA91" s="37"/>
      <c r="AB91" s="98"/>
      <c r="AC91" s="403"/>
      <c r="AD91" s="403"/>
      <c r="AE91" s="403"/>
      <c r="AF91" s="403"/>
      <c r="AG91" s="98"/>
      <c r="AH91" s="403"/>
      <c r="AI91" s="403"/>
      <c r="AJ91" s="403"/>
      <c r="AK91" s="403"/>
      <c r="AL91" s="98"/>
      <c r="AM91" s="403"/>
      <c r="AN91" s="403"/>
      <c r="AO91" s="403"/>
      <c r="AP91" s="403"/>
      <c r="AQ91" s="403"/>
    </row>
    <row r="92" spans="1:43">
      <c r="B92" s="1"/>
      <c r="C92" s="1"/>
      <c r="F92" s="61"/>
      <c r="G92" s="61"/>
      <c r="H92" s="97" t="s">
        <v>4120</v>
      </c>
      <c r="I92" s="61" t="s">
        <v>3294</v>
      </c>
      <c r="J92" s="61"/>
      <c r="K92" s="61"/>
      <c r="L92" s="61"/>
      <c r="M92" s="61"/>
      <c r="N92" s="61"/>
      <c r="O92" s="108" t="s">
        <v>6671</v>
      </c>
      <c r="P92" s="98"/>
      <c r="Q92" s="37"/>
      <c r="R92" s="37"/>
      <c r="S92" s="37"/>
      <c r="T92" s="37"/>
      <c r="U92" s="37"/>
      <c r="V92" s="37"/>
      <c r="W92" s="37"/>
      <c r="X92" s="98"/>
      <c r="Y92" s="37"/>
      <c r="Z92" s="98"/>
      <c r="AA92" s="37"/>
      <c r="AB92" s="98"/>
      <c r="AC92" s="403"/>
      <c r="AD92" s="403"/>
      <c r="AE92" s="403"/>
      <c r="AF92" s="403"/>
      <c r="AG92" s="98"/>
      <c r="AH92" s="403"/>
      <c r="AI92" s="403"/>
      <c r="AJ92" s="403"/>
      <c r="AK92" s="403"/>
      <c r="AL92" s="98"/>
      <c r="AM92" s="403"/>
      <c r="AN92" s="403"/>
      <c r="AO92" s="403"/>
      <c r="AP92" s="403"/>
      <c r="AQ92" s="403"/>
    </row>
    <row r="93" spans="1:43">
      <c r="B93" s="1"/>
      <c r="C93" s="1"/>
      <c r="F93" s="61"/>
      <c r="G93" s="61"/>
      <c r="H93" s="61" t="s">
        <v>6610</v>
      </c>
      <c r="I93" s="61" t="s">
        <v>3294</v>
      </c>
      <c r="J93" s="61"/>
      <c r="K93" s="61"/>
      <c r="L93" s="61"/>
      <c r="M93" s="61"/>
      <c r="N93" s="61"/>
      <c r="O93" s="108" t="s">
        <v>6672</v>
      </c>
      <c r="P93" s="98"/>
      <c r="Q93" s="37"/>
      <c r="R93" s="37"/>
      <c r="S93" s="37"/>
      <c r="T93" s="37"/>
      <c r="U93" s="37"/>
      <c r="V93" s="37"/>
      <c r="W93" s="37"/>
      <c r="X93" s="98"/>
      <c r="Y93" s="37"/>
      <c r="Z93" s="98"/>
      <c r="AA93" s="37"/>
      <c r="AB93" s="98"/>
      <c r="AC93" s="403"/>
      <c r="AD93" s="403"/>
      <c r="AE93" s="403"/>
      <c r="AF93" s="403"/>
      <c r="AG93" s="98"/>
      <c r="AH93" s="403"/>
      <c r="AI93" s="403"/>
      <c r="AJ93" s="403"/>
      <c r="AK93" s="403"/>
      <c r="AL93" s="98"/>
      <c r="AM93" s="403"/>
      <c r="AN93" s="403"/>
      <c r="AO93" s="403"/>
      <c r="AP93" s="403"/>
      <c r="AQ93" s="403"/>
    </row>
    <row r="94" spans="1:43">
      <c r="B94" s="1"/>
      <c r="C94" s="1"/>
      <c r="F94" s="61"/>
      <c r="G94" s="61"/>
      <c r="H94" s="61" t="s">
        <v>6611</v>
      </c>
      <c r="I94" s="61" t="s">
        <v>3294</v>
      </c>
      <c r="J94" s="61"/>
      <c r="K94" s="61"/>
      <c r="L94" s="61"/>
      <c r="M94" s="61"/>
      <c r="N94" s="61"/>
      <c r="O94" s="108" t="s">
        <v>6673</v>
      </c>
      <c r="P94" s="98"/>
      <c r="Q94" s="37"/>
      <c r="R94" s="37"/>
      <c r="S94" s="37"/>
      <c r="T94" s="37"/>
      <c r="U94" s="37"/>
      <c r="V94" s="37"/>
      <c r="W94" s="37"/>
      <c r="X94" s="98"/>
      <c r="Y94" s="37"/>
      <c r="Z94" s="98"/>
      <c r="AA94" s="37"/>
      <c r="AB94" s="98"/>
      <c r="AC94" s="403"/>
      <c r="AD94" s="403"/>
      <c r="AE94" s="403"/>
      <c r="AF94" s="403"/>
      <c r="AG94" s="98"/>
      <c r="AH94" s="403"/>
      <c r="AI94" s="403"/>
      <c r="AJ94" s="403"/>
      <c r="AK94" s="403"/>
      <c r="AL94" s="98"/>
      <c r="AM94" s="403"/>
      <c r="AN94" s="403"/>
      <c r="AO94" s="403"/>
      <c r="AP94" s="403"/>
      <c r="AQ94" s="403"/>
    </row>
    <row r="95" spans="1:43">
      <c r="B95" s="1"/>
      <c r="C95" s="1"/>
      <c r="F95" s="61"/>
      <c r="G95" s="61"/>
      <c r="H95" s="97" t="s">
        <v>6612</v>
      </c>
      <c r="I95" s="61" t="s">
        <v>3294</v>
      </c>
      <c r="J95" s="61"/>
      <c r="K95" s="61"/>
      <c r="L95" s="61"/>
      <c r="M95" s="61"/>
      <c r="N95" s="61"/>
      <c r="O95" s="108" t="s">
        <v>6674</v>
      </c>
      <c r="P95" s="98"/>
      <c r="Q95" s="37"/>
      <c r="R95" s="37"/>
      <c r="S95" s="37"/>
      <c r="T95" s="37"/>
      <c r="U95" s="37"/>
      <c r="V95" s="37"/>
      <c r="W95" s="37"/>
      <c r="X95" s="98"/>
      <c r="Y95" s="37"/>
      <c r="Z95" s="98"/>
      <c r="AA95" s="37"/>
      <c r="AB95" s="98"/>
      <c r="AC95" s="403"/>
      <c r="AD95" s="403"/>
      <c r="AE95" s="403"/>
      <c r="AF95" s="403"/>
      <c r="AG95" s="98"/>
      <c r="AH95" s="403"/>
      <c r="AI95" s="403"/>
      <c r="AJ95" s="403"/>
      <c r="AK95" s="403"/>
      <c r="AL95" s="98"/>
      <c r="AM95" s="403"/>
      <c r="AN95" s="403"/>
      <c r="AO95" s="403"/>
      <c r="AP95" s="403"/>
      <c r="AQ95" s="403"/>
    </row>
    <row r="96" spans="1:43">
      <c r="B96" s="1"/>
      <c r="C96" s="1"/>
      <c r="F96" s="61"/>
      <c r="G96" s="61"/>
      <c r="H96" s="97" t="s">
        <v>6615</v>
      </c>
      <c r="I96" s="61" t="s">
        <v>3294</v>
      </c>
      <c r="J96" s="61"/>
      <c r="K96" s="61"/>
      <c r="L96" s="61"/>
      <c r="M96" s="61"/>
      <c r="N96" s="61"/>
      <c r="O96" s="109" t="s">
        <v>6675</v>
      </c>
      <c r="P96" s="98"/>
      <c r="Q96" s="37"/>
      <c r="R96" s="37"/>
      <c r="S96" s="37"/>
      <c r="T96" s="37"/>
      <c r="U96" s="37"/>
      <c r="V96" s="37"/>
      <c r="W96" s="37"/>
      <c r="X96" s="98"/>
      <c r="Y96" s="37"/>
      <c r="Z96" s="98"/>
      <c r="AA96" s="37"/>
      <c r="AB96" s="98"/>
      <c r="AC96" s="403"/>
      <c r="AD96" s="403"/>
      <c r="AE96" s="403"/>
      <c r="AF96" s="403"/>
      <c r="AG96" s="98"/>
      <c r="AH96" s="403"/>
      <c r="AI96" s="403"/>
      <c r="AJ96" s="403"/>
      <c r="AK96" s="403"/>
      <c r="AL96" s="98"/>
      <c r="AM96" s="403"/>
      <c r="AN96" s="403"/>
      <c r="AO96" s="403"/>
      <c r="AP96" s="403"/>
      <c r="AQ96" s="403"/>
    </row>
    <row r="97" spans="1:43">
      <c r="B97" s="1"/>
      <c r="C97" s="1"/>
      <c r="F97" s="61"/>
      <c r="G97" s="61"/>
      <c r="H97" s="61" t="s">
        <v>6614</v>
      </c>
      <c r="I97" s="61" t="s">
        <v>3294</v>
      </c>
      <c r="J97" s="61"/>
      <c r="K97" s="61"/>
      <c r="L97" s="61"/>
      <c r="M97" s="61"/>
      <c r="N97" s="61"/>
      <c r="O97" s="108" t="s">
        <v>6676</v>
      </c>
      <c r="P97" s="98"/>
      <c r="Q97" s="37"/>
      <c r="R97" s="37"/>
      <c r="S97" s="37"/>
      <c r="T97" s="37"/>
      <c r="U97" s="37"/>
      <c r="V97" s="37"/>
      <c r="W97" s="37"/>
      <c r="X97" s="98"/>
      <c r="Y97" s="37"/>
      <c r="Z97" s="98"/>
      <c r="AA97" s="37"/>
      <c r="AB97" s="98"/>
      <c r="AC97" s="403"/>
      <c r="AD97" s="403"/>
      <c r="AE97" s="403"/>
      <c r="AF97" s="403"/>
      <c r="AG97" s="98"/>
      <c r="AH97" s="403"/>
      <c r="AI97" s="403"/>
      <c r="AJ97" s="403"/>
      <c r="AK97" s="403"/>
      <c r="AL97" s="98"/>
      <c r="AM97" s="403"/>
      <c r="AN97" s="403"/>
      <c r="AO97" s="403"/>
      <c r="AP97" s="403"/>
      <c r="AQ97" s="403"/>
    </row>
    <row r="98" spans="1:43">
      <c r="B98" s="1"/>
      <c r="C98" s="1"/>
      <c r="F98" s="61"/>
      <c r="G98" s="61"/>
      <c r="H98" s="61"/>
      <c r="I98" s="61" t="s">
        <v>3294</v>
      </c>
      <c r="J98" s="61"/>
      <c r="K98" s="61"/>
      <c r="L98" s="61"/>
      <c r="M98" s="61"/>
      <c r="N98" s="61"/>
      <c r="O98" s="108" t="s">
        <v>6659</v>
      </c>
      <c r="P98" s="98"/>
      <c r="Q98" s="37"/>
      <c r="R98" s="37"/>
      <c r="S98" s="37"/>
      <c r="T98" s="37"/>
      <c r="U98" s="37"/>
      <c r="V98" s="37"/>
      <c r="W98" s="37"/>
      <c r="X98" s="98"/>
      <c r="Y98" s="37"/>
      <c r="Z98" s="98"/>
      <c r="AA98" s="37"/>
      <c r="AB98" s="98"/>
      <c r="AC98" s="403"/>
      <c r="AD98" s="403"/>
      <c r="AE98" s="403"/>
      <c r="AF98" s="403"/>
      <c r="AG98" s="98"/>
      <c r="AH98" s="403"/>
      <c r="AI98" s="403"/>
      <c r="AJ98" s="403"/>
      <c r="AK98" s="403"/>
      <c r="AL98" s="98"/>
      <c r="AM98" s="403"/>
      <c r="AN98" s="403"/>
      <c r="AO98" s="403"/>
      <c r="AP98" s="403"/>
      <c r="AQ98" s="403"/>
    </row>
    <row r="99" spans="1:43">
      <c r="B99" s="1"/>
      <c r="C99" s="1"/>
      <c r="F99" s="61"/>
      <c r="G99" s="61"/>
      <c r="H99" s="61"/>
      <c r="I99" s="61" t="s">
        <v>3294</v>
      </c>
      <c r="J99" s="61"/>
      <c r="K99" s="61"/>
      <c r="L99" s="61"/>
      <c r="M99" s="61"/>
      <c r="N99" s="61"/>
      <c r="O99" s="108" t="s">
        <v>6659</v>
      </c>
      <c r="P99" s="98"/>
      <c r="Q99" s="37"/>
      <c r="R99" s="37"/>
      <c r="S99" s="37"/>
      <c r="T99" s="37"/>
      <c r="U99" s="37"/>
      <c r="V99" s="37"/>
      <c r="W99" s="37"/>
      <c r="X99" s="98"/>
      <c r="Y99" s="37"/>
      <c r="Z99" s="98"/>
      <c r="AA99" s="37"/>
      <c r="AB99" s="98"/>
      <c r="AC99" s="403"/>
      <c r="AD99" s="403"/>
      <c r="AE99" s="403"/>
      <c r="AF99" s="403"/>
      <c r="AG99" s="98"/>
      <c r="AH99" s="403"/>
      <c r="AI99" s="403"/>
      <c r="AJ99" s="403"/>
      <c r="AK99" s="403"/>
      <c r="AL99" s="98"/>
      <c r="AM99" s="403"/>
      <c r="AN99" s="403"/>
      <c r="AO99" s="403"/>
      <c r="AP99" s="403"/>
      <c r="AQ99" s="403"/>
    </row>
    <row r="100" spans="1:43">
      <c r="B100" s="1"/>
      <c r="C100" s="1"/>
      <c r="F100" s="61"/>
      <c r="G100" s="61"/>
      <c r="H100" s="61"/>
      <c r="I100" s="61" t="s">
        <v>3294</v>
      </c>
      <c r="J100" s="61"/>
      <c r="K100" s="61"/>
      <c r="L100" s="61"/>
      <c r="M100" s="61"/>
      <c r="N100" s="61"/>
      <c r="O100" s="108" t="s">
        <v>6659</v>
      </c>
      <c r="P100" s="98"/>
      <c r="Q100" s="37"/>
      <c r="R100" s="37"/>
      <c r="S100" s="37"/>
      <c r="T100" s="37"/>
      <c r="U100" s="37"/>
      <c r="V100" s="37"/>
      <c r="W100" s="37"/>
      <c r="X100" s="98"/>
      <c r="Y100" s="37"/>
      <c r="Z100" s="98"/>
      <c r="AA100" s="37"/>
      <c r="AB100" s="98"/>
      <c r="AC100" s="403"/>
      <c r="AD100" s="403"/>
      <c r="AE100" s="403"/>
      <c r="AF100" s="403"/>
      <c r="AG100" s="98"/>
      <c r="AH100" s="403"/>
      <c r="AI100" s="403"/>
      <c r="AJ100" s="403"/>
      <c r="AK100" s="403"/>
      <c r="AL100" s="98"/>
      <c r="AM100" s="403"/>
      <c r="AN100" s="403"/>
      <c r="AO100" s="403"/>
      <c r="AP100" s="403"/>
      <c r="AQ100" s="403"/>
    </row>
    <row r="101" spans="1:43">
      <c r="B101" s="1"/>
      <c r="C101" s="1"/>
      <c r="F101" s="61"/>
      <c r="G101" s="61"/>
      <c r="H101" s="61"/>
      <c r="I101" s="61" t="s">
        <v>3294</v>
      </c>
      <c r="J101" s="61"/>
      <c r="K101" s="61"/>
      <c r="L101" s="61"/>
      <c r="M101" s="61"/>
      <c r="N101" s="61"/>
      <c r="O101" s="108" t="s">
        <v>6659</v>
      </c>
      <c r="P101" s="98"/>
      <c r="Q101" s="37"/>
      <c r="R101" s="37"/>
      <c r="S101" s="37"/>
      <c r="T101" s="37"/>
      <c r="U101" s="37"/>
      <c r="V101" s="37"/>
      <c r="W101" s="37"/>
      <c r="X101" s="98"/>
      <c r="Y101" s="37"/>
      <c r="Z101" s="98"/>
      <c r="AA101" s="37"/>
      <c r="AB101" s="98"/>
      <c r="AC101" s="403"/>
      <c r="AD101" s="403"/>
      <c r="AE101" s="403"/>
      <c r="AF101" s="403"/>
      <c r="AG101" s="98"/>
      <c r="AH101" s="403"/>
      <c r="AI101" s="403"/>
      <c r="AJ101" s="403"/>
      <c r="AK101" s="403"/>
      <c r="AL101" s="98"/>
      <c r="AM101" s="403"/>
      <c r="AN101" s="403"/>
      <c r="AO101" s="403"/>
      <c r="AP101" s="403"/>
      <c r="AQ101" s="403"/>
    </row>
    <row r="102" spans="1:43">
      <c r="A102" t="s">
        <v>933</v>
      </c>
      <c r="B102" s="1" t="str">
        <f t="shared" si="2"/>
        <v>$1</v>
      </c>
      <c r="C102" s="1" t="str">
        <f t="shared" si="3"/>
        <v>Sated Satyr (tavern, C, 2)</v>
      </c>
      <c r="F102" s="37" t="s">
        <v>1331</v>
      </c>
      <c r="G102" s="37" t="s">
        <v>1662</v>
      </c>
      <c r="H102" s="61" t="s">
        <v>2303</v>
      </c>
      <c r="I102" s="61" t="s">
        <v>3293</v>
      </c>
      <c r="J102" s="61" t="s">
        <v>2168</v>
      </c>
      <c r="K102" s="61" t="s">
        <v>2144</v>
      </c>
      <c r="L102" s="61">
        <v>2</v>
      </c>
      <c r="M102" s="61"/>
      <c r="N102" s="61"/>
      <c r="O102" s="108" t="s">
        <v>6659</v>
      </c>
      <c r="P102" s="98"/>
      <c r="Q102" s="37" t="str">
        <f>IFERROR(INDEX('VOLO GUIDE TO WATERDEEP'!B$3:B$166,MATCH($H102,'VOLO GUIDE TO WATERDEEP'!$A$3:$A$166,0),1),"")</f>
        <v/>
      </c>
      <c r="R102" s="37" t="str">
        <f>IFERROR(INDEX('VOLO GUIDE TO WATERDEEP'!C$3:C$166,MATCH($H102,'VOLO GUIDE TO WATERDEEP'!$A$3:$A$166,0),1),"")</f>
        <v/>
      </c>
      <c r="S102" s="37" t="str">
        <f>IFERROR(INDEX('VOLO GUIDE TO WATERDEEP'!D$3:D$166,MATCH($H102,'VOLO GUIDE TO WATERDEEP'!$A$3:$A$166,0),1),"")</f>
        <v/>
      </c>
      <c r="T102" s="37" t="str">
        <f>IFERROR(INDEX('VOLO GUIDE TO WATERDEEP'!E$3:E$166,MATCH($H102,'VOLO GUIDE TO WATERDEEP'!$A$3:$A$166,0),1),"")</f>
        <v/>
      </c>
      <c r="U102" s="37" t="str">
        <f>IFERROR(INDEX('VOLO GUIDE TO WATERDEEP'!F$3:F$166,MATCH($H102,'VOLO GUIDE TO WATERDEEP'!$A$3:$A$166,0),1),"")</f>
        <v/>
      </c>
      <c r="V102" s="37" t="str">
        <f>IFERROR(INDEX('VOLO GUIDE TO WATERDEEP'!G$3:G$166,MATCH($H102,'VOLO GUIDE TO WATERDEEP'!$A$3:$A$166,0),1),"")</f>
        <v/>
      </c>
      <c r="W102" s="37" t="str">
        <f>IFERROR(INDEX('VOLO GUIDE TO WATERDEEP'!I$3:I$166,MATCH($H102,'VOLO GUIDE TO WATERDEEP'!$A$3:$A$166,0),1),"")</f>
        <v/>
      </c>
      <c r="X102" s="98"/>
      <c r="Y102" s="37" t="str">
        <f>IFERROR(INDEX(ORGANIZATIONS!$B$2:$B$43,MATCH($F102,ORGANIZATIONS!$G$2:$G$43,0),1),"")</f>
        <v/>
      </c>
      <c r="Z102" s="98"/>
      <c r="AA102" s="37" t="str">
        <f>IFERROR(INDEX(ORGANIZATIONS!$Z$3:$Z$45,MATCH($F102,ORGANIZATIONS!$Y$3:$Y$45,0),1),"")</f>
        <v/>
      </c>
      <c r="AB102" s="98"/>
      <c r="AC102" s="403"/>
      <c r="AD102" s="403"/>
      <c r="AE102" s="403"/>
      <c r="AF102" s="403"/>
      <c r="AG102" s="98"/>
      <c r="AH102" s="403"/>
      <c r="AI102" s="403"/>
      <c r="AJ102" s="403"/>
      <c r="AK102" s="403"/>
      <c r="AL102" s="98"/>
      <c r="AM102" s="403"/>
      <c r="AN102" s="403"/>
      <c r="AO102" s="403"/>
      <c r="AP102" s="403"/>
      <c r="AQ102" s="403"/>
    </row>
    <row r="103" spans="1:43">
      <c r="A103" t="s">
        <v>934</v>
      </c>
      <c r="B103" s="1" t="str">
        <f t="shared" si="2"/>
        <v>$2</v>
      </c>
      <c r="C103" s="1" t="str">
        <f t="shared" si="3"/>
        <v>Wyvern's Rest (inn, C, 2)</v>
      </c>
      <c r="F103" s="37" t="s">
        <v>1332</v>
      </c>
      <c r="G103" s="37" t="s">
        <v>1663</v>
      </c>
      <c r="H103" s="61" t="s">
        <v>2304</v>
      </c>
      <c r="I103" s="61" t="s">
        <v>3293</v>
      </c>
      <c r="J103" s="61" t="s">
        <v>2167</v>
      </c>
      <c r="K103" s="61" t="s">
        <v>2144</v>
      </c>
      <c r="L103" s="61">
        <v>2</v>
      </c>
      <c r="M103" s="61"/>
      <c r="N103" s="61"/>
      <c r="O103" s="108" t="s">
        <v>6659</v>
      </c>
      <c r="P103" s="98"/>
      <c r="Q103" s="37" t="str">
        <f>IFERROR(INDEX('VOLO GUIDE TO WATERDEEP'!B$3:B$166,MATCH($H103,'VOLO GUIDE TO WATERDEEP'!$A$3:$A$166,0),1),"")</f>
        <v/>
      </c>
      <c r="R103" s="37" t="str">
        <f>IFERROR(INDEX('VOLO GUIDE TO WATERDEEP'!C$3:C$166,MATCH($H103,'VOLO GUIDE TO WATERDEEP'!$A$3:$A$166,0),1),"")</f>
        <v/>
      </c>
      <c r="S103" s="37" t="str">
        <f>IFERROR(INDEX('VOLO GUIDE TO WATERDEEP'!D$3:D$166,MATCH($H103,'VOLO GUIDE TO WATERDEEP'!$A$3:$A$166,0),1),"")</f>
        <v/>
      </c>
      <c r="T103" s="37" t="str">
        <f>IFERROR(INDEX('VOLO GUIDE TO WATERDEEP'!E$3:E$166,MATCH($H103,'VOLO GUIDE TO WATERDEEP'!$A$3:$A$166,0),1),"")</f>
        <v/>
      </c>
      <c r="U103" s="37" t="str">
        <f>IFERROR(INDEX('VOLO GUIDE TO WATERDEEP'!F$3:F$166,MATCH($H103,'VOLO GUIDE TO WATERDEEP'!$A$3:$A$166,0),1),"")</f>
        <v/>
      </c>
      <c r="V103" s="37" t="str">
        <f>IFERROR(INDEX('VOLO GUIDE TO WATERDEEP'!G$3:G$166,MATCH($H103,'VOLO GUIDE TO WATERDEEP'!$A$3:$A$166,0),1),"")</f>
        <v/>
      </c>
      <c r="W103" s="37" t="str">
        <f>IFERROR(INDEX('VOLO GUIDE TO WATERDEEP'!I$3:I$166,MATCH($H103,'VOLO GUIDE TO WATERDEEP'!$A$3:$A$166,0),1),"")</f>
        <v/>
      </c>
      <c r="X103" s="98"/>
      <c r="Y103" s="37" t="str">
        <f>IFERROR(INDEX(ORGANIZATIONS!$B$2:$B$43,MATCH($F103,ORGANIZATIONS!$G$2:$G$43,0),1),"")</f>
        <v/>
      </c>
      <c r="Z103" s="98"/>
      <c r="AA103" s="37" t="str">
        <f>IFERROR(INDEX(ORGANIZATIONS!$Z$3:$Z$45,MATCH($F103,ORGANIZATIONS!$Y$3:$Y$45,0),1),"")</f>
        <v/>
      </c>
      <c r="AB103" s="98"/>
      <c r="AC103" s="403"/>
      <c r="AD103" s="403"/>
      <c r="AE103" s="403"/>
      <c r="AF103" s="403"/>
      <c r="AG103" s="98"/>
      <c r="AH103" s="403"/>
      <c r="AI103" s="403"/>
      <c r="AJ103" s="403"/>
      <c r="AK103" s="403"/>
      <c r="AL103" s="98"/>
      <c r="AM103" s="403"/>
      <c r="AN103" s="403"/>
      <c r="AO103" s="403"/>
      <c r="AP103" s="403"/>
      <c r="AQ103" s="403"/>
    </row>
    <row r="104" spans="1:43">
      <c r="A104" t="s">
        <v>935</v>
      </c>
      <c r="B104" s="1" t="str">
        <f t="shared" si="2"/>
        <v>$3</v>
      </c>
      <c r="C104" s="1" t="str">
        <f t="shared" si="3"/>
        <v>Selchoun's Sundries (business, B, 2)</v>
      </c>
      <c r="F104" s="37" t="s">
        <v>1333</v>
      </c>
      <c r="G104" s="37" t="s">
        <v>1664</v>
      </c>
      <c r="H104" s="61" t="s">
        <v>2305</v>
      </c>
      <c r="I104" s="61" t="s">
        <v>3293</v>
      </c>
      <c r="J104" s="61" t="s">
        <v>2164</v>
      </c>
      <c r="K104" s="61" t="s">
        <v>2156</v>
      </c>
      <c r="L104" s="61">
        <v>2</v>
      </c>
      <c r="M104" s="61"/>
      <c r="N104" s="61"/>
      <c r="O104" s="108" t="s">
        <v>6659</v>
      </c>
      <c r="P104" s="98"/>
      <c r="Q104" s="37" t="str">
        <f>IFERROR(INDEX('VOLO GUIDE TO WATERDEEP'!B$3:B$166,MATCH($H104,'VOLO GUIDE TO WATERDEEP'!$A$3:$A$166,0),1),"")</f>
        <v/>
      </c>
      <c r="R104" s="37" t="str">
        <f>IFERROR(INDEX('VOLO GUIDE TO WATERDEEP'!C$3:C$166,MATCH($H104,'VOLO GUIDE TO WATERDEEP'!$A$3:$A$166,0),1),"")</f>
        <v/>
      </c>
      <c r="S104" s="37" t="str">
        <f>IFERROR(INDEX('VOLO GUIDE TO WATERDEEP'!D$3:D$166,MATCH($H104,'VOLO GUIDE TO WATERDEEP'!$A$3:$A$166,0),1),"")</f>
        <v/>
      </c>
      <c r="T104" s="37" t="str">
        <f>IFERROR(INDEX('VOLO GUIDE TO WATERDEEP'!E$3:E$166,MATCH($H104,'VOLO GUIDE TO WATERDEEP'!$A$3:$A$166,0),1),"")</f>
        <v/>
      </c>
      <c r="U104" s="37" t="str">
        <f>IFERROR(INDEX('VOLO GUIDE TO WATERDEEP'!F$3:F$166,MATCH($H104,'VOLO GUIDE TO WATERDEEP'!$A$3:$A$166,0),1),"")</f>
        <v/>
      </c>
      <c r="V104" s="37" t="str">
        <f>IFERROR(INDEX('VOLO GUIDE TO WATERDEEP'!G$3:G$166,MATCH($H104,'VOLO GUIDE TO WATERDEEP'!$A$3:$A$166,0),1),"")</f>
        <v/>
      </c>
      <c r="W104" s="37" t="str">
        <f>IFERROR(INDEX('VOLO GUIDE TO WATERDEEP'!I$3:I$166,MATCH($H104,'VOLO GUIDE TO WATERDEEP'!$A$3:$A$166,0),1),"")</f>
        <v/>
      </c>
      <c r="X104" s="98"/>
      <c r="Y104" s="37" t="str">
        <f>IFERROR(INDEX(ORGANIZATIONS!$B$2:$B$43,MATCH($F104,ORGANIZATIONS!$G$2:$G$43,0),1),"")</f>
        <v/>
      </c>
      <c r="Z104" s="98"/>
      <c r="AA104" s="37" t="str">
        <f>IFERROR(INDEX(ORGANIZATIONS!$Z$3:$Z$45,MATCH($F104,ORGANIZATIONS!$Y$3:$Y$45,0),1),"")</f>
        <v/>
      </c>
      <c r="AB104" s="98"/>
      <c r="AC104" s="403"/>
      <c r="AD104" s="403"/>
      <c r="AE104" s="403"/>
      <c r="AF104" s="403"/>
      <c r="AG104" s="98"/>
      <c r="AH104" s="403"/>
      <c r="AI104" s="403"/>
      <c r="AJ104" s="403"/>
      <c r="AK104" s="403"/>
      <c r="AL104" s="98"/>
      <c r="AM104" s="403"/>
      <c r="AN104" s="403"/>
      <c r="AO104" s="403"/>
      <c r="AP104" s="403"/>
      <c r="AQ104" s="403"/>
    </row>
    <row r="105" spans="1:43">
      <c r="A105" t="s">
        <v>936</v>
      </c>
      <c r="B105" s="1" t="str">
        <f t="shared" si="2"/>
        <v>$4</v>
      </c>
      <c r="C105" s="1" t="str">
        <f t="shared" si="3"/>
        <v>Golden Harp Inn (inn, B, 2)</v>
      </c>
      <c r="F105" s="37" t="s">
        <v>1334</v>
      </c>
      <c r="G105" s="37" t="s">
        <v>1665</v>
      </c>
      <c r="H105" s="61" t="s">
        <v>2306</v>
      </c>
      <c r="I105" s="61" t="s">
        <v>3293</v>
      </c>
      <c r="J105" s="61" t="s">
        <v>2167</v>
      </c>
      <c r="K105" s="61" t="s">
        <v>2156</v>
      </c>
      <c r="L105" s="61">
        <v>2</v>
      </c>
      <c r="M105" s="61"/>
      <c r="N105" s="61"/>
      <c r="O105" s="108" t="s">
        <v>6659</v>
      </c>
      <c r="P105" s="98"/>
      <c r="Q105" s="37" t="str">
        <f>IFERROR(INDEX('VOLO GUIDE TO WATERDEEP'!B$3:B$166,MATCH($H105,'VOLO GUIDE TO WATERDEEP'!$A$3:$A$166,0),1),"")</f>
        <v/>
      </c>
      <c r="R105" s="37" t="str">
        <f>IFERROR(INDEX('VOLO GUIDE TO WATERDEEP'!C$3:C$166,MATCH($H105,'VOLO GUIDE TO WATERDEEP'!$A$3:$A$166,0),1),"")</f>
        <v/>
      </c>
      <c r="S105" s="37" t="str">
        <f>IFERROR(INDEX('VOLO GUIDE TO WATERDEEP'!D$3:D$166,MATCH($H105,'VOLO GUIDE TO WATERDEEP'!$A$3:$A$166,0),1),"")</f>
        <v/>
      </c>
      <c r="T105" s="37" t="str">
        <f>IFERROR(INDEX('VOLO GUIDE TO WATERDEEP'!E$3:E$166,MATCH($H105,'VOLO GUIDE TO WATERDEEP'!$A$3:$A$166,0),1),"")</f>
        <v/>
      </c>
      <c r="U105" s="37" t="str">
        <f>IFERROR(INDEX('VOLO GUIDE TO WATERDEEP'!F$3:F$166,MATCH($H105,'VOLO GUIDE TO WATERDEEP'!$A$3:$A$166,0),1),"")</f>
        <v/>
      </c>
      <c r="V105" s="37" t="str">
        <f>IFERROR(INDEX('VOLO GUIDE TO WATERDEEP'!G$3:G$166,MATCH($H105,'VOLO GUIDE TO WATERDEEP'!$A$3:$A$166,0),1),"")</f>
        <v/>
      </c>
      <c r="W105" s="37" t="str">
        <f>IFERROR(INDEX('VOLO GUIDE TO WATERDEEP'!I$3:I$166,MATCH($H105,'VOLO GUIDE TO WATERDEEP'!$A$3:$A$166,0),1),"")</f>
        <v/>
      </c>
      <c r="X105" s="98"/>
      <c r="Y105" s="37" t="str">
        <f>IFERROR(INDEX(ORGANIZATIONS!$B$2:$B$43,MATCH($F105,ORGANIZATIONS!$G$2:$G$43,0),1),"")</f>
        <v/>
      </c>
      <c r="Z105" s="98"/>
      <c r="AA105" s="37" t="str">
        <f>IFERROR(INDEX(ORGANIZATIONS!$Z$3:$Z$45,MATCH($F105,ORGANIZATIONS!$Y$3:$Y$45,0),1),"")</f>
        <v/>
      </c>
      <c r="AB105" s="98"/>
      <c r="AC105" s="403"/>
      <c r="AD105" s="403"/>
      <c r="AE105" s="403"/>
      <c r="AF105" s="403"/>
      <c r="AG105" s="98"/>
      <c r="AH105" s="403"/>
      <c r="AI105" s="403"/>
      <c r="AJ105" s="403"/>
      <c r="AK105" s="403"/>
      <c r="AL105" s="98"/>
      <c r="AM105" s="403"/>
      <c r="AN105" s="403"/>
      <c r="AO105" s="403"/>
      <c r="AP105" s="403"/>
      <c r="AQ105" s="403"/>
    </row>
    <row r="106" spans="1:43">
      <c r="A106" t="s">
        <v>937</v>
      </c>
      <c r="B106" s="1" t="str">
        <f t="shared" si="2"/>
        <v>$5</v>
      </c>
      <c r="C106" s="1" t="str">
        <f t="shared" si="3"/>
        <v>The Shrines of Nature (temple, B, 2s)</v>
      </c>
      <c r="F106" s="37" t="s">
        <v>1335</v>
      </c>
      <c r="G106" s="37" t="s">
        <v>1666</v>
      </c>
      <c r="H106" s="61" t="s">
        <v>2307</v>
      </c>
      <c r="I106" s="61" t="s">
        <v>3293</v>
      </c>
      <c r="J106" s="61" t="s">
        <v>2175</v>
      </c>
      <c r="K106" s="61" t="s">
        <v>2156</v>
      </c>
      <c r="L106" s="61" t="s">
        <v>2147</v>
      </c>
      <c r="M106" s="61"/>
      <c r="N106" s="61"/>
      <c r="O106" s="108" t="s">
        <v>6659</v>
      </c>
      <c r="P106" s="98"/>
      <c r="Q106" s="37" t="str">
        <f>IFERROR(INDEX('VOLO GUIDE TO WATERDEEP'!B$3:B$166,MATCH($H106,'VOLO GUIDE TO WATERDEEP'!$A$3:$A$166,0),1),"")</f>
        <v/>
      </c>
      <c r="R106" s="37" t="str">
        <f>IFERROR(INDEX('VOLO GUIDE TO WATERDEEP'!C$3:C$166,MATCH($H106,'VOLO GUIDE TO WATERDEEP'!$A$3:$A$166,0),1),"")</f>
        <v/>
      </c>
      <c r="S106" s="37" t="str">
        <f>IFERROR(INDEX('VOLO GUIDE TO WATERDEEP'!D$3:D$166,MATCH($H106,'VOLO GUIDE TO WATERDEEP'!$A$3:$A$166,0),1),"")</f>
        <v/>
      </c>
      <c r="T106" s="37" t="str">
        <f>IFERROR(INDEX('VOLO GUIDE TO WATERDEEP'!E$3:E$166,MATCH($H106,'VOLO GUIDE TO WATERDEEP'!$A$3:$A$166,0),1),"")</f>
        <v/>
      </c>
      <c r="U106" s="37" t="str">
        <f>IFERROR(INDEX('VOLO GUIDE TO WATERDEEP'!F$3:F$166,MATCH($H106,'VOLO GUIDE TO WATERDEEP'!$A$3:$A$166,0),1),"")</f>
        <v/>
      </c>
      <c r="V106" s="37" t="str">
        <f>IFERROR(INDEX('VOLO GUIDE TO WATERDEEP'!G$3:G$166,MATCH($H106,'VOLO GUIDE TO WATERDEEP'!$A$3:$A$166,0),1),"")</f>
        <v/>
      </c>
      <c r="W106" s="37" t="str">
        <f>IFERROR(INDEX('VOLO GUIDE TO WATERDEEP'!I$3:I$166,MATCH($H106,'VOLO GUIDE TO WATERDEEP'!$A$3:$A$166,0),1),"")</f>
        <v/>
      </c>
      <c r="X106" s="98"/>
      <c r="Y106" s="37" t="str">
        <f>IFERROR(INDEX(ORGANIZATIONS!$B$2:$B$43,MATCH($F106,ORGANIZATIONS!$G$2:$G$43,0),1),"")</f>
        <v/>
      </c>
      <c r="Z106" s="98"/>
      <c r="AA106" s="37" t="str">
        <f>IFERROR(INDEX(ORGANIZATIONS!$Z$3:$Z$45,MATCH($F106,ORGANIZATIONS!$Y$3:$Y$45,0),1),"")</f>
        <v>Mirrormul Tszul</v>
      </c>
      <c r="AB106" s="98"/>
      <c r="AC106" s="403"/>
      <c r="AD106" s="403"/>
      <c r="AE106" s="403"/>
      <c r="AF106" s="403"/>
      <c r="AG106" s="98"/>
      <c r="AH106" s="403"/>
      <c r="AI106" s="403"/>
      <c r="AJ106" s="403"/>
      <c r="AK106" s="403"/>
      <c r="AL106" s="98"/>
      <c r="AM106" s="403"/>
      <c r="AN106" s="403"/>
      <c r="AO106" s="403"/>
      <c r="AP106" s="403"/>
      <c r="AQ106" s="403"/>
    </row>
    <row r="107" spans="1:43">
      <c r="A107" t="s">
        <v>938</v>
      </c>
      <c r="B107" s="1" t="str">
        <f t="shared" si="2"/>
        <v>$6</v>
      </c>
      <c r="C107" s="1" t="str">
        <f t="shared" si="3"/>
        <v>Emveolstone Villa (noble villa, A, 2s &amp; 3s)</v>
      </c>
      <c r="F107" s="37" t="s">
        <v>356</v>
      </c>
      <c r="G107" s="37" t="s">
        <v>1667</v>
      </c>
      <c r="H107" s="61" t="s">
        <v>2308</v>
      </c>
      <c r="I107" s="61" t="s">
        <v>3293</v>
      </c>
      <c r="J107" s="61" t="s">
        <v>2150</v>
      </c>
      <c r="K107" s="61" t="s">
        <v>2151</v>
      </c>
      <c r="L107" s="61" t="s">
        <v>2145</v>
      </c>
      <c r="M107" s="61"/>
      <c r="N107" s="61"/>
      <c r="O107" s="108" t="s">
        <v>6659</v>
      </c>
      <c r="P107" s="98"/>
      <c r="Q107" s="37" t="str">
        <f>IFERROR(INDEX('VOLO GUIDE TO WATERDEEP'!B$3:B$166,MATCH($H107,'VOLO GUIDE TO WATERDEEP'!$A$3:$A$166,0),1),"")</f>
        <v/>
      </c>
      <c r="R107" s="37" t="str">
        <f>IFERROR(INDEX('VOLO GUIDE TO WATERDEEP'!C$3:C$166,MATCH($H107,'VOLO GUIDE TO WATERDEEP'!$A$3:$A$166,0),1),"")</f>
        <v/>
      </c>
      <c r="S107" s="37" t="str">
        <f>IFERROR(INDEX('VOLO GUIDE TO WATERDEEP'!D$3:D$166,MATCH($H107,'VOLO GUIDE TO WATERDEEP'!$A$3:$A$166,0),1),"")</f>
        <v/>
      </c>
      <c r="T107" s="37" t="str">
        <f>IFERROR(INDEX('VOLO GUIDE TO WATERDEEP'!E$3:E$166,MATCH($H107,'VOLO GUIDE TO WATERDEEP'!$A$3:$A$166,0),1),"")</f>
        <v/>
      </c>
      <c r="U107" s="37" t="str">
        <f>IFERROR(INDEX('VOLO GUIDE TO WATERDEEP'!F$3:F$166,MATCH($H107,'VOLO GUIDE TO WATERDEEP'!$A$3:$A$166,0),1),"")</f>
        <v/>
      </c>
      <c r="V107" s="37" t="str">
        <f>IFERROR(INDEX('VOLO GUIDE TO WATERDEEP'!G$3:G$166,MATCH($H107,'VOLO GUIDE TO WATERDEEP'!$A$3:$A$166,0),1),"")</f>
        <v/>
      </c>
      <c r="W107" s="37" t="str">
        <f>IFERROR(INDEX('VOLO GUIDE TO WATERDEEP'!I$3:I$166,MATCH($H107,'VOLO GUIDE TO WATERDEEP'!$A$3:$A$166,0),1),"")</f>
        <v/>
      </c>
      <c r="X107" s="98"/>
      <c r="Y107" s="37" t="str">
        <f>IFERROR(INDEX(ORGANIZATIONS!$B$2:$B$43,MATCH($F107,ORGANIZATIONS!$G$2:$G$43,0),1),"")</f>
        <v/>
      </c>
      <c r="Z107" s="98"/>
      <c r="AA107" s="37" t="str">
        <f>IFERROR(INDEX(ORGANIZATIONS!$Z$3:$Z$45,MATCH($F107,ORGANIZATIONS!$Y$3:$Y$45,0),1),"")</f>
        <v/>
      </c>
      <c r="AB107" s="98"/>
      <c r="AC107" s="403"/>
      <c r="AD107" s="403"/>
      <c r="AE107" s="403"/>
      <c r="AF107" s="403"/>
      <c r="AG107" s="98"/>
      <c r="AH107" s="403"/>
      <c r="AI107" s="403"/>
      <c r="AJ107" s="403"/>
      <c r="AK107" s="403"/>
      <c r="AL107" s="98"/>
      <c r="AM107" s="403"/>
      <c r="AN107" s="403"/>
      <c r="AO107" s="403"/>
      <c r="AP107" s="403"/>
      <c r="AQ107" s="403"/>
    </row>
    <row r="108" spans="1:43">
      <c r="A108" t="s">
        <v>939</v>
      </c>
      <c r="B108" s="1" t="str">
        <f t="shared" si="2"/>
        <v>$7</v>
      </c>
      <c r="C108" s="1" t="str">
        <f t="shared" si="3"/>
        <v>Hiilgauntlet Villa (noble villa, A, 3s)</v>
      </c>
      <c r="F108" s="37" t="s">
        <v>1336</v>
      </c>
      <c r="G108" s="37" t="s">
        <v>1668</v>
      </c>
      <c r="H108" s="61" t="s">
        <v>2309</v>
      </c>
      <c r="I108" s="61" t="s">
        <v>3293</v>
      </c>
      <c r="J108" s="61" t="s">
        <v>2150</v>
      </c>
      <c r="K108" s="61" t="s">
        <v>2151</v>
      </c>
      <c r="L108" s="61" t="s">
        <v>2217</v>
      </c>
      <c r="M108" s="61"/>
      <c r="N108" s="61"/>
      <c r="O108" s="108" t="s">
        <v>6659</v>
      </c>
      <c r="P108" s="98"/>
      <c r="Q108" s="37" t="str">
        <f>IFERROR(INDEX('VOLO GUIDE TO WATERDEEP'!B$3:B$166,MATCH($H108,'VOLO GUIDE TO WATERDEEP'!$A$3:$A$166,0),1),"")</f>
        <v/>
      </c>
      <c r="R108" s="37" t="str">
        <f>IFERROR(INDEX('VOLO GUIDE TO WATERDEEP'!C$3:C$166,MATCH($H108,'VOLO GUIDE TO WATERDEEP'!$A$3:$A$166,0),1),"")</f>
        <v/>
      </c>
      <c r="S108" s="37" t="str">
        <f>IFERROR(INDEX('VOLO GUIDE TO WATERDEEP'!D$3:D$166,MATCH($H108,'VOLO GUIDE TO WATERDEEP'!$A$3:$A$166,0),1),"")</f>
        <v/>
      </c>
      <c r="T108" s="37" t="str">
        <f>IFERROR(INDEX('VOLO GUIDE TO WATERDEEP'!E$3:E$166,MATCH($H108,'VOLO GUIDE TO WATERDEEP'!$A$3:$A$166,0),1),"")</f>
        <v/>
      </c>
      <c r="U108" s="37" t="str">
        <f>IFERROR(INDEX('VOLO GUIDE TO WATERDEEP'!F$3:F$166,MATCH($H108,'VOLO GUIDE TO WATERDEEP'!$A$3:$A$166,0),1),"")</f>
        <v/>
      </c>
      <c r="V108" s="37" t="str">
        <f>IFERROR(INDEX('VOLO GUIDE TO WATERDEEP'!G$3:G$166,MATCH($H108,'VOLO GUIDE TO WATERDEEP'!$A$3:$A$166,0),1),"")</f>
        <v/>
      </c>
      <c r="W108" s="37" t="str">
        <f>IFERROR(INDEX('VOLO GUIDE TO WATERDEEP'!I$3:I$166,MATCH($H108,'VOLO GUIDE TO WATERDEEP'!$A$3:$A$166,0),1),"")</f>
        <v/>
      </c>
      <c r="X108" s="98"/>
      <c r="Y108" s="37" t="str">
        <f>IFERROR(INDEX(ORGANIZATIONS!$B$2:$B$43,MATCH($F108,ORGANIZATIONS!$G$2:$G$43,0),1),"")</f>
        <v/>
      </c>
      <c r="Z108" s="98"/>
      <c r="AA108" s="37" t="str">
        <f>IFERROR(INDEX(ORGANIZATIONS!$Z$3:$Z$45,MATCH($F108,ORGANIZATIONS!$Y$3:$Y$45,0),1),"")</f>
        <v/>
      </c>
      <c r="AB108" s="98"/>
      <c r="AC108" s="403"/>
      <c r="AD108" s="403"/>
      <c r="AE108" s="403"/>
      <c r="AF108" s="403"/>
      <c r="AG108" s="98"/>
      <c r="AH108" s="403"/>
      <c r="AI108" s="403"/>
      <c r="AJ108" s="403"/>
      <c r="AK108" s="403"/>
      <c r="AL108" s="98"/>
      <c r="AM108" s="403"/>
      <c r="AN108" s="403"/>
      <c r="AO108" s="403"/>
      <c r="AP108" s="403"/>
      <c r="AQ108" s="403"/>
    </row>
    <row r="109" spans="1:43">
      <c r="A109" t="s">
        <v>940</v>
      </c>
      <c r="B109" s="1" t="str">
        <f t="shared" si="2"/>
        <v>$8</v>
      </c>
      <c r="C109" s="1" t="str">
        <f t="shared" si="3"/>
        <v>The Blue Alley (wizard's domicile, C, 1)</v>
      </c>
      <c r="F109" s="37" t="s">
        <v>1337</v>
      </c>
      <c r="G109" s="37" t="s">
        <v>1669</v>
      </c>
      <c r="H109" s="61" t="s">
        <v>2310</v>
      </c>
      <c r="I109" s="61" t="s">
        <v>3293</v>
      </c>
      <c r="J109" s="61" t="s">
        <v>2179</v>
      </c>
      <c r="K109" s="61" t="s">
        <v>2144</v>
      </c>
      <c r="L109" s="61">
        <v>1</v>
      </c>
      <c r="M109" s="61"/>
      <c r="N109" s="61"/>
      <c r="O109" s="108" t="s">
        <v>6659</v>
      </c>
      <c r="P109" s="98"/>
      <c r="Q109" s="37" t="str">
        <f>IFERROR(INDEX('VOLO GUIDE TO WATERDEEP'!B$3:B$166,MATCH($H109,'VOLO GUIDE TO WATERDEEP'!$A$3:$A$166,0),1),"")</f>
        <v/>
      </c>
      <c r="R109" s="37" t="str">
        <f>IFERROR(INDEX('VOLO GUIDE TO WATERDEEP'!C$3:C$166,MATCH($H109,'VOLO GUIDE TO WATERDEEP'!$A$3:$A$166,0),1),"")</f>
        <v/>
      </c>
      <c r="S109" s="37" t="str">
        <f>IFERROR(INDEX('VOLO GUIDE TO WATERDEEP'!D$3:D$166,MATCH($H109,'VOLO GUIDE TO WATERDEEP'!$A$3:$A$166,0),1),"")</f>
        <v/>
      </c>
      <c r="T109" s="37" t="str">
        <f>IFERROR(INDEX('VOLO GUIDE TO WATERDEEP'!E$3:E$166,MATCH($H109,'VOLO GUIDE TO WATERDEEP'!$A$3:$A$166,0),1),"")</f>
        <v/>
      </c>
      <c r="U109" s="37" t="str">
        <f>IFERROR(INDEX('VOLO GUIDE TO WATERDEEP'!F$3:F$166,MATCH($H109,'VOLO GUIDE TO WATERDEEP'!$A$3:$A$166,0),1),"")</f>
        <v/>
      </c>
      <c r="V109" s="37" t="str">
        <f>IFERROR(INDEX('VOLO GUIDE TO WATERDEEP'!G$3:G$166,MATCH($H109,'VOLO GUIDE TO WATERDEEP'!$A$3:$A$166,0),1),"")</f>
        <v/>
      </c>
      <c r="W109" s="37" t="str">
        <f>IFERROR(INDEX('VOLO GUIDE TO WATERDEEP'!I$3:I$166,MATCH($H109,'VOLO GUIDE TO WATERDEEP'!$A$3:$A$166,0),1),"")</f>
        <v/>
      </c>
      <c r="X109" s="98"/>
      <c r="Y109" s="37" t="str">
        <f>IFERROR(INDEX(ORGANIZATIONS!$B$2:$B$43,MATCH($F109,ORGANIZATIONS!$G$2:$G$43,0),1),"")</f>
        <v/>
      </c>
      <c r="Z109" s="98"/>
      <c r="AA109" s="37" t="str">
        <f>IFERROR(INDEX(ORGANIZATIONS!$Z$3:$Z$45,MATCH($F109,ORGANIZATIONS!$Y$3:$Y$45,0),1),"")</f>
        <v/>
      </c>
      <c r="AB109" s="98"/>
      <c r="AC109" s="403"/>
      <c r="AD109" s="403"/>
      <c r="AE109" s="403"/>
      <c r="AF109" s="403"/>
      <c r="AG109" s="98"/>
      <c r="AH109" s="403"/>
      <c r="AI109" s="403"/>
      <c r="AJ109" s="403"/>
      <c r="AK109" s="403"/>
      <c r="AL109" s="98"/>
      <c r="AM109" s="403"/>
      <c r="AN109" s="403"/>
      <c r="AO109" s="403"/>
      <c r="AP109" s="403"/>
      <c r="AQ109" s="403"/>
    </row>
    <row r="110" spans="1:43">
      <c r="A110" t="s">
        <v>941</v>
      </c>
      <c r="B110" s="1" t="str">
        <f t="shared" si="2"/>
        <v>$9</v>
      </c>
      <c r="C110" s="1" t="str">
        <f t="shared" si="3"/>
        <v>Gauntyl Villa (noble villa, A, 1s &amp; 2s)</v>
      </c>
      <c r="F110" s="37" t="s">
        <v>367</v>
      </c>
      <c r="G110" s="37" t="s">
        <v>1670</v>
      </c>
      <c r="H110" s="61" t="s">
        <v>2311</v>
      </c>
      <c r="I110" s="61" t="s">
        <v>3293</v>
      </c>
      <c r="J110" s="61" t="s">
        <v>2150</v>
      </c>
      <c r="K110" s="61" t="s">
        <v>2151</v>
      </c>
      <c r="L110" s="61" t="s">
        <v>2146</v>
      </c>
      <c r="M110" s="61"/>
      <c r="N110" s="61"/>
      <c r="O110" s="108" t="s">
        <v>6659</v>
      </c>
      <c r="P110" s="98"/>
      <c r="Q110" s="37" t="str">
        <f>IFERROR(INDEX('VOLO GUIDE TO WATERDEEP'!B$3:B$166,MATCH($H110,'VOLO GUIDE TO WATERDEEP'!$A$3:$A$166,0),1),"")</f>
        <v/>
      </c>
      <c r="R110" s="37" t="str">
        <f>IFERROR(INDEX('VOLO GUIDE TO WATERDEEP'!C$3:C$166,MATCH($H110,'VOLO GUIDE TO WATERDEEP'!$A$3:$A$166,0),1),"")</f>
        <v/>
      </c>
      <c r="S110" s="37" t="str">
        <f>IFERROR(INDEX('VOLO GUIDE TO WATERDEEP'!D$3:D$166,MATCH($H110,'VOLO GUIDE TO WATERDEEP'!$A$3:$A$166,0),1),"")</f>
        <v/>
      </c>
      <c r="T110" s="37" t="str">
        <f>IFERROR(INDEX('VOLO GUIDE TO WATERDEEP'!E$3:E$166,MATCH($H110,'VOLO GUIDE TO WATERDEEP'!$A$3:$A$166,0),1),"")</f>
        <v/>
      </c>
      <c r="U110" s="37" t="str">
        <f>IFERROR(INDEX('VOLO GUIDE TO WATERDEEP'!F$3:F$166,MATCH($H110,'VOLO GUIDE TO WATERDEEP'!$A$3:$A$166,0),1),"")</f>
        <v/>
      </c>
      <c r="V110" s="37" t="str">
        <f>IFERROR(INDEX('VOLO GUIDE TO WATERDEEP'!G$3:G$166,MATCH($H110,'VOLO GUIDE TO WATERDEEP'!$A$3:$A$166,0),1),"")</f>
        <v/>
      </c>
      <c r="W110" s="37" t="str">
        <f>IFERROR(INDEX('VOLO GUIDE TO WATERDEEP'!I$3:I$166,MATCH($H110,'VOLO GUIDE TO WATERDEEP'!$A$3:$A$166,0),1),"")</f>
        <v/>
      </c>
      <c r="X110" s="98"/>
      <c r="Y110" s="37" t="str">
        <f>IFERROR(INDEX(ORGANIZATIONS!$B$2:$B$43,MATCH($F110,ORGANIZATIONS!$G$2:$G$43,0),1),"")</f>
        <v/>
      </c>
      <c r="Z110" s="98"/>
      <c r="AA110" s="37" t="str">
        <f>IFERROR(INDEX(ORGANIZATIONS!$Z$3:$Z$45,MATCH($F110,ORGANIZATIONS!$Y$3:$Y$45,0),1),"")</f>
        <v/>
      </c>
      <c r="AB110" s="98"/>
      <c r="AC110" s="403"/>
      <c r="AD110" s="403"/>
      <c r="AE110" s="403"/>
      <c r="AF110" s="403"/>
      <c r="AG110" s="98"/>
      <c r="AH110" s="403"/>
      <c r="AI110" s="403"/>
      <c r="AJ110" s="403"/>
      <c r="AK110" s="403"/>
      <c r="AL110" s="98"/>
      <c r="AM110" s="403"/>
      <c r="AN110" s="403"/>
      <c r="AO110" s="403"/>
      <c r="AP110" s="403"/>
      <c r="AQ110" s="403"/>
    </row>
    <row r="111" spans="1:43">
      <c r="A111" t="s">
        <v>942</v>
      </c>
      <c r="B111" s="1" t="str">
        <f t="shared" si="2"/>
        <v>$10</v>
      </c>
      <c r="C111" s="1" t="str">
        <f t="shared" si="3"/>
        <v>The Temple of Beauty (temple, A, 3)</v>
      </c>
      <c r="F111" s="37" t="s">
        <v>1338</v>
      </c>
      <c r="G111" s="37" t="s">
        <v>1671</v>
      </c>
      <c r="H111" s="61" t="s">
        <v>2312</v>
      </c>
      <c r="I111" s="61" t="s">
        <v>3293</v>
      </c>
      <c r="J111" s="61" t="s">
        <v>2175</v>
      </c>
      <c r="K111" s="61" t="s">
        <v>2151</v>
      </c>
      <c r="L111" s="61">
        <v>3</v>
      </c>
      <c r="M111" s="61"/>
      <c r="N111" s="61"/>
      <c r="O111" s="108" t="s">
        <v>6659</v>
      </c>
      <c r="P111" s="98"/>
      <c r="Q111" s="37" t="str">
        <f>IFERROR(INDEX('VOLO GUIDE TO WATERDEEP'!B$3:B$166,MATCH($H111,'VOLO GUIDE TO WATERDEEP'!$A$3:$A$166,0),1),"")</f>
        <v/>
      </c>
      <c r="R111" s="37" t="str">
        <f>IFERROR(INDEX('VOLO GUIDE TO WATERDEEP'!C$3:C$166,MATCH($H111,'VOLO GUIDE TO WATERDEEP'!$A$3:$A$166,0),1),"")</f>
        <v/>
      </c>
      <c r="S111" s="37" t="str">
        <f>IFERROR(INDEX('VOLO GUIDE TO WATERDEEP'!D$3:D$166,MATCH($H111,'VOLO GUIDE TO WATERDEEP'!$A$3:$A$166,0),1),"")</f>
        <v/>
      </c>
      <c r="T111" s="37" t="str">
        <f>IFERROR(INDEX('VOLO GUIDE TO WATERDEEP'!E$3:E$166,MATCH($H111,'VOLO GUIDE TO WATERDEEP'!$A$3:$A$166,0),1),"")</f>
        <v/>
      </c>
      <c r="U111" s="37" t="str">
        <f>IFERROR(INDEX('VOLO GUIDE TO WATERDEEP'!F$3:F$166,MATCH($H111,'VOLO GUIDE TO WATERDEEP'!$A$3:$A$166,0),1),"")</f>
        <v/>
      </c>
      <c r="V111" s="37" t="str">
        <f>IFERROR(INDEX('VOLO GUIDE TO WATERDEEP'!G$3:G$166,MATCH($H111,'VOLO GUIDE TO WATERDEEP'!$A$3:$A$166,0),1),"")</f>
        <v/>
      </c>
      <c r="W111" s="37" t="str">
        <f>IFERROR(INDEX('VOLO GUIDE TO WATERDEEP'!I$3:I$166,MATCH($H111,'VOLO GUIDE TO WATERDEEP'!$A$3:$A$166,0),1),"")</f>
        <v/>
      </c>
      <c r="X111" s="98"/>
      <c r="Y111" s="37" t="str">
        <f>IFERROR(INDEX(ORGANIZATIONS!$B$2:$B$43,MATCH($F111,ORGANIZATIONS!$G$2:$G$43,0),1),"")</f>
        <v/>
      </c>
      <c r="Z111" s="98"/>
      <c r="AA111" s="37" t="str">
        <f>IFERROR(INDEX(ORGANIZATIONS!$Z$3:$Z$45,MATCH($F111,ORGANIZATIONS!$Y$3:$Y$45,0),1),"")</f>
        <v/>
      </c>
      <c r="AB111" s="98"/>
      <c r="AC111" s="403"/>
      <c r="AD111" s="403"/>
      <c r="AE111" s="403"/>
      <c r="AF111" s="403"/>
      <c r="AG111" s="98"/>
      <c r="AH111" s="403"/>
      <c r="AI111" s="403"/>
      <c r="AJ111" s="403"/>
      <c r="AK111" s="403"/>
      <c r="AL111" s="98"/>
      <c r="AM111" s="403"/>
      <c r="AN111" s="403"/>
      <c r="AO111" s="403"/>
      <c r="AP111" s="403"/>
      <c r="AQ111" s="403"/>
    </row>
    <row r="112" spans="1:43">
      <c r="A112" t="s">
        <v>943</v>
      </c>
      <c r="B112" s="1" t="str">
        <f t="shared" si="2"/>
        <v>$11</v>
      </c>
      <c r="C112" s="1" t="str">
        <f t="shared" si="3"/>
        <v>Brokengulf Villa (noble villa, A, 4s &amp; 3s)</v>
      </c>
      <c r="F112" s="37" t="s">
        <v>292</v>
      </c>
      <c r="G112" s="37" t="s">
        <v>1672</v>
      </c>
      <c r="H112" s="61" t="s">
        <v>2313</v>
      </c>
      <c r="I112" s="61" t="s">
        <v>3293</v>
      </c>
      <c r="J112" s="61" t="s">
        <v>2150</v>
      </c>
      <c r="K112" s="61" t="s">
        <v>2151</v>
      </c>
      <c r="L112" s="61" t="s">
        <v>2200</v>
      </c>
      <c r="M112" s="61"/>
      <c r="N112" s="61"/>
      <c r="O112" s="108" t="s">
        <v>6659</v>
      </c>
      <c r="P112" s="98"/>
      <c r="Q112" s="37" t="str">
        <f>IFERROR(INDEX('VOLO GUIDE TO WATERDEEP'!B$3:B$166,MATCH($H112,'VOLO GUIDE TO WATERDEEP'!$A$3:$A$166,0),1),"")</f>
        <v/>
      </c>
      <c r="R112" s="37" t="str">
        <f>IFERROR(INDEX('VOLO GUIDE TO WATERDEEP'!C$3:C$166,MATCH($H112,'VOLO GUIDE TO WATERDEEP'!$A$3:$A$166,0),1),"")</f>
        <v/>
      </c>
      <c r="S112" s="37" t="str">
        <f>IFERROR(INDEX('VOLO GUIDE TO WATERDEEP'!D$3:D$166,MATCH($H112,'VOLO GUIDE TO WATERDEEP'!$A$3:$A$166,0),1),"")</f>
        <v/>
      </c>
      <c r="T112" s="37" t="str">
        <f>IFERROR(INDEX('VOLO GUIDE TO WATERDEEP'!E$3:E$166,MATCH($H112,'VOLO GUIDE TO WATERDEEP'!$A$3:$A$166,0),1),"")</f>
        <v/>
      </c>
      <c r="U112" s="37" t="str">
        <f>IFERROR(INDEX('VOLO GUIDE TO WATERDEEP'!F$3:F$166,MATCH($H112,'VOLO GUIDE TO WATERDEEP'!$A$3:$A$166,0),1),"")</f>
        <v/>
      </c>
      <c r="V112" s="37" t="str">
        <f>IFERROR(INDEX('VOLO GUIDE TO WATERDEEP'!G$3:G$166,MATCH($H112,'VOLO GUIDE TO WATERDEEP'!$A$3:$A$166,0),1),"")</f>
        <v/>
      </c>
      <c r="W112" s="37" t="str">
        <f>IFERROR(INDEX('VOLO GUIDE TO WATERDEEP'!I$3:I$166,MATCH($H112,'VOLO GUIDE TO WATERDEEP'!$A$3:$A$166,0),1),"")</f>
        <v/>
      </c>
      <c r="X112" s="98"/>
      <c r="Y112" s="37" t="str">
        <f>IFERROR(INDEX(ORGANIZATIONS!$B$2:$B$43,MATCH($F112,ORGANIZATIONS!$G$2:$G$43,0),1),"")</f>
        <v/>
      </c>
      <c r="Z112" s="98"/>
      <c r="AA112" s="37" t="str">
        <f>IFERROR(INDEX(ORGANIZATIONS!$Z$3:$Z$45,MATCH($F112,ORGANIZATIONS!$Y$3:$Y$45,0),1),"")</f>
        <v/>
      </c>
      <c r="AB112" s="98"/>
      <c r="AC112" s="403"/>
      <c r="AD112" s="403"/>
      <c r="AE112" s="403"/>
      <c r="AF112" s="403"/>
      <c r="AG112" s="98"/>
      <c r="AH112" s="403"/>
      <c r="AI112" s="403"/>
      <c r="AJ112" s="403"/>
      <c r="AK112" s="403"/>
      <c r="AL112" s="98"/>
      <c r="AM112" s="403"/>
      <c r="AN112" s="403"/>
      <c r="AO112" s="403"/>
      <c r="AP112" s="403"/>
      <c r="AQ112" s="403"/>
    </row>
    <row r="113" spans="1:43">
      <c r="A113" t="s">
        <v>944</v>
      </c>
      <c r="B113" s="1" t="str">
        <f t="shared" si="2"/>
        <v>$12</v>
      </c>
      <c r="C113" s="1" t="str">
        <f t="shared" si="3"/>
        <v>Raventree Villa (noble villa, A, 3s &amp; 2s)</v>
      </c>
      <c r="F113" s="37" t="s">
        <v>1339</v>
      </c>
      <c r="G113" s="37" t="s">
        <v>1673</v>
      </c>
      <c r="H113" s="61" t="s">
        <v>2314</v>
      </c>
      <c r="I113" s="61" t="s">
        <v>3293</v>
      </c>
      <c r="J113" s="61" t="s">
        <v>2150</v>
      </c>
      <c r="K113" s="61" t="s">
        <v>2151</v>
      </c>
      <c r="L113" s="61" t="s">
        <v>2147</v>
      </c>
      <c r="M113" s="61"/>
      <c r="N113" s="61"/>
      <c r="O113" s="108" t="s">
        <v>6659</v>
      </c>
      <c r="P113" s="98"/>
      <c r="Q113" s="37" t="str">
        <f>IFERROR(INDEX('VOLO GUIDE TO WATERDEEP'!B$3:B$166,MATCH($H113,'VOLO GUIDE TO WATERDEEP'!$A$3:$A$166,0),1),"")</f>
        <v/>
      </c>
      <c r="R113" s="37" t="str">
        <f>IFERROR(INDEX('VOLO GUIDE TO WATERDEEP'!C$3:C$166,MATCH($H113,'VOLO GUIDE TO WATERDEEP'!$A$3:$A$166,0),1),"")</f>
        <v/>
      </c>
      <c r="S113" s="37" t="str">
        <f>IFERROR(INDEX('VOLO GUIDE TO WATERDEEP'!D$3:D$166,MATCH($H113,'VOLO GUIDE TO WATERDEEP'!$A$3:$A$166,0),1),"")</f>
        <v/>
      </c>
      <c r="T113" s="37" t="str">
        <f>IFERROR(INDEX('VOLO GUIDE TO WATERDEEP'!E$3:E$166,MATCH($H113,'VOLO GUIDE TO WATERDEEP'!$A$3:$A$166,0),1),"")</f>
        <v/>
      </c>
      <c r="U113" s="37" t="str">
        <f>IFERROR(INDEX('VOLO GUIDE TO WATERDEEP'!F$3:F$166,MATCH($H113,'VOLO GUIDE TO WATERDEEP'!$A$3:$A$166,0),1),"")</f>
        <v/>
      </c>
      <c r="V113" s="37" t="str">
        <f>IFERROR(INDEX('VOLO GUIDE TO WATERDEEP'!G$3:G$166,MATCH($H113,'VOLO GUIDE TO WATERDEEP'!$A$3:$A$166,0),1),"")</f>
        <v/>
      </c>
      <c r="W113" s="37" t="str">
        <f>IFERROR(INDEX('VOLO GUIDE TO WATERDEEP'!I$3:I$166,MATCH($H113,'VOLO GUIDE TO WATERDEEP'!$A$3:$A$166,0),1),"")</f>
        <v/>
      </c>
      <c r="X113" s="98"/>
      <c r="Y113" s="37" t="str">
        <f>IFERROR(INDEX(ORGANIZATIONS!$B$2:$B$43,MATCH($F113,ORGANIZATIONS!$G$2:$G$43,0),1),"")</f>
        <v/>
      </c>
      <c r="Z113" s="98"/>
      <c r="AA113" s="37" t="str">
        <f>IFERROR(INDEX(ORGANIZATIONS!$Z$3:$Z$45,MATCH($F113,ORGANIZATIONS!$Y$3:$Y$45,0),1),"")</f>
        <v/>
      </c>
      <c r="AB113" s="98"/>
      <c r="AC113" s="403"/>
      <c r="AD113" s="403"/>
      <c r="AE113" s="403"/>
      <c r="AF113" s="403"/>
      <c r="AG113" s="98"/>
      <c r="AH113" s="403"/>
      <c r="AI113" s="403"/>
      <c r="AJ113" s="403"/>
      <c r="AK113" s="403"/>
      <c r="AL113" s="98"/>
      <c r="AM113" s="403"/>
      <c r="AN113" s="403"/>
      <c r="AO113" s="403"/>
      <c r="AP113" s="403"/>
      <c r="AQ113" s="403"/>
    </row>
    <row r="114" spans="1:43">
      <c r="A114" t="s">
        <v>945</v>
      </c>
      <c r="B114" s="1" t="str">
        <f t="shared" si="2"/>
        <v>$13</v>
      </c>
      <c r="C114" s="1" t="str">
        <f t="shared" si="3"/>
        <v>Rosznar Villa (noble villa, A, 5s &amp; 2s)</v>
      </c>
      <c r="F114" s="37" t="s">
        <v>1340</v>
      </c>
      <c r="G114" s="37" t="s">
        <v>1674</v>
      </c>
      <c r="H114" s="61" t="s">
        <v>2315</v>
      </c>
      <c r="I114" s="61" t="s">
        <v>3293</v>
      </c>
      <c r="J114" s="61" t="s">
        <v>2150</v>
      </c>
      <c r="K114" s="61" t="s">
        <v>2151</v>
      </c>
      <c r="L114" s="61" t="s">
        <v>2147</v>
      </c>
      <c r="M114" s="61"/>
      <c r="N114" s="61"/>
      <c r="O114" s="108" t="s">
        <v>6659</v>
      </c>
      <c r="P114" s="98"/>
      <c r="Q114" s="37" t="str">
        <f>IFERROR(INDEX('VOLO GUIDE TO WATERDEEP'!B$3:B$166,MATCH($H114,'VOLO GUIDE TO WATERDEEP'!$A$3:$A$166,0),1),"")</f>
        <v/>
      </c>
      <c r="R114" s="37" t="str">
        <f>IFERROR(INDEX('VOLO GUIDE TO WATERDEEP'!C$3:C$166,MATCH($H114,'VOLO GUIDE TO WATERDEEP'!$A$3:$A$166,0),1),"")</f>
        <v/>
      </c>
      <c r="S114" s="37" t="str">
        <f>IFERROR(INDEX('VOLO GUIDE TO WATERDEEP'!D$3:D$166,MATCH($H114,'VOLO GUIDE TO WATERDEEP'!$A$3:$A$166,0),1),"")</f>
        <v/>
      </c>
      <c r="T114" s="37" t="str">
        <f>IFERROR(INDEX('VOLO GUIDE TO WATERDEEP'!E$3:E$166,MATCH($H114,'VOLO GUIDE TO WATERDEEP'!$A$3:$A$166,0),1),"")</f>
        <v/>
      </c>
      <c r="U114" s="37" t="str">
        <f>IFERROR(INDEX('VOLO GUIDE TO WATERDEEP'!F$3:F$166,MATCH($H114,'VOLO GUIDE TO WATERDEEP'!$A$3:$A$166,0),1),"")</f>
        <v/>
      </c>
      <c r="V114" s="37" t="str">
        <f>IFERROR(INDEX('VOLO GUIDE TO WATERDEEP'!G$3:G$166,MATCH($H114,'VOLO GUIDE TO WATERDEEP'!$A$3:$A$166,0),1),"")</f>
        <v/>
      </c>
      <c r="W114" s="37" t="str">
        <f>IFERROR(INDEX('VOLO GUIDE TO WATERDEEP'!I$3:I$166,MATCH($H114,'VOLO GUIDE TO WATERDEEP'!$A$3:$A$166,0),1),"")</f>
        <v/>
      </c>
      <c r="X114" s="98"/>
      <c r="Y114" s="37" t="str">
        <f>IFERROR(INDEX(ORGANIZATIONS!$B$2:$B$43,MATCH($F114,ORGANIZATIONS!$G$2:$G$43,0),1),"")</f>
        <v/>
      </c>
      <c r="Z114" s="98"/>
      <c r="AA114" s="37" t="str">
        <f>IFERROR(INDEX(ORGANIZATIONS!$Z$3:$Z$45,MATCH($F114,ORGANIZATIONS!$Y$3:$Y$45,0),1),"")</f>
        <v/>
      </c>
      <c r="AB114" s="98"/>
      <c r="AC114" s="403"/>
      <c r="AD114" s="403"/>
      <c r="AE114" s="403"/>
      <c r="AF114" s="403"/>
      <c r="AG114" s="98"/>
      <c r="AH114" s="403"/>
      <c r="AI114" s="403"/>
      <c r="AJ114" s="403"/>
      <c r="AK114" s="403"/>
      <c r="AL114" s="98"/>
      <c r="AM114" s="403"/>
      <c r="AN114" s="403"/>
      <c r="AO114" s="403"/>
      <c r="AP114" s="403"/>
      <c r="AQ114" s="403"/>
    </row>
    <row r="115" spans="1:43">
      <c r="A115" t="s">
        <v>946</v>
      </c>
      <c r="B115" s="1" t="str">
        <f t="shared" si="2"/>
        <v>$14</v>
      </c>
      <c r="C115" s="1" t="str">
        <f t="shared" si="3"/>
        <v>Jhansczil Villa (noble villa, A, 1s &amp; 3s)</v>
      </c>
      <c r="F115" s="37" t="s">
        <v>1341</v>
      </c>
      <c r="G115" s="37" t="s">
        <v>1675</v>
      </c>
      <c r="H115" s="61" t="s">
        <v>2316</v>
      </c>
      <c r="I115" s="61" t="s">
        <v>3293</v>
      </c>
      <c r="J115" s="61" t="s">
        <v>2150</v>
      </c>
      <c r="K115" s="61" t="s">
        <v>2151</v>
      </c>
      <c r="L115" s="61" t="s">
        <v>2216</v>
      </c>
      <c r="M115" s="61"/>
      <c r="N115" s="61"/>
      <c r="O115" s="108" t="s">
        <v>6659</v>
      </c>
      <c r="P115" s="98"/>
      <c r="Q115" s="37" t="str">
        <f>IFERROR(INDEX('VOLO GUIDE TO WATERDEEP'!B$3:B$166,MATCH($H115,'VOLO GUIDE TO WATERDEEP'!$A$3:$A$166,0),1),"")</f>
        <v/>
      </c>
      <c r="R115" s="37" t="str">
        <f>IFERROR(INDEX('VOLO GUIDE TO WATERDEEP'!C$3:C$166,MATCH($H115,'VOLO GUIDE TO WATERDEEP'!$A$3:$A$166,0),1),"")</f>
        <v/>
      </c>
      <c r="S115" s="37" t="str">
        <f>IFERROR(INDEX('VOLO GUIDE TO WATERDEEP'!D$3:D$166,MATCH($H115,'VOLO GUIDE TO WATERDEEP'!$A$3:$A$166,0),1),"")</f>
        <v/>
      </c>
      <c r="T115" s="37" t="str">
        <f>IFERROR(INDEX('VOLO GUIDE TO WATERDEEP'!E$3:E$166,MATCH($H115,'VOLO GUIDE TO WATERDEEP'!$A$3:$A$166,0),1),"")</f>
        <v/>
      </c>
      <c r="U115" s="37" t="str">
        <f>IFERROR(INDEX('VOLO GUIDE TO WATERDEEP'!F$3:F$166,MATCH($H115,'VOLO GUIDE TO WATERDEEP'!$A$3:$A$166,0),1),"")</f>
        <v/>
      </c>
      <c r="V115" s="37" t="str">
        <f>IFERROR(INDEX('VOLO GUIDE TO WATERDEEP'!G$3:G$166,MATCH($H115,'VOLO GUIDE TO WATERDEEP'!$A$3:$A$166,0),1),"")</f>
        <v/>
      </c>
      <c r="W115" s="37" t="str">
        <f>IFERROR(INDEX('VOLO GUIDE TO WATERDEEP'!I$3:I$166,MATCH($H115,'VOLO GUIDE TO WATERDEEP'!$A$3:$A$166,0),1),"")</f>
        <v/>
      </c>
      <c r="X115" s="98"/>
      <c r="Y115" s="37" t="str">
        <f>IFERROR(INDEX(ORGANIZATIONS!$B$2:$B$43,MATCH($F115,ORGANIZATIONS!$G$2:$G$43,0),1),"")</f>
        <v/>
      </c>
      <c r="Z115" s="98"/>
      <c r="AA115" s="37" t="str">
        <f>IFERROR(INDEX(ORGANIZATIONS!$Z$3:$Z$45,MATCH($F115,ORGANIZATIONS!$Y$3:$Y$45,0),1),"")</f>
        <v/>
      </c>
      <c r="AB115" s="98"/>
      <c r="AC115" s="403"/>
      <c r="AD115" s="403"/>
      <c r="AE115" s="403"/>
      <c r="AF115" s="403"/>
      <c r="AG115" s="98"/>
      <c r="AH115" s="403"/>
      <c r="AI115" s="403"/>
      <c r="AJ115" s="403"/>
      <c r="AK115" s="403"/>
      <c r="AL115" s="98"/>
      <c r="AM115" s="403"/>
      <c r="AN115" s="403"/>
      <c r="AO115" s="403"/>
      <c r="AP115" s="403"/>
      <c r="AQ115" s="403"/>
    </row>
    <row r="116" spans="1:43">
      <c r="A116" t="s">
        <v>947</v>
      </c>
      <c r="B116" s="1" t="str">
        <f t="shared" si="2"/>
        <v>$15</v>
      </c>
      <c r="C116" s="1" t="str">
        <f t="shared" si="3"/>
        <v>Naingate (wizard's domicile, B, 4)</v>
      </c>
      <c r="F116" s="37" t="s">
        <v>1342</v>
      </c>
      <c r="G116" s="37" t="s">
        <v>1676</v>
      </c>
      <c r="H116" s="61" t="s">
        <v>2317</v>
      </c>
      <c r="I116" s="61" t="s">
        <v>3293</v>
      </c>
      <c r="J116" s="61" t="s">
        <v>2179</v>
      </c>
      <c r="K116" s="61" t="s">
        <v>2156</v>
      </c>
      <c r="L116" s="61">
        <v>4</v>
      </c>
      <c r="M116" s="61"/>
      <c r="N116" s="61"/>
      <c r="O116" s="108" t="s">
        <v>6659</v>
      </c>
      <c r="P116" s="98"/>
      <c r="Q116" s="37" t="str">
        <f>IFERROR(INDEX('VOLO GUIDE TO WATERDEEP'!B$3:B$166,MATCH($H116,'VOLO GUIDE TO WATERDEEP'!$A$3:$A$166,0),1),"")</f>
        <v/>
      </c>
      <c r="R116" s="37" t="str">
        <f>IFERROR(INDEX('VOLO GUIDE TO WATERDEEP'!C$3:C$166,MATCH($H116,'VOLO GUIDE TO WATERDEEP'!$A$3:$A$166,0),1),"")</f>
        <v/>
      </c>
      <c r="S116" s="37" t="str">
        <f>IFERROR(INDEX('VOLO GUIDE TO WATERDEEP'!D$3:D$166,MATCH($H116,'VOLO GUIDE TO WATERDEEP'!$A$3:$A$166,0),1),"")</f>
        <v/>
      </c>
      <c r="T116" s="37" t="str">
        <f>IFERROR(INDEX('VOLO GUIDE TO WATERDEEP'!E$3:E$166,MATCH($H116,'VOLO GUIDE TO WATERDEEP'!$A$3:$A$166,0),1),"")</f>
        <v/>
      </c>
      <c r="U116" s="37" t="str">
        <f>IFERROR(INDEX('VOLO GUIDE TO WATERDEEP'!F$3:F$166,MATCH($H116,'VOLO GUIDE TO WATERDEEP'!$A$3:$A$166,0),1),"")</f>
        <v/>
      </c>
      <c r="V116" s="37" t="str">
        <f>IFERROR(INDEX('VOLO GUIDE TO WATERDEEP'!G$3:G$166,MATCH($H116,'VOLO GUIDE TO WATERDEEP'!$A$3:$A$166,0),1),"")</f>
        <v/>
      </c>
      <c r="W116" s="37" t="str">
        <f>IFERROR(INDEX('VOLO GUIDE TO WATERDEEP'!I$3:I$166,MATCH($H116,'VOLO GUIDE TO WATERDEEP'!$A$3:$A$166,0),1),"")</f>
        <v/>
      </c>
      <c r="X116" s="98"/>
      <c r="Y116" s="37" t="str">
        <f>IFERROR(INDEX(ORGANIZATIONS!$B$2:$B$43,MATCH($F116,ORGANIZATIONS!$G$2:$G$43,0),1),"")</f>
        <v/>
      </c>
      <c r="Z116" s="98"/>
      <c r="AA116" s="37" t="str">
        <f>IFERROR(INDEX(ORGANIZATIONS!$Z$3:$Z$45,MATCH($F116,ORGANIZATIONS!$Y$3:$Y$45,0),1),"")</f>
        <v/>
      </c>
      <c r="AB116" s="98"/>
      <c r="AC116" s="403"/>
      <c r="AD116" s="403"/>
      <c r="AE116" s="403"/>
      <c r="AF116" s="403"/>
      <c r="AG116" s="98"/>
      <c r="AH116" s="403"/>
      <c r="AI116" s="403"/>
      <c r="AJ116" s="403"/>
      <c r="AK116" s="403"/>
      <c r="AL116" s="98"/>
      <c r="AM116" s="403"/>
      <c r="AN116" s="403"/>
      <c r="AO116" s="403"/>
      <c r="AP116" s="403"/>
      <c r="AQ116" s="403"/>
    </row>
    <row r="117" spans="1:43">
      <c r="A117" t="s">
        <v>948</v>
      </c>
      <c r="B117" s="1" t="str">
        <f t="shared" si="2"/>
        <v>$16</v>
      </c>
      <c r="C117" s="1" t="str">
        <f t="shared" si="3"/>
        <v>Melshimber' Villa (noble villa, A, 4s &amp; 5s)</v>
      </c>
      <c r="F117" s="37" t="s">
        <v>504</v>
      </c>
      <c r="G117" s="37" t="s">
        <v>1677</v>
      </c>
      <c r="H117" s="61" t="s">
        <v>2318</v>
      </c>
      <c r="I117" s="61" t="s">
        <v>3293</v>
      </c>
      <c r="J117" s="61" t="s">
        <v>2150</v>
      </c>
      <c r="K117" s="61" t="s">
        <v>2151</v>
      </c>
      <c r="L117" s="61" t="s">
        <v>2201</v>
      </c>
      <c r="M117" s="61"/>
      <c r="N117" s="61"/>
      <c r="O117" s="108" t="s">
        <v>6659</v>
      </c>
      <c r="P117" s="98"/>
      <c r="Q117" s="37" t="str">
        <f>IFERROR(INDEX('VOLO GUIDE TO WATERDEEP'!B$3:B$166,MATCH($H117,'VOLO GUIDE TO WATERDEEP'!$A$3:$A$166,0),1),"")</f>
        <v/>
      </c>
      <c r="R117" s="37" t="str">
        <f>IFERROR(INDEX('VOLO GUIDE TO WATERDEEP'!C$3:C$166,MATCH($H117,'VOLO GUIDE TO WATERDEEP'!$A$3:$A$166,0),1),"")</f>
        <v/>
      </c>
      <c r="S117" s="37" t="str">
        <f>IFERROR(INDEX('VOLO GUIDE TO WATERDEEP'!D$3:D$166,MATCH($H117,'VOLO GUIDE TO WATERDEEP'!$A$3:$A$166,0),1),"")</f>
        <v/>
      </c>
      <c r="T117" s="37" t="str">
        <f>IFERROR(INDEX('VOLO GUIDE TO WATERDEEP'!E$3:E$166,MATCH($H117,'VOLO GUIDE TO WATERDEEP'!$A$3:$A$166,0),1),"")</f>
        <v/>
      </c>
      <c r="U117" s="37" t="str">
        <f>IFERROR(INDEX('VOLO GUIDE TO WATERDEEP'!F$3:F$166,MATCH($H117,'VOLO GUIDE TO WATERDEEP'!$A$3:$A$166,0),1),"")</f>
        <v/>
      </c>
      <c r="V117" s="37" t="str">
        <f>IFERROR(INDEX('VOLO GUIDE TO WATERDEEP'!G$3:G$166,MATCH($H117,'VOLO GUIDE TO WATERDEEP'!$A$3:$A$166,0),1),"")</f>
        <v/>
      </c>
      <c r="W117" s="37" t="str">
        <f>IFERROR(INDEX('VOLO GUIDE TO WATERDEEP'!I$3:I$166,MATCH($H117,'VOLO GUIDE TO WATERDEEP'!$A$3:$A$166,0),1),"")</f>
        <v/>
      </c>
      <c r="X117" s="98"/>
      <c r="Y117" s="37" t="str">
        <f>IFERROR(INDEX(ORGANIZATIONS!$B$2:$B$43,MATCH($F117,ORGANIZATIONS!$G$2:$G$43,0),1),"")</f>
        <v/>
      </c>
      <c r="Z117" s="98"/>
      <c r="AA117" s="37" t="str">
        <f>IFERROR(INDEX(ORGANIZATIONS!$Z$3:$Z$45,MATCH($F117,ORGANIZATIONS!$Y$3:$Y$45,0),1),"")</f>
        <v xml:space="preserve">Melshimber </v>
      </c>
      <c r="AB117" s="98"/>
      <c r="AC117" s="403"/>
      <c r="AD117" s="403"/>
      <c r="AE117" s="403"/>
      <c r="AF117" s="403"/>
      <c r="AG117" s="98"/>
      <c r="AH117" s="403"/>
      <c r="AI117" s="403"/>
      <c r="AJ117" s="403"/>
      <c r="AK117" s="403"/>
      <c r="AL117" s="98"/>
      <c r="AM117" s="403"/>
      <c r="AN117" s="403"/>
      <c r="AO117" s="403"/>
      <c r="AP117" s="403"/>
      <c r="AQ117" s="403"/>
    </row>
    <row r="118" spans="1:43">
      <c r="A118" t="s">
        <v>949</v>
      </c>
      <c r="B118" s="1" t="str">
        <f t="shared" si="2"/>
        <v>$17</v>
      </c>
      <c r="C118" s="1" t="str">
        <f t="shared" si="3"/>
        <v>Ilitul Villa (noble villa, A, 2s)</v>
      </c>
      <c r="F118" s="37" t="s">
        <v>424</v>
      </c>
      <c r="G118" s="37" t="s">
        <v>1678</v>
      </c>
      <c r="H118" s="61" t="s">
        <v>2319</v>
      </c>
      <c r="I118" s="61" t="s">
        <v>3293</v>
      </c>
      <c r="J118" s="61" t="s">
        <v>2150</v>
      </c>
      <c r="K118" s="61" t="s">
        <v>2151</v>
      </c>
      <c r="L118" s="61" t="s">
        <v>2147</v>
      </c>
      <c r="M118" s="61"/>
      <c r="N118" s="61"/>
      <c r="O118" s="108" t="s">
        <v>6659</v>
      </c>
      <c r="P118" s="98"/>
      <c r="Q118" s="37" t="str">
        <f>IFERROR(INDEX('VOLO GUIDE TO WATERDEEP'!B$3:B$166,MATCH($H118,'VOLO GUIDE TO WATERDEEP'!$A$3:$A$166,0),1),"")</f>
        <v/>
      </c>
      <c r="R118" s="37" t="str">
        <f>IFERROR(INDEX('VOLO GUIDE TO WATERDEEP'!C$3:C$166,MATCH($H118,'VOLO GUIDE TO WATERDEEP'!$A$3:$A$166,0),1),"")</f>
        <v/>
      </c>
      <c r="S118" s="37" t="str">
        <f>IFERROR(INDEX('VOLO GUIDE TO WATERDEEP'!D$3:D$166,MATCH($H118,'VOLO GUIDE TO WATERDEEP'!$A$3:$A$166,0),1),"")</f>
        <v/>
      </c>
      <c r="T118" s="37" t="str">
        <f>IFERROR(INDEX('VOLO GUIDE TO WATERDEEP'!E$3:E$166,MATCH($H118,'VOLO GUIDE TO WATERDEEP'!$A$3:$A$166,0),1),"")</f>
        <v/>
      </c>
      <c r="U118" s="37" t="str">
        <f>IFERROR(INDEX('VOLO GUIDE TO WATERDEEP'!F$3:F$166,MATCH($H118,'VOLO GUIDE TO WATERDEEP'!$A$3:$A$166,0),1),"")</f>
        <v/>
      </c>
      <c r="V118" s="37" t="str">
        <f>IFERROR(INDEX('VOLO GUIDE TO WATERDEEP'!G$3:G$166,MATCH($H118,'VOLO GUIDE TO WATERDEEP'!$A$3:$A$166,0),1),"")</f>
        <v/>
      </c>
      <c r="W118" s="37" t="str">
        <f>IFERROR(INDEX('VOLO GUIDE TO WATERDEEP'!I$3:I$166,MATCH($H118,'VOLO GUIDE TO WATERDEEP'!$A$3:$A$166,0),1),"")</f>
        <v/>
      </c>
      <c r="X118" s="98"/>
      <c r="Y118" s="37" t="str">
        <f>IFERROR(INDEX(ORGANIZATIONS!$B$2:$B$43,MATCH($F118,ORGANIZATIONS!$G$2:$G$43,0),1),"")</f>
        <v/>
      </c>
      <c r="Z118" s="98"/>
      <c r="AA118" s="37" t="str">
        <f>IFERROR(INDEX(ORGANIZATIONS!$Z$3:$Z$45,MATCH($F118,ORGANIZATIONS!$Y$3:$Y$45,0),1),"")</f>
        <v/>
      </c>
      <c r="AB118" s="98"/>
      <c r="AC118" s="403"/>
      <c r="AD118" s="403"/>
      <c r="AE118" s="403"/>
      <c r="AF118" s="403"/>
      <c r="AG118" s="98"/>
      <c r="AH118" s="403"/>
      <c r="AI118" s="403"/>
      <c r="AJ118" s="403"/>
      <c r="AK118" s="403"/>
      <c r="AL118" s="98"/>
      <c r="AM118" s="403"/>
      <c r="AN118" s="403"/>
      <c r="AO118" s="403"/>
      <c r="AP118" s="403"/>
      <c r="AQ118" s="403"/>
    </row>
    <row r="119" spans="1:43">
      <c r="A119" t="s">
        <v>950</v>
      </c>
      <c r="B119" s="1" t="str">
        <f t="shared" si="2"/>
        <v>$18</v>
      </c>
      <c r="C119" s="1" t="str">
        <f t="shared" si="3"/>
        <v>Aurora's Realms Shop, Singing Dolphin Catalog Counter (business, B, 1)</v>
      </c>
      <c r="F119" s="37" t="s">
        <v>1343</v>
      </c>
      <c r="G119" s="37" t="s">
        <v>1679</v>
      </c>
      <c r="H119" s="61" t="s">
        <v>2320</v>
      </c>
      <c r="I119" s="61" t="s">
        <v>3293</v>
      </c>
      <c r="J119" s="61" t="s">
        <v>2163</v>
      </c>
      <c r="K119" s="61" t="s">
        <v>2156</v>
      </c>
      <c r="L119" s="61">
        <v>1</v>
      </c>
      <c r="M119" s="61"/>
      <c r="N119" s="61"/>
      <c r="O119" s="108" t="s">
        <v>6659</v>
      </c>
      <c r="P119" s="98"/>
      <c r="Q119" s="37" t="str">
        <f>IFERROR(INDEX('VOLO GUIDE TO WATERDEEP'!B$3:B$166,MATCH($H119,'VOLO GUIDE TO WATERDEEP'!$A$3:$A$166,0),1),"")</f>
        <v/>
      </c>
      <c r="R119" s="37" t="str">
        <f>IFERROR(INDEX('VOLO GUIDE TO WATERDEEP'!C$3:C$166,MATCH($H119,'VOLO GUIDE TO WATERDEEP'!$A$3:$A$166,0),1),"")</f>
        <v/>
      </c>
      <c r="S119" s="37" t="str">
        <f>IFERROR(INDEX('VOLO GUIDE TO WATERDEEP'!D$3:D$166,MATCH($H119,'VOLO GUIDE TO WATERDEEP'!$A$3:$A$166,0),1),"")</f>
        <v/>
      </c>
      <c r="T119" s="37" t="str">
        <f>IFERROR(INDEX('VOLO GUIDE TO WATERDEEP'!E$3:E$166,MATCH($H119,'VOLO GUIDE TO WATERDEEP'!$A$3:$A$166,0),1),"")</f>
        <v/>
      </c>
      <c r="U119" s="37" t="str">
        <f>IFERROR(INDEX('VOLO GUIDE TO WATERDEEP'!F$3:F$166,MATCH($H119,'VOLO GUIDE TO WATERDEEP'!$A$3:$A$166,0),1),"")</f>
        <v/>
      </c>
      <c r="V119" s="37" t="str">
        <f>IFERROR(INDEX('VOLO GUIDE TO WATERDEEP'!G$3:G$166,MATCH($H119,'VOLO GUIDE TO WATERDEEP'!$A$3:$A$166,0),1),"")</f>
        <v/>
      </c>
      <c r="W119" s="37" t="str">
        <f>IFERROR(INDEX('VOLO GUIDE TO WATERDEEP'!I$3:I$166,MATCH($H119,'VOLO GUIDE TO WATERDEEP'!$A$3:$A$166,0),1),"")</f>
        <v/>
      </c>
      <c r="X119" s="98"/>
      <c r="Y119" s="37" t="str">
        <f>IFERROR(INDEX(ORGANIZATIONS!$B$2:$B$43,MATCH($F119,ORGANIZATIONS!$G$2:$G$43,0),1),"")</f>
        <v/>
      </c>
      <c r="Z119" s="98"/>
      <c r="AA119" s="37" t="str">
        <f>IFERROR(INDEX(ORGANIZATIONS!$Z$3:$Z$45,MATCH($F119,ORGANIZATIONS!$Y$3:$Y$45,0),1),"")</f>
        <v/>
      </c>
      <c r="AB119" s="98"/>
      <c r="AC119" s="403"/>
      <c r="AD119" s="403"/>
      <c r="AE119" s="403"/>
      <c r="AF119" s="403"/>
      <c r="AG119" s="98"/>
      <c r="AH119" s="403"/>
      <c r="AI119" s="403"/>
      <c r="AJ119" s="403"/>
      <c r="AK119" s="403"/>
      <c r="AL119" s="98"/>
      <c r="AM119" s="403"/>
      <c r="AN119" s="403"/>
      <c r="AO119" s="403"/>
      <c r="AP119" s="403"/>
      <c r="AQ119" s="403"/>
    </row>
    <row r="120" spans="1:43">
      <c r="A120" t="s">
        <v>951</v>
      </c>
      <c r="B120" s="1" t="str">
        <f t="shared" si="2"/>
        <v>$19</v>
      </c>
      <c r="C120" s="1" t="str">
        <f t="shared" si="3"/>
        <v>The Tower of Luck (temple, A, 2s &amp; 3s)</v>
      </c>
      <c r="F120" s="37" t="s">
        <v>1344</v>
      </c>
      <c r="G120" s="37" t="s">
        <v>1680</v>
      </c>
      <c r="H120" s="61" t="s">
        <v>2321</v>
      </c>
      <c r="I120" s="61" t="s">
        <v>3293</v>
      </c>
      <c r="J120" s="61" t="s">
        <v>2175</v>
      </c>
      <c r="K120" s="61" t="s">
        <v>2151</v>
      </c>
      <c r="L120" s="61" t="s">
        <v>2145</v>
      </c>
      <c r="M120" s="61"/>
      <c r="N120" s="61"/>
      <c r="O120" s="108" t="s">
        <v>6659</v>
      </c>
      <c r="P120" s="98"/>
      <c r="Q120" s="37" t="str">
        <f>IFERROR(INDEX('VOLO GUIDE TO WATERDEEP'!B$3:B$166,MATCH($H120,'VOLO GUIDE TO WATERDEEP'!$A$3:$A$166,0),1),"")</f>
        <v/>
      </c>
      <c r="R120" s="37" t="str">
        <f>IFERROR(INDEX('VOLO GUIDE TO WATERDEEP'!C$3:C$166,MATCH($H120,'VOLO GUIDE TO WATERDEEP'!$A$3:$A$166,0),1),"")</f>
        <v/>
      </c>
      <c r="S120" s="37" t="str">
        <f>IFERROR(INDEX('VOLO GUIDE TO WATERDEEP'!D$3:D$166,MATCH($H120,'VOLO GUIDE TO WATERDEEP'!$A$3:$A$166,0),1),"")</f>
        <v/>
      </c>
      <c r="T120" s="37" t="str">
        <f>IFERROR(INDEX('VOLO GUIDE TO WATERDEEP'!E$3:E$166,MATCH($H120,'VOLO GUIDE TO WATERDEEP'!$A$3:$A$166,0),1),"")</f>
        <v/>
      </c>
      <c r="U120" s="37" t="str">
        <f>IFERROR(INDEX('VOLO GUIDE TO WATERDEEP'!F$3:F$166,MATCH($H120,'VOLO GUIDE TO WATERDEEP'!$A$3:$A$166,0),1),"")</f>
        <v/>
      </c>
      <c r="V120" s="37" t="str">
        <f>IFERROR(INDEX('VOLO GUIDE TO WATERDEEP'!G$3:G$166,MATCH($H120,'VOLO GUIDE TO WATERDEEP'!$A$3:$A$166,0),1),"")</f>
        <v/>
      </c>
      <c r="W120" s="37" t="str">
        <f>IFERROR(INDEX('VOLO GUIDE TO WATERDEEP'!I$3:I$166,MATCH($H120,'VOLO GUIDE TO WATERDEEP'!$A$3:$A$166,0),1),"")</f>
        <v/>
      </c>
      <c r="X120" s="98"/>
      <c r="Y120" s="37" t="str">
        <f>IFERROR(INDEX(ORGANIZATIONS!$B$2:$B$43,MATCH($F120,ORGANIZATIONS!$G$2:$G$43,0),1),"")</f>
        <v/>
      </c>
      <c r="Z120" s="98"/>
      <c r="AA120" s="37" t="str">
        <f>IFERROR(INDEX(ORGANIZATIONS!$Z$3:$Z$45,MATCH($F120,ORGANIZATIONS!$Y$3:$Y$45,0),1),"")</f>
        <v/>
      </c>
      <c r="AB120" s="98"/>
      <c r="AC120" s="403"/>
      <c r="AD120" s="403"/>
      <c r="AE120" s="403"/>
      <c r="AF120" s="403"/>
      <c r="AG120" s="98"/>
      <c r="AH120" s="403"/>
      <c r="AI120" s="403"/>
      <c r="AJ120" s="403"/>
      <c r="AK120" s="403"/>
      <c r="AL120" s="98"/>
      <c r="AM120" s="403"/>
      <c r="AN120" s="403"/>
      <c r="AO120" s="403"/>
      <c r="AP120" s="403"/>
      <c r="AQ120" s="403"/>
    </row>
    <row r="121" spans="1:43">
      <c r="A121" t="s">
        <v>952</v>
      </c>
      <c r="B121" s="1" t="str">
        <f t="shared" si="2"/>
        <v>$20</v>
      </c>
      <c r="C121" s="1" t="str">
        <f t="shared" si="3"/>
        <v>Wavesilver Villa (noble villa, A, 2s &amp; 4s)</v>
      </c>
      <c r="F121" s="37" t="s">
        <v>647</v>
      </c>
      <c r="G121" s="37" t="s">
        <v>1681</v>
      </c>
      <c r="H121" s="61" t="s">
        <v>2322</v>
      </c>
      <c r="I121" s="61" t="s">
        <v>3293</v>
      </c>
      <c r="J121" s="61" t="s">
        <v>2150</v>
      </c>
      <c r="K121" s="61" t="s">
        <v>2151</v>
      </c>
      <c r="L121" s="61" t="s">
        <v>2148</v>
      </c>
      <c r="M121" s="61"/>
      <c r="N121" s="61"/>
      <c r="O121" s="108" t="s">
        <v>6659</v>
      </c>
      <c r="P121" s="99"/>
      <c r="Q121" s="37" t="str">
        <f>IFERROR(INDEX('VOLO GUIDE TO WATERDEEP'!B$3:B$166,MATCH($H121,'VOLO GUIDE TO WATERDEEP'!$A$3:$A$166,0),1),"")</f>
        <v/>
      </c>
      <c r="R121" s="37" t="str">
        <f>IFERROR(INDEX('VOLO GUIDE TO WATERDEEP'!C$3:C$166,MATCH($H121,'VOLO GUIDE TO WATERDEEP'!$A$3:$A$166,0),1),"")</f>
        <v/>
      </c>
      <c r="S121" s="37" t="str">
        <f>IFERROR(INDEX('VOLO GUIDE TO WATERDEEP'!D$3:D$166,MATCH($H121,'VOLO GUIDE TO WATERDEEP'!$A$3:$A$166,0),1),"")</f>
        <v/>
      </c>
      <c r="T121" s="37" t="str">
        <f>IFERROR(INDEX('VOLO GUIDE TO WATERDEEP'!E$3:E$166,MATCH($H121,'VOLO GUIDE TO WATERDEEP'!$A$3:$A$166,0),1),"")</f>
        <v/>
      </c>
      <c r="U121" s="37" t="str">
        <f>IFERROR(INDEX('VOLO GUIDE TO WATERDEEP'!F$3:F$166,MATCH($H121,'VOLO GUIDE TO WATERDEEP'!$A$3:$A$166,0),1),"")</f>
        <v/>
      </c>
      <c r="V121" s="37" t="str">
        <f>IFERROR(INDEX('VOLO GUIDE TO WATERDEEP'!G$3:G$166,MATCH($H121,'VOLO GUIDE TO WATERDEEP'!$A$3:$A$166,0),1),"")</f>
        <v/>
      </c>
      <c r="W121" s="37" t="str">
        <f>IFERROR(INDEX('VOLO GUIDE TO WATERDEEP'!I$3:I$166,MATCH($H121,'VOLO GUIDE TO WATERDEEP'!$A$3:$A$166,0),1),"")</f>
        <v/>
      </c>
      <c r="X121" s="99"/>
      <c r="Y121" s="37" t="str">
        <f>IFERROR(INDEX(ORGANIZATIONS!$B$2:$B$43,MATCH($F121,ORGANIZATIONS!$G$2:$G$43,0),1),"")</f>
        <v/>
      </c>
      <c r="Z121" s="99"/>
      <c r="AA121" s="37" t="str">
        <f>IFERROR(INDEX(ORGANIZATIONS!$Z$3:$Z$45,MATCH($F121,ORGANIZATIONS!$Y$3:$Y$45,0),1),"")</f>
        <v/>
      </c>
      <c r="AB121" s="99"/>
      <c r="AC121" s="403"/>
      <c r="AD121" s="403"/>
      <c r="AE121" s="403"/>
      <c r="AF121" s="403"/>
      <c r="AG121" s="99"/>
      <c r="AH121" s="403"/>
      <c r="AI121" s="403"/>
      <c r="AJ121" s="403"/>
      <c r="AK121" s="403"/>
      <c r="AL121" s="99"/>
      <c r="AM121" s="403"/>
      <c r="AN121" s="403"/>
      <c r="AO121" s="403"/>
      <c r="AP121" s="403"/>
      <c r="AQ121" s="403"/>
    </row>
    <row r="122" spans="1:43">
      <c r="A122" t="s">
        <v>953</v>
      </c>
      <c r="B122" s="1" t="str">
        <f t="shared" si="2"/>
        <v>$21</v>
      </c>
      <c r="C122" s="1" t="str">
        <f t="shared" si="3"/>
        <v>The House of Wonder (temple, A, 5s)</v>
      </c>
      <c r="F122" s="37" t="s">
        <v>1345</v>
      </c>
      <c r="G122" s="37" t="s">
        <v>1682</v>
      </c>
      <c r="H122" s="61" t="s">
        <v>2323</v>
      </c>
      <c r="I122" s="61" t="s">
        <v>3293</v>
      </c>
      <c r="J122" s="61" t="s">
        <v>2175</v>
      </c>
      <c r="K122" s="61" t="s">
        <v>2151</v>
      </c>
      <c r="L122" s="61">
        <v>5</v>
      </c>
      <c r="M122" s="61"/>
      <c r="N122" s="61"/>
      <c r="O122" s="108" t="s">
        <v>6677</v>
      </c>
      <c r="P122" s="98"/>
      <c r="Q122" s="37" t="str">
        <f>IFERROR(INDEX('VOLO GUIDE TO WATERDEEP'!B$3:B$166,MATCH($H122,'VOLO GUIDE TO WATERDEEP'!$A$3:$A$166,0),1),"")</f>
        <v/>
      </c>
      <c r="R122" s="37" t="str">
        <f>IFERROR(INDEX('VOLO GUIDE TO WATERDEEP'!C$3:C$166,MATCH($H122,'VOLO GUIDE TO WATERDEEP'!$A$3:$A$166,0),1),"")</f>
        <v/>
      </c>
      <c r="S122" s="37" t="str">
        <f>IFERROR(INDEX('VOLO GUIDE TO WATERDEEP'!D$3:D$166,MATCH($H122,'VOLO GUIDE TO WATERDEEP'!$A$3:$A$166,0),1),"")</f>
        <v/>
      </c>
      <c r="T122" s="37" t="str">
        <f>IFERROR(INDEX('VOLO GUIDE TO WATERDEEP'!E$3:E$166,MATCH($H122,'VOLO GUIDE TO WATERDEEP'!$A$3:$A$166,0),1),"")</f>
        <v/>
      </c>
      <c r="U122" s="37" t="str">
        <f>IFERROR(INDEX('VOLO GUIDE TO WATERDEEP'!F$3:F$166,MATCH($H122,'VOLO GUIDE TO WATERDEEP'!$A$3:$A$166,0),1),"")</f>
        <v/>
      </c>
      <c r="V122" s="37" t="str">
        <f>IFERROR(INDEX('VOLO GUIDE TO WATERDEEP'!G$3:G$166,MATCH($H122,'VOLO GUIDE TO WATERDEEP'!$A$3:$A$166,0),1),"")</f>
        <v/>
      </c>
      <c r="W122" s="37" t="str">
        <f>IFERROR(INDEX('VOLO GUIDE TO WATERDEEP'!I$3:I$166,MATCH($H122,'VOLO GUIDE TO WATERDEEP'!$A$3:$A$166,0),1),"")</f>
        <v/>
      </c>
      <c r="X122" s="98"/>
      <c r="Y122" s="37" t="str">
        <f>IFERROR(INDEX(ORGANIZATIONS!$B$2:$B$43,MATCH($F122,ORGANIZATIONS!$G$2:$G$43,0),1),"")</f>
        <v/>
      </c>
      <c r="Z122" s="98"/>
      <c r="AA122" s="37">
        <f>IFERROR(INDEX(ORGANIZATIONS!$Z$3:$Z$45,MATCH($F122,ORGANIZATIONS!$Y$3:$Y$45,0),1),"")</f>
        <v>0</v>
      </c>
      <c r="AB122" s="98"/>
      <c r="AC122" s="403"/>
      <c r="AD122" s="403"/>
      <c r="AE122" s="403"/>
      <c r="AF122" s="403"/>
      <c r="AG122" s="98"/>
      <c r="AH122" s="403"/>
      <c r="AI122" s="403"/>
      <c r="AJ122" s="403"/>
      <c r="AK122" s="403"/>
      <c r="AL122" s="98"/>
      <c r="AM122" s="403"/>
      <c r="AN122" s="403"/>
      <c r="AO122" s="403"/>
      <c r="AP122" s="403"/>
      <c r="AQ122" s="403"/>
    </row>
    <row r="123" spans="1:43">
      <c r="A123" t="s">
        <v>954</v>
      </c>
      <c r="B123" s="1" t="str">
        <f t="shared" si="2"/>
        <v>$22</v>
      </c>
      <c r="C123" s="1" t="str">
        <f t="shared" si="3"/>
        <v>Eltorchul Villa (noble villa, A, 1s &amp; 3s)</v>
      </c>
      <c r="F123" s="37" t="s">
        <v>349</v>
      </c>
      <c r="G123" s="37" t="s">
        <v>1683</v>
      </c>
      <c r="H123" s="61" t="s">
        <v>2324</v>
      </c>
      <c r="I123" s="61" t="s">
        <v>3293</v>
      </c>
      <c r="J123" s="61" t="s">
        <v>2150</v>
      </c>
      <c r="K123" s="61" t="s">
        <v>2151</v>
      </c>
      <c r="L123" s="61" t="s">
        <v>2216</v>
      </c>
      <c r="M123" s="61"/>
      <c r="N123" s="61"/>
      <c r="O123" s="108" t="s">
        <v>6659</v>
      </c>
      <c r="P123" s="98"/>
      <c r="Q123" s="37" t="str">
        <f>IFERROR(INDEX('VOLO GUIDE TO WATERDEEP'!B$3:B$166,MATCH($H123,'VOLO GUIDE TO WATERDEEP'!$A$3:$A$166,0),1),"")</f>
        <v/>
      </c>
      <c r="R123" s="37" t="str">
        <f>IFERROR(INDEX('VOLO GUIDE TO WATERDEEP'!C$3:C$166,MATCH($H123,'VOLO GUIDE TO WATERDEEP'!$A$3:$A$166,0),1),"")</f>
        <v/>
      </c>
      <c r="S123" s="37" t="str">
        <f>IFERROR(INDEX('VOLO GUIDE TO WATERDEEP'!D$3:D$166,MATCH($H123,'VOLO GUIDE TO WATERDEEP'!$A$3:$A$166,0),1),"")</f>
        <v/>
      </c>
      <c r="T123" s="37" t="str">
        <f>IFERROR(INDEX('VOLO GUIDE TO WATERDEEP'!E$3:E$166,MATCH($H123,'VOLO GUIDE TO WATERDEEP'!$A$3:$A$166,0),1),"")</f>
        <v/>
      </c>
      <c r="U123" s="37" t="str">
        <f>IFERROR(INDEX('VOLO GUIDE TO WATERDEEP'!F$3:F$166,MATCH($H123,'VOLO GUIDE TO WATERDEEP'!$A$3:$A$166,0),1),"")</f>
        <v/>
      </c>
      <c r="V123" s="37" t="str">
        <f>IFERROR(INDEX('VOLO GUIDE TO WATERDEEP'!G$3:G$166,MATCH($H123,'VOLO GUIDE TO WATERDEEP'!$A$3:$A$166,0),1),"")</f>
        <v/>
      </c>
      <c r="W123" s="37" t="str">
        <f>IFERROR(INDEX('VOLO GUIDE TO WATERDEEP'!I$3:I$166,MATCH($H123,'VOLO GUIDE TO WATERDEEP'!$A$3:$A$166,0),1),"")</f>
        <v/>
      </c>
      <c r="X123" s="98"/>
      <c r="Y123" s="37" t="str">
        <f>IFERROR(INDEX(ORGANIZATIONS!$B$2:$B$43,MATCH($F123,ORGANIZATIONS!$G$2:$G$43,0),1),"")</f>
        <v/>
      </c>
      <c r="Z123" s="98"/>
      <c r="AA123" s="37" t="str">
        <f>IFERROR(INDEX(ORGANIZATIONS!$Z$3:$Z$45,MATCH($F123,ORGANIZATIONS!$Y$3:$Y$45,0),1),"")</f>
        <v/>
      </c>
      <c r="AB123" s="98"/>
      <c r="AC123" s="403"/>
      <c r="AD123" s="403"/>
      <c r="AE123" s="403"/>
      <c r="AF123" s="403"/>
      <c r="AG123" s="98"/>
      <c r="AH123" s="403"/>
      <c r="AI123" s="403"/>
      <c r="AJ123" s="403"/>
      <c r="AK123" s="403"/>
      <c r="AL123" s="98"/>
      <c r="AM123" s="403"/>
      <c r="AN123" s="403"/>
      <c r="AO123" s="403"/>
      <c r="AP123" s="403"/>
      <c r="AQ123" s="403"/>
    </row>
    <row r="124" spans="1:43">
      <c r="A124" t="s">
        <v>955</v>
      </c>
      <c r="B124" s="1" t="str">
        <f t="shared" si="2"/>
        <v>$23</v>
      </c>
      <c r="C124" s="1" t="str">
        <f t="shared" si="3"/>
        <v>Nesher Villa (noble villa, A, 1s &amp; 2s)</v>
      </c>
      <c r="F124" s="37" t="s">
        <v>523</v>
      </c>
      <c r="G124" s="37" t="s">
        <v>1684</v>
      </c>
      <c r="H124" s="61" t="s">
        <v>2325</v>
      </c>
      <c r="I124" s="61" t="s">
        <v>3293</v>
      </c>
      <c r="J124" s="61" t="s">
        <v>2150</v>
      </c>
      <c r="K124" s="61" t="s">
        <v>2151</v>
      </c>
      <c r="L124" s="61" t="s">
        <v>2146</v>
      </c>
      <c r="M124" s="61"/>
      <c r="N124" s="61"/>
      <c r="O124" s="108" t="s">
        <v>6659</v>
      </c>
      <c r="P124" s="98"/>
      <c r="Q124" s="37" t="str">
        <f>IFERROR(INDEX('VOLO GUIDE TO WATERDEEP'!B$3:B$166,MATCH($H124,'VOLO GUIDE TO WATERDEEP'!$A$3:$A$166,0),1),"")</f>
        <v/>
      </c>
      <c r="R124" s="37" t="str">
        <f>IFERROR(INDEX('VOLO GUIDE TO WATERDEEP'!C$3:C$166,MATCH($H124,'VOLO GUIDE TO WATERDEEP'!$A$3:$A$166,0),1),"")</f>
        <v/>
      </c>
      <c r="S124" s="37" t="str">
        <f>IFERROR(INDEX('VOLO GUIDE TO WATERDEEP'!D$3:D$166,MATCH($H124,'VOLO GUIDE TO WATERDEEP'!$A$3:$A$166,0),1),"")</f>
        <v/>
      </c>
      <c r="T124" s="37" t="str">
        <f>IFERROR(INDEX('VOLO GUIDE TO WATERDEEP'!E$3:E$166,MATCH($H124,'VOLO GUIDE TO WATERDEEP'!$A$3:$A$166,0),1),"")</f>
        <v/>
      </c>
      <c r="U124" s="37" t="str">
        <f>IFERROR(INDEX('VOLO GUIDE TO WATERDEEP'!F$3:F$166,MATCH($H124,'VOLO GUIDE TO WATERDEEP'!$A$3:$A$166,0),1),"")</f>
        <v/>
      </c>
      <c r="V124" s="37" t="str">
        <f>IFERROR(INDEX('VOLO GUIDE TO WATERDEEP'!G$3:G$166,MATCH($H124,'VOLO GUIDE TO WATERDEEP'!$A$3:$A$166,0),1),"")</f>
        <v/>
      </c>
      <c r="W124" s="37" t="str">
        <f>IFERROR(INDEX('VOLO GUIDE TO WATERDEEP'!I$3:I$166,MATCH($H124,'VOLO GUIDE TO WATERDEEP'!$A$3:$A$166,0),1),"")</f>
        <v/>
      </c>
      <c r="X124" s="98"/>
      <c r="Y124" s="37" t="str">
        <f>IFERROR(INDEX(ORGANIZATIONS!$B$2:$B$43,MATCH($F124,ORGANIZATIONS!$G$2:$G$43,0),1),"")</f>
        <v/>
      </c>
      <c r="Z124" s="98"/>
      <c r="AA124" s="37" t="str">
        <f>IFERROR(INDEX(ORGANIZATIONS!$Z$3:$Z$45,MATCH($F124,ORGANIZATIONS!$Y$3:$Y$45,0),1),"")</f>
        <v/>
      </c>
      <c r="AB124" s="98"/>
      <c r="AC124" s="403"/>
      <c r="AD124" s="403"/>
      <c r="AE124" s="403"/>
      <c r="AF124" s="403"/>
      <c r="AG124" s="98"/>
      <c r="AH124" s="403"/>
      <c r="AI124" s="403"/>
      <c r="AJ124" s="403"/>
      <c r="AK124" s="403"/>
      <c r="AL124" s="98"/>
      <c r="AM124" s="403"/>
      <c r="AN124" s="403"/>
      <c r="AO124" s="403"/>
      <c r="AP124" s="403"/>
      <c r="AQ124" s="403"/>
    </row>
    <row r="125" spans="1:43">
      <c r="A125" t="s">
        <v>956</v>
      </c>
      <c r="B125" s="1" t="str">
        <f t="shared" si="2"/>
        <v>$24</v>
      </c>
      <c r="C125" s="1" t="str">
        <f t="shared" si="3"/>
        <v>Gundwynd Villa (noble villa, A, 2s &amp; 3s)</v>
      </c>
      <c r="F125" s="37" t="s">
        <v>387</v>
      </c>
      <c r="G125" s="37" t="s">
        <v>1685</v>
      </c>
      <c r="H125" s="61" t="s">
        <v>2326</v>
      </c>
      <c r="I125" s="61" t="s">
        <v>3293</v>
      </c>
      <c r="J125" s="61" t="s">
        <v>2150</v>
      </c>
      <c r="K125" s="61" t="s">
        <v>2151</v>
      </c>
      <c r="L125" s="61" t="s">
        <v>2145</v>
      </c>
      <c r="M125" s="61"/>
      <c r="N125" s="61"/>
      <c r="O125" s="108" t="s">
        <v>6659</v>
      </c>
      <c r="P125" s="98"/>
      <c r="Q125" s="37" t="str">
        <f>IFERROR(INDEX('VOLO GUIDE TO WATERDEEP'!B$3:B$166,MATCH($H125,'VOLO GUIDE TO WATERDEEP'!$A$3:$A$166,0),1),"")</f>
        <v/>
      </c>
      <c r="R125" s="37" t="str">
        <f>IFERROR(INDEX('VOLO GUIDE TO WATERDEEP'!C$3:C$166,MATCH($H125,'VOLO GUIDE TO WATERDEEP'!$A$3:$A$166,0),1),"")</f>
        <v/>
      </c>
      <c r="S125" s="37" t="str">
        <f>IFERROR(INDEX('VOLO GUIDE TO WATERDEEP'!D$3:D$166,MATCH($H125,'VOLO GUIDE TO WATERDEEP'!$A$3:$A$166,0),1),"")</f>
        <v/>
      </c>
      <c r="T125" s="37" t="str">
        <f>IFERROR(INDEX('VOLO GUIDE TO WATERDEEP'!E$3:E$166,MATCH($H125,'VOLO GUIDE TO WATERDEEP'!$A$3:$A$166,0),1),"")</f>
        <v/>
      </c>
      <c r="U125" s="37" t="str">
        <f>IFERROR(INDEX('VOLO GUIDE TO WATERDEEP'!F$3:F$166,MATCH($H125,'VOLO GUIDE TO WATERDEEP'!$A$3:$A$166,0),1),"")</f>
        <v/>
      </c>
      <c r="V125" s="37" t="str">
        <f>IFERROR(INDEX('VOLO GUIDE TO WATERDEEP'!G$3:G$166,MATCH($H125,'VOLO GUIDE TO WATERDEEP'!$A$3:$A$166,0),1),"")</f>
        <v/>
      </c>
      <c r="W125" s="37" t="str">
        <f>IFERROR(INDEX('VOLO GUIDE TO WATERDEEP'!I$3:I$166,MATCH($H125,'VOLO GUIDE TO WATERDEEP'!$A$3:$A$166,0),1),"")</f>
        <v/>
      </c>
      <c r="X125" s="98"/>
      <c r="Y125" s="37" t="str">
        <f>IFERROR(INDEX(ORGANIZATIONS!$B$2:$B$43,MATCH($F125,ORGANIZATIONS!$G$2:$G$43,0),1),"")</f>
        <v/>
      </c>
      <c r="Z125" s="98"/>
      <c r="AA125" s="37" t="str">
        <f>IFERROR(INDEX(ORGANIZATIONS!$Z$3:$Z$45,MATCH($F125,ORGANIZATIONS!$Y$3:$Y$45,0),1),"")</f>
        <v/>
      </c>
      <c r="AB125" s="98"/>
      <c r="AC125" s="403"/>
      <c r="AD125" s="403"/>
      <c r="AE125" s="403"/>
      <c r="AF125" s="403"/>
      <c r="AG125" s="98"/>
      <c r="AH125" s="403"/>
      <c r="AI125" s="403"/>
      <c r="AJ125" s="403"/>
      <c r="AK125" s="403"/>
      <c r="AL125" s="98"/>
      <c r="AM125" s="403"/>
      <c r="AN125" s="403"/>
      <c r="AO125" s="403"/>
      <c r="AP125" s="403"/>
      <c r="AQ125" s="403"/>
    </row>
    <row r="126" spans="1:43">
      <c r="A126" t="s">
        <v>957</v>
      </c>
      <c r="B126" s="1" t="str">
        <f t="shared" si="2"/>
        <v>$25</v>
      </c>
      <c r="C126" s="1" t="str">
        <f t="shared" si="3"/>
        <v>Tessalar's Tower (wizard's domicile, B, 4s)</v>
      </c>
      <c r="F126" s="37" t="s">
        <v>1346</v>
      </c>
      <c r="G126" s="37" t="s">
        <v>1686</v>
      </c>
      <c r="H126" s="61" t="s">
        <v>2327</v>
      </c>
      <c r="I126" s="61" t="s">
        <v>3293</v>
      </c>
      <c r="J126" s="61" t="s">
        <v>2179</v>
      </c>
      <c r="K126" s="61" t="s">
        <v>2156</v>
      </c>
      <c r="L126" s="61" t="s">
        <v>2202</v>
      </c>
      <c r="M126" s="61"/>
      <c r="N126" s="61"/>
      <c r="O126" s="108" t="s">
        <v>6659</v>
      </c>
      <c r="P126" s="98"/>
      <c r="Q126" s="37" t="str">
        <f>IFERROR(INDEX('VOLO GUIDE TO WATERDEEP'!B$3:B$166,MATCH($H126,'VOLO GUIDE TO WATERDEEP'!$A$3:$A$166,0),1),"")</f>
        <v/>
      </c>
      <c r="R126" s="37" t="str">
        <f>IFERROR(INDEX('VOLO GUIDE TO WATERDEEP'!C$3:C$166,MATCH($H126,'VOLO GUIDE TO WATERDEEP'!$A$3:$A$166,0),1),"")</f>
        <v/>
      </c>
      <c r="S126" s="37" t="str">
        <f>IFERROR(INDEX('VOLO GUIDE TO WATERDEEP'!D$3:D$166,MATCH($H126,'VOLO GUIDE TO WATERDEEP'!$A$3:$A$166,0),1),"")</f>
        <v/>
      </c>
      <c r="T126" s="37" t="str">
        <f>IFERROR(INDEX('VOLO GUIDE TO WATERDEEP'!E$3:E$166,MATCH($H126,'VOLO GUIDE TO WATERDEEP'!$A$3:$A$166,0),1),"")</f>
        <v/>
      </c>
      <c r="U126" s="37" t="str">
        <f>IFERROR(INDEX('VOLO GUIDE TO WATERDEEP'!F$3:F$166,MATCH($H126,'VOLO GUIDE TO WATERDEEP'!$A$3:$A$166,0),1),"")</f>
        <v/>
      </c>
      <c r="V126" s="37" t="str">
        <f>IFERROR(INDEX('VOLO GUIDE TO WATERDEEP'!G$3:G$166,MATCH($H126,'VOLO GUIDE TO WATERDEEP'!$A$3:$A$166,0),1),"")</f>
        <v/>
      </c>
      <c r="W126" s="37" t="str">
        <f>IFERROR(INDEX('VOLO GUIDE TO WATERDEEP'!I$3:I$166,MATCH($H126,'VOLO GUIDE TO WATERDEEP'!$A$3:$A$166,0),1),"")</f>
        <v/>
      </c>
      <c r="X126" s="98"/>
      <c r="Y126" s="37" t="str">
        <f>IFERROR(INDEX(ORGANIZATIONS!$B$2:$B$43,MATCH($F126,ORGANIZATIONS!$G$2:$G$43,0),1),"")</f>
        <v/>
      </c>
      <c r="Z126" s="98"/>
      <c r="AA126" s="37" t="str">
        <f>IFERROR(INDEX(ORGANIZATIONS!$Z$3:$Z$45,MATCH($F126,ORGANIZATIONS!$Y$3:$Y$45,0),1),"")</f>
        <v/>
      </c>
      <c r="AB126" s="98"/>
      <c r="AC126" s="403"/>
      <c r="AD126" s="403"/>
      <c r="AE126" s="403"/>
      <c r="AF126" s="403"/>
      <c r="AG126" s="98"/>
      <c r="AH126" s="403"/>
      <c r="AI126" s="403"/>
      <c r="AJ126" s="403"/>
      <c r="AK126" s="403"/>
      <c r="AL126" s="98"/>
      <c r="AM126" s="403"/>
      <c r="AN126" s="403"/>
      <c r="AO126" s="403"/>
      <c r="AP126" s="403"/>
      <c r="AQ126" s="403"/>
    </row>
    <row r="127" spans="1:43">
      <c r="A127" t="s">
        <v>958</v>
      </c>
      <c r="B127" s="1" t="str">
        <f t="shared" si="2"/>
        <v>$26</v>
      </c>
      <c r="C127" s="1" t="str">
        <f t="shared" si="3"/>
        <v>Artemel Villa (noble villa, A, 2s)</v>
      </c>
      <c r="F127" s="37" t="s">
        <v>265</v>
      </c>
      <c r="G127" s="37" t="s">
        <v>1687</v>
      </c>
      <c r="H127" s="61" t="s">
        <v>2328</v>
      </c>
      <c r="I127" s="61" t="s">
        <v>3293</v>
      </c>
      <c r="J127" s="61" t="s">
        <v>2150</v>
      </c>
      <c r="K127" s="61" t="s">
        <v>2151</v>
      </c>
      <c r="L127" s="61" t="s">
        <v>2147</v>
      </c>
      <c r="M127" s="61"/>
      <c r="N127" s="61"/>
      <c r="O127" s="108" t="s">
        <v>6659</v>
      </c>
      <c r="P127" s="98"/>
      <c r="Q127" s="37" t="str">
        <f>IFERROR(INDEX('VOLO GUIDE TO WATERDEEP'!B$3:B$166,MATCH($H127,'VOLO GUIDE TO WATERDEEP'!$A$3:$A$166,0),1),"")</f>
        <v/>
      </c>
      <c r="R127" s="37" t="str">
        <f>IFERROR(INDEX('VOLO GUIDE TO WATERDEEP'!C$3:C$166,MATCH($H127,'VOLO GUIDE TO WATERDEEP'!$A$3:$A$166,0),1),"")</f>
        <v/>
      </c>
      <c r="S127" s="37" t="str">
        <f>IFERROR(INDEX('VOLO GUIDE TO WATERDEEP'!D$3:D$166,MATCH($H127,'VOLO GUIDE TO WATERDEEP'!$A$3:$A$166,0),1),"")</f>
        <v/>
      </c>
      <c r="T127" s="37" t="str">
        <f>IFERROR(INDEX('VOLO GUIDE TO WATERDEEP'!E$3:E$166,MATCH($H127,'VOLO GUIDE TO WATERDEEP'!$A$3:$A$166,0),1),"")</f>
        <v/>
      </c>
      <c r="U127" s="37" t="str">
        <f>IFERROR(INDEX('VOLO GUIDE TO WATERDEEP'!F$3:F$166,MATCH($H127,'VOLO GUIDE TO WATERDEEP'!$A$3:$A$166,0),1),"")</f>
        <v/>
      </c>
      <c r="V127" s="37" t="str">
        <f>IFERROR(INDEX('VOLO GUIDE TO WATERDEEP'!G$3:G$166,MATCH($H127,'VOLO GUIDE TO WATERDEEP'!$A$3:$A$166,0),1),"")</f>
        <v/>
      </c>
      <c r="W127" s="37" t="str">
        <f>IFERROR(INDEX('VOLO GUIDE TO WATERDEEP'!I$3:I$166,MATCH($H127,'VOLO GUIDE TO WATERDEEP'!$A$3:$A$166,0),1),"")</f>
        <v/>
      </c>
      <c r="X127" s="98"/>
      <c r="Y127" s="37" t="str">
        <f>IFERROR(INDEX(ORGANIZATIONS!$B$2:$B$43,MATCH($F127,ORGANIZATIONS!$G$2:$G$43,0),1),"")</f>
        <v/>
      </c>
      <c r="Z127" s="98"/>
      <c r="AA127" s="37" t="str">
        <f>IFERROR(INDEX(ORGANIZATIONS!$Z$3:$Z$45,MATCH($F127,ORGANIZATIONS!$Y$3:$Y$45,0),1),"")</f>
        <v/>
      </c>
      <c r="AB127" s="98"/>
      <c r="AC127" s="403"/>
      <c r="AD127" s="403"/>
      <c r="AE127" s="403"/>
      <c r="AF127" s="403"/>
      <c r="AG127" s="98"/>
      <c r="AH127" s="403"/>
      <c r="AI127" s="403"/>
      <c r="AJ127" s="403"/>
      <c r="AK127" s="403"/>
      <c r="AL127" s="98"/>
      <c r="AM127" s="403"/>
      <c r="AN127" s="403"/>
      <c r="AO127" s="403"/>
      <c r="AP127" s="403"/>
      <c r="AQ127" s="403"/>
    </row>
    <row r="128" spans="1:43">
      <c r="A128" t="s">
        <v>959</v>
      </c>
      <c r="B128" s="1" t="str">
        <f t="shared" si="2"/>
        <v>$27</v>
      </c>
      <c r="C128" s="1" t="str">
        <f t="shared" si="3"/>
        <v>Ammakyl Villa (noble villa, A, 1s &amp; 2s)</v>
      </c>
      <c r="F128" s="37" t="s">
        <v>1347</v>
      </c>
      <c r="G128" s="37" t="s">
        <v>1688</v>
      </c>
      <c r="H128" s="61" t="s">
        <v>2329</v>
      </c>
      <c r="I128" s="61" t="s">
        <v>3293</v>
      </c>
      <c r="J128" s="61" t="s">
        <v>2150</v>
      </c>
      <c r="K128" s="61" t="s">
        <v>2151</v>
      </c>
      <c r="L128" s="61" t="s">
        <v>2146</v>
      </c>
      <c r="M128" s="61"/>
      <c r="N128" s="61"/>
      <c r="O128" s="108" t="s">
        <v>6659</v>
      </c>
      <c r="P128" s="98"/>
      <c r="Q128" s="37" t="str">
        <f>IFERROR(INDEX('VOLO GUIDE TO WATERDEEP'!B$3:B$166,MATCH($H128,'VOLO GUIDE TO WATERDEEP'!$A$3:$A$166,0),1),"")</f>
        <v/>
      </c>
      <c r="R128" s="37" t="str">
        <f>IFERROR(INDEX('VOLO GUIDE TO WATERDEEP'!C$3:C$166,MATCH($H128,'VOLO GUIDE TO WATERDEEP'!$A$3:$A$166,0),1),"")</f>
        <v/>
      </c>
      <c r="S128" s="37" t="str">
        <f>IFERROR(INDEX('VOLO GUIDE TO WATERDEEP'!D$3:D$166,MATCH($H128,'VOLO GUIDE TO WATERDEEP'!$A$3:$A$166,0),1),"")</f>
        <v/>
      </c>
      <c r="T128" s="37" t="str">
        <f>IFERROR(INDEX('VOLO GUIDE TO WATERDEEP'!E$3:E$166,MATCH($H128,'VOLO GUIDE TO WATERDEEP'!$A$3:$A$166,0),1),"")</f>
        <v/>
      </c>
      <c r="U128" s="37" t="str">
        <f>IFERROR(INDEX('VOLO GUIDE TO WATERDEEP'!F$3:F$166,MATCH($H128,'VOLO GUIDE TO WATERDEEP'!$A$3:$A$166,0),1),"")</f>
        <v/>
      </c>
      <c r="V128" s="37" t="str">
        <f>IFERROR(INDEX('VOLO GUIDE TO WATERDEEP'!G$3:G$166,MATCH($H128,'VOLO GUIDE TO WATERDEEP'!$A$3:$A$166,0),1),"")</f>
        <v/>
      </c>
      <c r="W128" s="37" t="str">
        <f>IFERROR(INDEX('VOLO GUIDE TO WATERDEEP'!I$3:I$166,MATCH($H128,'VOLO GUIDE TO WATERDEEP'!$A$3:$A$166,0),1),"")</f>
        <v/>
      </c>
      <c r="X128" s="98"/>
      <c r="Y128" s="37" t="str">
        <f>IFERROR(INDEX(ORGANIZATIONS!$B$2:$B$43,MATCH($F128,ORGANIZATIONS!$G$2:$G$43,0),1),"")</f>
        <v/>
      </c>
      <c r="Z128" s="98"/>
      <c r="AA128" s="37" t="str">
        <f>IFERROR(INDEX(ORGANIZATIONS!$Z$3:$Z$45,MATCH($F128,ORGANIZATIONS!$Y$3:$Y$45,0),1),"")</f>
        <v/>
      </c>
      <c r="AB128" s="98"/>
      <c r="AC128" s="403"/>
      <c r="AD128" s="403"/>
      <c r="AE128" s="403"/>
      <c r="AF128" s="403"/>
      <c r="AG128" s="98"/>
      <c r="AH128" s="403"/>
      <c r="AI128" s="403"/>
      <c r="AJ128" s="403"/>
      <c r="AK128" s="403"/>
      <c r="AL128" s="98"/>
      <c r="AM128" s="403"/>
      <c r="AN128" s="403"/>
      <c r="AO128" s="403"/>
      <c r="AP128" s="403"/>
      <c r="AQ128" s="403"/>
    </row>
    <row r="129" spans="1:43">
      <c r="A129" t="s">
        <v>960</v>
      </c>
      <c r="B129" s="1" t="str">
        <f t="shared" si="2"/>
        <v>$28</v>
      </c>
      <c r="C129" s="1" t="str">
        <f t="shared" si="3"/>
        <v>Silmerhelve Villa (noble villa, A, 3s)</v>
      </c>
      <c r="F129" s="37" t="s">
        <v>1348</v>
      </c>
      <c r="G129" s="37" t="s">
        <v>1689</v>
      </c>
      <c r="H129" s="61" t="s">
        <v>2330</v>
      </c>
      <c r="I129" s="61" t="s">
        <v>3293</v>
      </c>
      <c r="J129" s="61" t="s">
        <v>2150</v>
      </c>
      <c r="K129" s="61" t="s">
        <v>2151</v>
      </c>
      <c r="L129" s="61" t="s">
        <v>2217</v>
      </c>
      <c r="M129" s="61"/>
      <c r="N129" s="61"/>
      <c r="O129" s="108" t="s">
        <v>6659</v>
      </c>
      <c r="P129" s="98"/>
      <c r="Q129" s="37" t="str">
        <f>IFERROR(INDEX('VOLO GUIDE TO WATERDEEP'!B$3:B$166,MATCH($H129,'VOLO GUIDE TO WATERDEEP'!$A$3:$A$166,0),1),"")</f>
        <v/>
      </c>
      <c r="R129" s="37" t="str">
        <f>IFERROR(INDEX('VOLO GUIDE TO WATERDEEP'!C$3:C$166,MATCH($H129,'VOLO GUIDE TO WATERDEEP'!$A$3:$A$166,0),1),"")</f>
        <v/>
      </c>
      <c r="S129" s="37" t="str">
        <f>IFERROR(INDEX('VOLO GUIDE TO WATERDEEP'!D$3:D$166,MATCH($H129,'VOLO GUIDE TO WATERDEEP'!$A$3:$A$166,0),1),"")</f>
        <v/>
      </c>
      <c r="T129" s="37" t="str">
        <f>IFERROR(INDEX('VOLO GUIDE TO WATERDEEP'!E$3:E$166,MATCH($H129,'VOLO GUIDE TO WATERDEEP'!$A$3:$A$166,0),1),"")</f>
        <v/>
      </c>
      <c r="U129" s="37" t="str">
        <f>IFERROR(INDEX('VOLO GUIDE TO WATERDEEP'!F$3:F$166,MATCH($H129,'VOLO GUIDE TO WATERDEEP'!$A$3:$A$166,0),1),"")</f>
        <v/>
      </c>
      <c r="V129" s="37" t="str">
        <f>IFERROR(INDEX('VOLO GUIDE TO WATERDEEP'!G$3:G$166,MATCH($H129,'VOLO GUIDE TO WATERDEEP'!$A$3:$A$166,0),1),"")</f>
        <v/>
      </c>
      <c r="W129" s="37" t="str">
        <f>IFERROR(INDEX('VOLO GUIDE TO WATERDEEP'!I$3:I$166,MATCH($H129,'VOLO GUIDE TO WATERDEEP'!$A$3:$A$166,0),1),"")</f>
        <v/>
      </c>
      <c r="X129" s="98"/>
      <c r="Y129" s="37" t="str">
        <f>IFERROR(INDEX(ORGANIZATIONS!$B$2:$B$43,MATCH($F129,ORGANIZATIONS!$G$2:$G$43,0),1),"")</f>
        <v/>
      </c>
      <c r="Z129" s="98"/>
      <c r="AA129" s="37" t="str">
        <f>IFERROR(INDEX(ORGANIZATIONS!$Z$3:$Z$45,MATCH($F129,ORGANIZATIONS!$Y$3:$Y$45,0),1),"")</f>
        <v/>
      </c>
      <c r="AB129" s="98"/>
      <c r="AC129" s="403"/>
      <c r="AD129" s="403"/>
      <c r="AE129" s="403"/>
      <c r="AF129" s="403"/>
      <c r="AG129" s="98"/>
      <c r="AH129" s="403"/>
      <c r="AI129" s="403"/>
      <c r="AJ129" s="403"/>
      <c r="AK129" s="403"/>
      <c r="AL129" s="98"/>
      <c r="AM129" s="403"/>
      <c r="AN129" s="403"/>
      <c r="AO129" s="403"/>
      <c r="AP129" s="403"/>
      <c r="AQ129" s="403"/>
    </row>
    <row r="130" spans="1:43">
      <c r="A130" t="s">
        <v>961</v>
      </c>
      <c r="B130" s="1" t="str">
        <f t="shared" si="2"/>
        <v>$29</v>
      </c>
      <c r="C130" s="1" t="str">
        <f t="shared" si="3"/>
        <v>Ruldegost Villa (noble villa, A, 3s &amp; 4s)</v>
      </c>
      <c r="F130" s="37" t="s">
        <v>561</v>
      </c>
      <c r="G130" s="37" t="s">
        <v>1690</v>
      </c>
      <c r="H130" s="61" t="s">
        <v>2331</v>
      </c>
      <c r="I130" s="61" t="s">
        <v>3293</v>
      </c>
      <c r="J130" s="61" t="s">
        <v>2150</v>
      </c>
      <c r="K130" s="61" t="s">
        <v>2151</v>
      </c>
      <c r="L130" s="61" t="s">
        <v>2149</v>
      </c>
      <c r="M130" s="61"/>
      <c r="N130" s="61"/>
      <c r="O130" s="108" t="s">
        <v>6659</v>
      </c>
      <c r="P130" s="98"/>
      <c r="Q130" s="37" t="str">
        <f>IFERROR(INDEX('VOLO GUIDE TO WATERDEEP'!B$3:B$166,MATCH($H130,'VOLO GUIDE TO WATERDEEP'!$A$3:$A$166,0),1),"")</f>
        <v/>
      </c>
      <c r="R130" s="37" t="str">
        <f>IFERROR(INDEX('VOLO GUIDE TO WATERDEEP'!C$3:C$166,MATCH($H130,'VOLO GUIDE TO WATERDEEP'!$A$3:$A$166,0),1),"")</f>
        <v/>
      </c>
      <c r="S130" s="37" t="str">
        <f>IFERROR(INDEX('VOLO GUIDE TO WATERDEEP'!D$3:D$166,MATCH($H130,'VOLO GUIDE TO WATERDEEP'!$A$3:$A$166,0),1),"")</f>
        <v/>
      </c>
      <c r="T130" s="37" t="str">
        <f>IFERROR(INDEX('VOLO GUIDE TO WATERDEEP'!E$3:E$166,MATCH($H130,'VOLO GUIDE TO WATERDEEP'!$A$3:$A$166,0),1),"")</f>
        <v/>
      </c>
      <c r="U130" s="37" t="str">
        <f>IFERROR(INDEX('VOLO GUIDE TO WATERDEEP'!F$3:F$166,MATCH($H130,'VOLO GUIDE TO WATERDEEP'!$A$3:$A$166,0),1),"")</f>
        <v/>
      </c>
      <c r="V130" s="37" t="str">
        <f>IFERROR(INDEX('VOLO GUIDE TO WATERDEEP'!G$3:G$166,MATCH($H130,'VOLO GUIDE TO WATERDEEP'!$A$3:$A$166,0),1),"")</f>
        <v/>
      </c>
      <c r="W130" s="37" t="str">
        <f>IFERROR(INDEX('VOLO GUIDE TO WATERDEEP'!I$3:I$166,MATCH($H130,'VOLO GUIDE TO WATERDEEP'!$A$3:$A$166,0),1),"")</f>
        <v/>
      </c>
      <c r="X130" s="98"/>
      <c r="Y130" s="37" t="str">
        <f>IFERROR(INDEX(ORGANIZATIONS!$B$2:$B$43,MATCH($F130,ORGANIZATIONS!$G$2:$G$43,0),1),"")</f>
        <v/>
      </c>
      <c r="Z130" s="98"/>
      <c r="AA130" s="37" t="str">
        <f>IFERROR(INDEX(ORGANIZATIONS!$Z$3:$Z$45,MATCH($F130,ORGANIZATIONS!$Y$3:$Y$45,0),1),"")</f>
        <v>Lord Bly Ruldegost</v>
      </c>
      <c r="AB130" s="98"/>
      <c r="AC130" s="403"/>
      <c r="AD130" s="403"/>
      <c r="AE130" s="403"/>
      <c r="AF130" s="403"/>
      <c r="AG130" s="98"/>
      <c r="AH130" s="403"/>
      <c r="AI130" s="403"/>
      <c r="AJ130" s="403"/>
      <c r="AK130" s="403"/>
      <c r="AL130" s="98"/>
      <c r="AM130" s="403"/>
      <c r="AN130" s="403"/>
      <c r="AO130" s="403"/>
      <c r="AP130" s="403"/>
      <c r="AQ130" s="403"/>
    </row>
    <row r="131" spans="1:43">
      <c r="A131" t="s">
        <v>962</v>
      </c>
      <c r="B131" s="1" t="str">
        <f t="shared" si="2"/>
        <v>$30</v>
      </c>
      <c r="C131" s="1" t="str">
        <f t="shared" si="3"/>
        <v>The Dragon Tower of Maaril (wizard's domicile, A, 4s)</v>
      </c>
      <c r="F131" s="37" t="s">
        <v>1349</v>
      </c>
      <c r="G131" s="37" t="s">
        <v>1691</v>
      </c>
      <c r="H131" s="61" t="s">
        <v>2332</v>
      </c>
      <c r="I131" s="61" t="s">
        <v>3293</v>
      </c>
      <c r="J131" s="61" t="s">
        <v>2179</v>
      </c>
      <c r="K131" s="61" t="s">
        <v>2151</v>
      </c>
      <c r="L131" s="61">
        <v>4</v>
      </c>
      <c r="M131" s="61"/>
      <c r="N131" s="61"/>
      <c r="O131" s="108" t="s">
        <v>6659</v>
      </c>
      <c r="P131" s="98"/>
      <c r="Q131" s="37" t="str">
        <f>IFERROR(INDEX('VOLO GUIDE TO WATERDEEP'!B$3:B$166,MATCH($H131,'VOLO GUIDE TO WATERDEEP'!$A$3:$A$166,0),1),"")</f>
        <v/>
      </c>
      <c r="R131" s="37" t="str">
        <f>IFERROR(INDEX('VOLO GUIDE TO WATERDEEP'!C$3:C$166,MATCH($H131,'VOLO GUIDE TO WATERDEEP'!$A$3:$A$166,0),1),"")</f>
        <v/>
      </c>
      <c r="S131" s="37" t="str">
        <f>IFERROR(INDEX('VOLO GUIDE TO WATERDEEP'!D$3:D$166,MATCH($H131,'VOLO GUIDE TO WATERDEEP'!$A$3:$A$166,0),1),"")</f>
        <v/>
      </c>
      <c r="T131" s="37" t="str">
        <f>IFERROR(INDEX('VOLO GUIDE TO WATERDEEP'!E$3:E$166,MATCH($H131,'VOLO GUIDE TO WATERDEEP'!$A$3:$A$166,0),1),"")</f>
        <v/>
      </c>
      <c r="U131" s="37" t="str">
        <f>IFERROR(INDEX('VOLO GUIDE TO WATERDEEP'!F$3:F$166,MATCH($H131,'VOLO GUIDE TO WATERDEEP'!$A$3:$A$166,0),1),"")</f>
        <v/>
      </c>
      <c r="V131" s="37" t="str">
        <f>IFERROR(INDEX('VOLO GUIDE TO WATERDEEP'!G$3:G$166,MATCH($H131,'VOLO GUIDE TO WATERDEEP'!$A$3:$A$166,0),1),"")</f>
        <v/>
      </c>
      <c r="W131" s="37" t="str">
        <f>IFERROR(INDEX('VOLO GUIDE TO WATERDEEP'!I$3:I$166,MATCH($H131,'VOLO GUIDE TO WATERDEEP'!$A$3:$A$166,0),1),"")</f>
        <v/>
      </c>
      <c r="X131" s="98"/>
      <c r="Y131" s="37" t="str">
        <f>IFERROR(INDEX(ORGANIZATIONS!$B$2:$B$43,MATCH($F131,ORGANIZATIONS!$G$2:$G$43,0),1),"")</f>
        <v/>
      </c>
      <c r="Z131" s="98"/>
      <c r="AA131" s="37" t="str">
        <f>IFERROR(INDEX(ORGANIZATIONS!$Z$3:$Z$45,MATCH($F131,ORGANIZATIONS!$Y$3:$Y$45,0),1),"")</f>
        <v/>
      </c>
      <c r="AB131" s="98"/>
      <c r="AC131" s="403"/>
      <c r="AD131" s="403"/>
      <c r="AE131" s="403"/>
      <c r="AF131" s="403"/>
      <c r="AG131" s="98"/>
      <c r="AH131" s="403"/>
      <c r="AI131" s="403"/>
      <c r="AJ131" s="403"/>
      <c r="AK131" s="403"/>
      <c r="AL131" s="98"/>
      <c r="AM131" s="403"/>
      <c r="AN131" s="403"/>
      <c r="AO131" s="403"/>
      <c r="AP131" s="403"/>
      <c r="AQ131" s="403"/>
    </row>
    <row r="132" spans="1:43">
      <c r="A132" t="s">
        <v>963</v>
      </c>
      <c r="B132" s="1" t="str">
        <f t="shared" si="2"/>
        <v>$31</v>
      </c>
      <c r="C132" s="1" t="str">
        <f t="shared" si="3"/>
        <v>Husteem Villa (noble villa, A, 3s &amp; 4s)</v>
      </c>
      <c r="F132" s="37" t="s">
        <v>1350</v>
      </c>
      <c r="G132" s="37" t="s">
        <v>1692</v>
      </c>
      <c r="H132" s="61" t="s">
        <v>2333</v>
      </c>
      <c r="I132" s="61" t="s">
        <v>3293</v>
      </c>
      <c r="J132" s="61" t="s">
        <v>2150</v>
      </c>
      <c r="K132" s="61" t="s">
        <v>2151</v>
      </c>
      <c r="L132" s="61" t="s">
        <v>2149</v>
      </c>
      <c r="M132" s="61"/>
      <c r="N132" s="61"/>
      <c r="O132" s="108" t="s">
        <v>6659</v>
      </c>
      <c r="P132" s="98"/>
      <c r="Q132" s="37" t="str">
        <f>IFERROR(INDEX('VOLO GUIDE TO WATERDEEP'!B$3:B$166,MATCH($H132,'VOLO GUIDE TO WATERDEEP'!$A$3:$A$166,0),1),"")</f>
        <v/>
      </c>
      <c r="R132" s="37" t="str">
        <f>IFERROR(INDEX('VOLO GUIDE TO WATERDEEP'!C$3:C$166,MATCH($H132,'VOLO GUIDE TO WATERDEEP'!$A$3:$A$166,0),1),"")</f>
        <v/>
      </c>
      <c r="S132" s="37" t="str">
        <f>IFERROR(INDEX('VOLO GUIDE TO WATERDEEP'!D$3:D$166,MATCH($H132,'VOLO GUIDE TO WATERDEEP'!$A$3:$A$166,0),1),"")</f>
        <v/>
      </c>
      <c r="T132" s="37" t="str">
        <f>IFERROR(INDEX('VOLO GUIDE TO WATERDEEP'!E$3:E$166,MATCH($H132,'VOLO GUIDE TO WATERDEEP'!$A$3:$A$166,0),1),"")</f>
        <v/>
      </c>
      <c r="U132" s="37" t="str">
        <f>IFERROR(INDEX('VOLO GUIDE TO WATERDEEP'!F$3:F$166,MATCH($H132,'VOLO GUIDE TO WATERDEEP'!$A$3:$A$166,0),1),"")</f>
        <v/>
      </c>
      <c r="V132" s="37" t="str">
        <f>IFERROR(INDEX('VOLO GUIDE TO WATERDEEP'!G$3:G$166,MATCH($H132,'VOLO GUIDE TO WATERDEEP'!$A$3:$A$166,0),1),"")</f>
        <v/>
      </c>
      <c r="W132" s="37" t="str">
        <f>IFERROR(INDEX('VOLO GUIDE TO WATERDEEP'!I$3:I$166,MATCH($H132,'VOLO GUIDE TO WATERDEEP'!$A$3:$A$166,0),1),"")</f>
        <v/>
      </c>
      <c r="X132" s="98"/>
      <c r="Y132" s="37" t="str">
        <f>IFERROR(INDEX(ORGANIZATIONS!$B$2:$B$43,MATCH($F132,ORGANIZATIONS!$G$2:$G$43,0),1),"")</f>
        <v/>
      </c>
      <c r="Z132" s="98"/>
      <c r="AA132" s="37" t="str">
        <f>IFERROR(INDEX(ORGANIZATIONS!$Z$3:$Z$45,MATCH($F132,ORGANIZATIONS!$Y$3:$Y$45,0),1),"")</f>
        <v/>
      </c>
      <c r="AB132" s="98"/>
      <c r="AC132" s="403"/>
      <c r="AD132" s="403"/>
      <c r="AE132" s="403"/>
      <c r="AF132" s="403"/>
      <c r="AG132" s="98"/>
      <c r="AH132" s="403"/>
      <c r="AI132" s="403"/>
      <c r="AJ132" s="403"/>
      <c r="AK132" s="403"/>
      <c r="AL132" s="98"/>
      <c r="AM132" s="403"/>
      <c r="AN132" s="403"/>
      <c r="AO132" s="403"/>
      <c r="AP132" s="403"/>
      <c r="AQ132" s="403"/>
    </row>
    <row r="133" spans="1:43">
      <c r="A133" t="s">
        <v>964</v>
      </c>
      <c r="B133" s="1" t="str">
        <f t="shared" si="2"/>
        <v>$32</v>
      </c>
      <c r="C133" s="1" t="str">
        <f t="shared" si="3"/>
        <v>Zulpair Villa (noble villa, A, 3s)</v>
      </c>
      <c r="F133" s="37" t="s">
        <v>652</v>
      </c>
      <c r="G133" s="37" t="s">
        <v>1693</v>
      </c>
      <c r="H133" s="61" t="s">
        <v>2334</v>
      </c>
      <c r="I133" s="61" t="s">
        <v>3293</v>
      </c>
      <c r="J133" s="61" t="s">
        <v>2150</v>
      </c>
      <c r="K133" s="61" t="s">
        <v>2151</v>
      </c>
      <c r="L133" s="61" t="s">
        <v>2217</v>
      </c>
      <c r="M133" s="61"/>
      <c r="N133" s="61"/>
      <c r="O133" s="108" t="s">
        <v>6659</v>
      </c>
      <c r="P133" s="98"/>
      <c r="Q133" s="37" t="str">
        <f>IFERROR(INDEX('VOLO GUIDE TO WATERDEEP'!B$3:B$166,MATCH($H133,'VOLO GUIDE TO WATERDEEP'!$A$3:$A$166,0),1),"")</f>
        <v/>
      </c>
      <c r="R133" s="37" t="str">
        <f>IFERROR(INDEX('VOLO GUIDE TO WATERDEEP'!C$3:C$166,MATCH($H133,'VOLO GUIDE TO WATERDEEP'!$A$3:$A$166,0),1),"")</f>
        <v/>
      </c>
      <c r="S133" s="37" t="str">
        <f>IFERROR(INDEX('VOLO GUIDE TO WATERDEEP'!D$3:D$166,MATCH($H133,'VOLO GUIDE TO WATERDEEP'!$A$3:$A$166,0),1),"")</f>
        <v/>
      </c>
      <c r="T133" s="37" t="str">
        <f>IFERROR(INDEX('VOLO GUIDE TO WATERDEEP'!E$3:E$166,MATCH($H133,'VOLO GUIDE TO WATERDEEP'!$A$3:$A$166,0),1),"")</f>
        <v/>
      </c>
      <c r="U133" s="37" t="str">
        <f>IFERROR(INDEX('VOLO GUIDE TO WATERDEEP'!F$3:F$166,MATCH($H133,'VOLO GUIDE TO WATERDEEP'!$A$3:$A$166,0),1),"")</f>
        <v/>
      </c>
      <c r="V133" s="37" t="str">
        <f>IFERROR(INDEX('VOLO GUIDE TO WATERDEEP'!G$3:G$166,MATCH($H133,'VOLO GUIDE TO WATERDEEP'!$A$3:$A$166,0),1),"")</f>
        <v/>
      </c>
      <c r="W133" s="37" t="str">
        <f>IFERROR(INDEX('VOLO GUIDE TO WATERDEEP'!I$3:I$166,MATCH($H133,'VOLO GUIDE TO WATERDEEP'!$A$3:$A$166,0),1),"")</f>
        <v/>
      </c>
      <c r="X133" s="98"/>
      <c r="Y133" s="37" t="str">
        <f>IFERROR(INDEX(ORGANIZATIONS!$B$2:$B$43,MATCH($F133,ORGANIZATIONS!$G$2:$G$43,0),1),"")</f>
        <v/>
      </c>
      <c r="Z133" s="98"/>
      <c r="AA133" s="37" t="str">
        <f>IFERROR(INDEX(ORGANIZATIONS!$Z$3:$Z$45,MATCH($F133,ORGANIZATIONS!$Y$3:$Y$45,0),1),"")</f>
        <v/>
      </c>
      <c r="AB133" s="98"/>
      <c r="AC133" s="403"/>
      <c r="AD133" s="403"/>
      <c r="AE133" s="403"/>
      <c r="AF133" s="403"/>
      <c r="AG133" s="98"/>
      <c r="AH133" s="403"/>
      <c r="AI133" s="403"/>
      <c r="AJ133" s="403"/>
      <c r="AK133" s="403"/>
      <c r="AL133" s="98"/>
      <c r="AM133" s="403"/>
      <c r="AN133" s="403"/>
      <c r="AO133" s="403"/>
      <c r="AP133" s="403"/>
      <c r="AQ133" s="403"/>
    </row>
    <row r="134" spans="1:43">
      <c r="A134" t="s">
        <v>965</v>
      </c>
      <c r="B134" s="1" t="str">
        <f t="shared" si="2"/>
        <v>$33</v>
      </c>
      <c r="C134" s="1" t="str">
        <f t="shared" si="3"/>
        <v>Eirontalar Villa (noble villa, A, 2s)</v>
      </c>
      <c r="F134" s="37" t="s">
        <v>341</v>
      </c>
      <c r="G134" s="37" t="s">
        <v>1694</v>
      </c>
      <c r="H134" s="61" t="s">
        <v>2335</v>
      </c>
      <c r="I134" s="61" t="s">
        <v>3293</v>
      </c>
      <c r="J134" s="61" t="s">
        <v>2150</v>
      </c>
      <c r="K134" s="61" t="s">
        <v>2151</v>
      </c>
      <c r="L134" s="61" t="s">
        <v>2147</v>
      </c>
      <c r="M134" s="61"/>
      <c r="N134" s="61"/>
      <c r="O134" s="108" t="s">
        <v>6659</v>
      </c>
      <c r="P134" s="98"/>
      <c r="Q134" s="37" t="str">
        <f>IFERROR(INDEX('VOLO GUIDE TO WATERDEEP'!B$3:B$166,MATCH($H134,'VOLO GUIDE TO WATERDEEP'!$A$3:$A$166,0),1),"")</f>
        <v/>
      </c>
      <c r="R134" s="37" t="str">
        <f>IFERROR(INDEX('VOLO GUIDE TO WATERDEEP'!C$3:C$166,MATCH($H134,'VOLO GUIDE TO WATERDEEP'!$A$3:$A$166,0),1),"")</f>
        <v/>
      </c>
      <c r="S134" s="37" t="str">
        <f>IFERROR(INDEX('VOLO GUIDE TO WATERDEEP'!D$3:D$166,MATCH($H134,'VOLO GUIDE TO WATERDEEP'!$A$3:$A$166,0),1),"")</f>
        <v/>
      </c>
      <c r="T134" s="37" t="str">
        <f>IFERROR(INDEX('VOLO GUIDE TO WATERDEEP'!E$3:E$166,MATCH($H134,'VOLO GUIDE TO WATERDEEP'!$A$3:$A$166,0),1),"")</f>
        <v/>
      </c>
      <c r="U134" s="37" t="str">
        <f>IFERROR(INDEX('VOLO GUIDE TO WATERDEEP'!F$3:F$166,MATCH($H134,'VOLO GUIDE TO WATERDEEP'!$A$3:$A$166,0),1),"")</f>
        <v/>
      </c>
      <c r="V134" s="37" t="str">
        <f>IFERROR(INDEX('VOLO GUIDE TO WATERDEEP'!G$3:G$166,MATCH($H134,'VOLO GUIDE TO WATERDEEP'!$A$3:$A$166,0),1),"")</f>
        <v/>
      </c>
      <c r="W134" s="37" t="str">
        <f>IFERROR(INDEX('VOLO GUIDE TO WATERDEEP'!I$3:I$166,MATCH($H134,'VOLO GUIDE TO WATERDEEP'!$A$3:$A$166,0),1),"")</f>
        <v/>
      </c>
      <c r="X134" s="98"/>
      <c r="Y134" s="37" t="str">
        <f>IFERROR(INDEX(ORGANIZATIONS!$B$2:$B$43,MATCH($F134,ORGANIZATIONS!$G$2:$G$43,0),1),"")</f>
        <v/>
      </c>
      <c r="Z134" s="98"/>
      <c r="AA134" s="37" t="str">
        <f>IFERROR(INDEX(ORGANIZATIONS!$Z$3:$Z$45,MATCH($F134,ORGANIZATIONS!$Y$3:$Y$45,0),1),"")</f>
        <v/>
      </c>
      <c r="AB134" s="98"/>
      <c r="AC134" s="403"/>
      <c r="AD134" s="403"/>
      <c r="AE134" s="403"/>
      <c r="AF134" s="403"/>
      <c r="AG134" s="98"/>
      <c r="AH134" s="403"/>
      <c r="AI134" s="403"/>
      <c r="AJ134" s="403"/>
      <c r="AK134" s="403"/>
      <c r="AL134" s="98"/>
      <c r="AM134" s="403"/>
      <c r="AN134" s="403"/>
      <c r="AO134" s="403"/>
      <c r="AP134" s="403"/>
      <c r="AQ134" s="403"/>
    </row>
    <row r="135" spans="1:43">
      <c r="A135" t="s">
        <v>966</v>
      </c>
      <c r="B135" s="1" t="str">
        <f t="shared" si="2"/>
        <v>$34</v>
      </c>
      <c r="C135" s="1" t="str">
        <f t="shared" si="3"/>
        <v>Tesper Villa, "Tespergates" (noble villa, A, 2s &amp; 3s)</v>
      </c>
      <c r="F135" s="37" t="s">
        <v>606</v>
      </c>
      <c r="G135" s="37" t="s">
        <v>1695</v>
      </c>
      <c r="H135" s="61" t="s">
        <v>2336</v>
      </c>
      <c r="I135" s="61" t="s">
        <v>3293</v>
      </c>
      <c r="J135" s="61" t="s">
        <v>2150</v>
      </c>
      <c r="K135" s="61" t="s">
        <v>2151</v>
      </c>
      <c r="L135" s="61" t="s">
        <v>2145</v>
      </c>
      <c r="M135" s="61"/>
      <c r="N135" s="61"/>
      <c r="O135" s="108" t="s">
        <v>6678</v>
      </c>
      <c r="P135" s="98"/>
      <c r="Q135" s="37" t="str">
        <f>IFERROR(INDEX('VOLO GUIDE TO WATERDEEP'!B$3:B$166,MATCH($H135,'VOLO GUIDE TO WATERDEEP'!$A$3:$A$166,0),1),"")</f>
        <v/>
      </c>
      <c r="R135" s="37" t="str">
        <f>IFERROR(INDEX('VOLO GUIDE TO WATERDEEP'!C$3:C$166,MATCH($H135,'VOLO GUIDE TO WATERDEEP'!$A$3:$A$166,0),1),"")</f>
        <v/>
      </c>
      <c r="S135" s="37" t="str">
        <f>IFERROR(INDEX('VOLO GUIDE TO WATERDEEP'!D$3:D$166,MATCH($H135,'VOLO GUIDE TO WATERDEEP'!$A$3:$A$166,0),1),"")</f>
        <v/>
      </c>
      <c r="T135" s="37" t="str">
        <f>IFERROR(INDEX('VOLO GUIDE TO WATERDEEP'!E$3:E$166,MATCH($H135,'VOLO GUIDE TO WATERDEEP'!$A$3:$A$166,0),1),"")</f>
        <v/>
      </c>
      <c r="U135" s="37" t="str">
        <f>IFERROR(INDEX('VOLO GUIDE TO WATERDEEP'!F$3:F$166,MATCH($H135,'VOLO GUIDE TO WATERDEEP'!$A$3:$A$166,0),1),"")</f>
        <v/>
      </c>
      <c r="V135" s="37" t="str">
        <f>IFERROR(INDEX('VOLO GUIDE TO WATERDEEP'!G$3:G$166,MATCH($H135,'VOLO GUIDE TO WATERDEEP'!$A$3:$A$166,0),1),"")</f>
        <v/>
      </c>
      <c r="W135" s="37" t="str">
        <f>IFERROR(INDEX('VOLO GUIDE TO WATERDEEP'!I$3:I$166,MATCH($H135,'VOLO GUIDE TO WATERDEEP'!$A$3:$A$166,0),1),"")</f>
        <v/>
      </c>
      <c r="X135" s="98"/>
      <c r="Y135" s="37" t="str">
        <f>IFERROR(INDEX(ORGANIZATIONS!$B$2:$B$43,MATCH($F135,ORGANIZATIONS!$G$2:$G$43,0),1),"")</f>
        <v/>
      </c>
      <c r="Z135" s="98"/>
      <c r="AA135" s="37" t="str">
        <f>IFERROR(INDEX(ORGANIZATIONS!$Z$3:$Z$45,MATCH($F135,ORGANIZATIONS!$Y$3:$Y$45,0),1),"")</f>
        <v/>
      </c>
      <c r="AB135" s="98"/>
      <c r="AC135" s="403"/>
      <c r="AD135" s="403"/>
      <c r="AE135" s="403"/>
      <c r="AF135" s="403"/>
      <c r="AG135" s="98"/>
      <c r="AH135" s="403"/>
      <c r="AI135" s="403"/>
      <c r="AJ135" s="403"/>
      <c r="AK135" s="403"/>
      <c r="AL135" s="98"/>
      <c r="AM135" s="403"/>
      <c r="AN135" s="403"/>
      <c r="AO135" s="403"/>
      <c r="AP135" s="403"/>
      <c r="AQ135" s="403"/>
    </row>
    <row r="136" spans="1:43">
      <c r="A136" t="s">
        <v>967</v>
      </c>
      <c r="B136" s="1" t="str">
        <f t="shared" si="2"/>
        <v>$35</v>
      </c>
      <c r="C136" s="1" t="str">
        <f t="shared" si="3"/>
        <v>Irlingstar Villa (noble villa, A, 3s &amp; 4s)</v>
      </c>
      <c r="F136" s="37" t="s">
        <v>1351</v>
      </c>
      <c r="G136" s="37" t="s">
        <v>1696</v>
      </c>
      <c r="H136" s="61" t="s">
        <v>2337</v>
      </c>
      <c r="I136" s="61" t="s">
        <v>3293</v>
      </c>
      <c r="J136" s="61" t="s">
        <v>2150</v>
      </c>
      <c r="K136" s="61" t="s">
        <v>2151</v>
      </c>
      <c r="L136" s="61" t="s">
        <v>2149</v>
      </c>
      <c r="M136" s="61"/>
      <c r="N136" s="61"/>
      <c r="O136" s="108" t="s">
        <v>6659</v>
      </c>
      <c r="P136" s="98"/>
      <c r="Q136" s="37" t="str">
        <f>IFERROR(INDEX('VOLO GUIDE TO WATERDEEP'!B$3:B$166,MATCH($H136,'VOLO GUIDE TO WATERDEEP'!$A$3:$A$166,0),1),"")</f>
        <v/>
      </c>
      <c r="R136" s="37" t="str">
        <f>IFERROR(INDEX('VOLO GUIDE TO WATERDEEP'!C$3:C$166,MATCH($H136,'VOLO GUIDE TO WATERDEEP'!$A$3:$A$166,0),1),"")</f>
        <v/>
      </c>
      <c r="S136" s="37" t="str">
        <f>IFERROR(INDEX('VOLO GUIDE TO WATERDEEP'!D$3:D$166,MATCH($H136,'VOLO GUIDE TO WATERDEEP'!$A$3:$A$166,0),1),"")</f>
        <v/>
      </c>
      <c r="T136" s="37" t="str">
        <f>IFERROR(INDEX('VOLO GUIDE TO WATERDEEP'!E$3:E$166,MATCH($H136,'VOLO GUIDE TO WATERDEEP'!$A$3:$A$166,0),1),"")</f>
        <v/>
      </c>
      <c r="U136" s="37" t="str">
        <f>IFERROR(INDEX('VOLO GUIDE TO WATERDEEP'!F$3:F$166,MATCH($H136,'VOLO GUIDE TO WATERDEEP'!$A$3:$A$166,0),1),"")</f>
        <v/>
      </c>
      <c r="V136" s="37" t="str">
        <f>IFERROR(INDEX('VOLO GUIDE TO WATERDEEP'!G$3:G$166,MATCH($H136,'VOLO GUIDE TO WATERDEEP'!$A$3:$A$166,0),1),"")</f>
        <v/>
      </c>
      <c r="W136" s="37" t="str">
        <f>IFERROR(INDEX('VOLO GUIDE TO WATERDEEP'!I$3:I$166,MATCH($H136,'VOLO GUIDE TO WATERDEEP'!$A$3:$A$166,0),1),"")</f>
        <v/>
      </c>
      <c r="X136" s="98"/>
      <c r="Y136" s="37" t="str">
        <f>IFERROR(INDEX(ORGANIZATIONS!$B$2:$B$43,MATCH($F136,ORGANIZATIONS!$G$2:$G$43,0),1),"")</f>
        <v/>
      </c>
      <c r="Z136" s="98"/>
      <c r="AA136" s="37" t="str">
        <f>IFERROR(INDEX(ORGANIZATIONS!$Z$3:$Z$45,MATCH($F136,ORGANIZATIONS!$Y$3:$Y$45,0),1),"")</f>
        <v/>
      </c>
      <c r="AB136" s="98"/>
      <c r="AC136" s="403"/>
      <c r="AD136" s="403"/>
      <c r="AE136" s="403"/>
      <c r="AF136" s="403"/>
      <c r="AG136" s="98"/>
      <c r="AH136" s="403"/>
      <c r="AI136" s="403"/>
      <c r="AJ136" s="403"/>
      <c r="AK136" s="403"/>
      <c r="AL136" s="98"/>
      <c r="AM136" s="403"/>
      <c r="AN136" s="403"/>
      <c r="AO136" s="403"/>
      <c r="AP136" s="403"/>
      <c r="AQ136" s="403"/>
    </row>
    <row r="137" spans="1:43">
      <c r="A137" t="s">
        <v>968</v>
      </c>
      <c r="B137" s="1" t="str">
        <f t="shared" si="2"/>
        <v>$36</v>
      </c>
      <c r="C137" s="1" t="str">
        <f t="shared" si="3"/>
        <v>Manthar Villa (noble villa, A, 1s &amp; 3s)</v>
      </c>
      <c r="F137" s="37" t="s">
        <v>490</v>
      </c>
      <c r="G137" s="37" t="s">
        <v>1697</v>
      </c>
      <c r="H137" s="61" t="s">
        <v>2338</v>
      </c>
      <c r="I137" s="61" t="s">
        <v>3293</v>
      </c>
      <c r="J137" s="61" t="s">
        <v>2150</v>
      </c>
      <c r="K137" s="61" t="s">
        <v>2151</v>
      </c>
      <c r="L137" s="61" t="s">
        <v>2216</v>
      </c>
      <c r="M137" s="61"/>
      <c r="N137" s="61"/>
      <c r="O137" s="108" t="s">
        <v>6659</v>
      </c>
      <c r="P137" s="98"/>
      <c r="Q137" s="37" t="str">
        <f>IFERROR(INDEX('VOLO GUIDE TO WATERDEEP'!B$3:B$166,MATCH($H137,'VOLO GUIDE TO WATERDEEP'!$A$3:$A$166,0),1),"")</f>
        <v/>
      </c>
      <c r="R137" s="37" t="str">
        <f>IFERROR(INDEX('VOLO GUIDE TO WATERDEEP'!C$3:C$166,MATCH($H137,'VOLO GUIDE TO WATERDEEP'!$A$3:$A$166,0),1),"")</f>
        <v/>
      </c>
      <c r="S137" s="37" t="str">
        <f>IFERROR(INDEX('VOLO GUIDE TO WATERDEEP'!D$3:D$166,MATCH($H137,'VOLO GUIDE TO WATERDEEP'!$A$3:$A$166,0),1),"")</f>
        <v/>
      </c>
      <c r="T137" s="37" t="str">
        <f>IFERROR(INDEX('VOLO GUIDE TO WATERDEEP'!E$3:E$166,MATCH($H137,'VOLO GUIDE TO WATERDEEP'!$A$3:$A$166,0),1),"")</f>
        <v/>
      </c>
      <c r="U137" s="37" t="str">
        <f>IFERROR(INDEX('VOLO GUIDE TO WATERDEEP'!F$3:F$166,MATCH($H137,'VOLO GUIDE TO WATERDEEP'!$A$3:$A$166,0),1),"")</f>
        <v/>
      </c>
      <c r="V137" s="37" t="str">
        <f>IFERROR(INDEX('VOLO GUIDE TO WATERDEEP'!G$3:G$166,MATCH($H137,'VOLO GUIDE TO WATERDEEP'!$A$3:$A$166,0),1),"")</f>
        <v/>
      </c>
      <c r="W137" s="37" t="str">
        <f>IFERROR(INDEX('VOLO GUIDE TO WATERDEEP'!I$3:I$166,MATCH($H137,'VOLO GUIDE TO WATERDEEP'!$A$3:$A$166,0),1),"")</f>
        <v/>
      </c>
      <c r="X137" s="98"/>
      <c r="Y137" s="37" t="str">
        <f>IFERROR(INDEX(ORGANIZATIONS!$B$2:$B$43,MATCH($F137,ORGANIZATIONS!$G$2:$G$43,0),1),"")</f>
        <v/>
      </c>
      <c r="Z137" s="98"/>
      <c r="AA137" s="37" t="str">
        <f>IFERROR(INDEX(ORGANIZATIONS!$Z$3:$Z$45,MATCH($F137,ORGANIZATIONS!$Y$3:$Y$45,0),1),"")</f>
        <v/>
      </c>
      <c r="AB137" s="98"/>
      <c r="AC137" s="403"/>
      <c r="AD137" s="403"/>
      <c r="AE137" s="403"/>
      <c r="AF137" s="403"/>
      <c r="AG137" s="98"/>
      <c r="AH137" s="403"/>
      <c r="AI137" s="403"/>
      <c r="AJ137" s="403"/>
      <c r="AK137" s="403"/>
      <c r="AL137" s="98"/>
      <c r="AM137" s="403"/>
      <c r="AN137" s="403"/>
      <c r="AO137" s="403"/>
      <c r="AP137" s="403"/>
      <c r="AQ137" s="403"/>
    </row>
    <row r="138" spans="1:43">
      <c r="A138" t="s">
        <v>969</v>
      </c>
      <c r="B138" s="1" t="str">
        <f t="shared" si="2"/>
        <v>$37</v>
      </c>
      <c r="C138" s="1" t="str">
        <f t="shared" si="3"/>
        <v>The Fiery Flagon (tavern, B, 1s)</v>
      </c>
      <c r="F138" s="37" t="s">
        <v>1352</v>
      </c>
      <c r="G138" s="37" t="s">
        <v>1698</v>
      </c>
      <c r="H138" s="61" t="s">
        <v>2339</v>
      </c>
      <c r="I138" s="61" t="s">
        <v>3293</v>
      </c>
      <c r="J138" s="61" t="s">
        <v>2168</v>
      </c>
      <c r="K138" s="61" t="s">
        <v>2156</v>
      </c>
      <c r="L138" s="61" t="s">
        <v>2220</v>
      </c>
      <c r="M138" s="61"/>
      <c r="N138" s="61"/>
      <c r="O138" s="108" t="s">
        <v>6659</v>
      </c>
      <c r="P138" s="98"/>
      <c r="Q138" s="37">
        <f>IFERROR(INDEX('VOLO GUIDE TO WATERDEEP'!B$3:B$166,MATCH($H138,'VOLO GUIDE TO WATERDEEP'!$A$3:$A$166,0),1),"")</f>
        <v>4</v>
      </c>
      <c r="R138" s="37">
        <f>IFERROR(INDEX('VOLO GUIDE TO WATERDEEP'!C$3:C$166,MATCH($H138,'VOLO GUIDE TO WATERDEEP'!$A$3:$A$166,0),1),"")</f>
        <v>3</v>
      </c>
      <c r="S138" s="37">
        <f>IFERROR(INDEX('VOLO GUIDE TO WATERDEEP'!D$3:D$166,MATCH($H138,'VOLO GUIDE TO WATERDEEP'!$A$3:$A$166,0),1),"")</f>
        <v>0</v>
      </c>
      <c r="T138" s="37">
        <f>IFERROR(INDEX('VOLO GUIDE TO WATERDEEP'!E$3:E$166,MATCH($H138,'VOLO GUIDE TO WATERDEEP'!$A$3:$A$166,0),1),"")</f>
        <v>0</v>
      </c>
      <c r="U138" s="37">
        <f>IFERROR(INDEX('VOLO GUIDE TO WATERDEEP'!F$3:F$166,MATCH($H138,'VOLO GUIDE TO WATERDEEP'!$A$3:$A$166,0),1),"")</f>
        <v>0</v>
      </c>
      <c r="V138" s="37">
        <f>IFERROR(INDEX('VOLO GUIDE TO WATERDEEP'!G$3:G$166,MATCH($H138,'VOLO GUIDE TO WATERDEEP'!$A$3:$A$166,0),1),"")</f>
        <v>0</v>
      </c>
      <c r="W138" s="37" t="str">
        <f>IFERROR(INDEX('VOLO GUIDE TO WATERDEEP'!I$3:I$166,MATCH($H138,'VOLO GUIDE TO WATERDEEP'!$A$3:$A$166,0),1),"")</f>
        <v>SEA WARD</v>
      </c>
      <c r="X138" s="98"/>
      <c r="Y138" s="37" t="str">
        <f>IFERROR(INDEX(ORGANIZATIONS!$B$2:$B$43,MATCH($F138,ORGANIZATIONS!$G$2:$G$43,0),1),"")</f>
        <v/>
      </c>
      <c r="Z138" s="98"/>
      <c r="AA138" s="37" t="str">
        <f>IFERROR(INDEX(ORGANIZATIONS!$Z$3:$Z$45,MATCH($F138,ORGANIZATIONS!$Y$3:$Y$45,0),1),"")</f>
        <v/>
      </c>
      <c r="AB138" s="98"/>
      <c r="AC138" s="403"/>
      <c r="AD138" s="403"/>
      <c r="AE138" s="403"/>
      <c r="AF138" s="403"/>
      <c r="AG138" s="98"/>
      <c r="AH138" s="403"/>
      <c r="AI138" s="403"/>
      <c r="AJ138" s="403"/>
      <c r="AK138" s="403"/>
      <c r="AL138" s="98"/>
      <c r="AM138" s="403"/>
      <c r="AN138" s="403"/>
      <c r="AO138" s="403"/>
      <c r="AP138" s="403"/>
      <c r="AQ138" s="403"/>
    </row>
    <row r="139" spans="1:43">
      <c r="A139" t="s">
        <v>970</v>
      </c>
      <c r="B139" s="1" t="str">
        <f t="shared" si="2"/>
        <v>$38</v>
      </c>
      <c r="C139" s="1" t="str">
        <f t="shared" si="3"/>
        <v>The House of Inspired Hands (temple, B, 3s)</v>
      </c>
      <c r="F139" s="37" t="s">
        <v>1353</v>
      </c>
      <c r="G139" s="37" t="s">
        <v>1699</v>
      </c>
      <c r="H139" s="61" t="s">
        <v>2340</v>
      </c>
      <c r="I139" s="61" t="s">
        <v>3293</v>
      </c>
      <c r="J139" s="61" t="s">
        <v>2175</v>
      </c>
      <c r="K139" s="61" t="s">
        <v>2156</v>
      </c>
      <c r="L139" s="61" t="s">
        <v>2217</v>
      </c>
      <c r="M139" s="61"/>
      <c r="N139" s="61"/>
      <c r="O139" s="108" t="s">
        <v>6659</v>
      </c>
      <c r="P139" s="98"/>
      <c r="Q139" s="37" t="str">
        <f>IFERROR(INDEX('VOLO GUIDE TO WATERDEEP'!B$3:B$166,MATCH($H139,'VOLO GUIDE TO WATERDEEP'!$A$3:$A$166,0),1),"")</f>
        <v/>
      </c>
      <c r="R139" s="37" t="str">
        <f>IFERROR(INDEX('VOLO GUIDE TO WATERDEEP'!C$3:C$166,MATCH($H139,'VOLO GUIDE TO WATERDEEP'!$A$3:$A$166,0),1),"")</f>
        <v/>
      </c>
      <c r="S139" s="37" t="str">
        <f>IFERROR(INDEX('VOLO GUIDE TO WATERDEEP'!D$3:D$166,MATCH($H139,'VOLO GUIDE TO WATERDEEP'!$A$3:$A$166,0),1),"")</f>
        <v/>
      </c>
      <c r="T139" s="37" t="str">
        <f>IFERROR(INDEX('VOLO GUIDE TO WATERDEEP'!E$3:E$166,MATCH($H139,'VOLO GUIDE TO WATERDEEP'!$A$3:$A$166,0),1),"")</f>
        <v/>
      </c>
      <c r="U139" s="37" t="str">
        <f>IFERROR(INDEX('VOLO GUIDE TO WATERDEEP'!F$3:F$166,MATCH($H139,'VOLO GUIDE TO WATERDEEP'!$A$3:$A$166,0),1),"")</f>
        <v/>
      </c>
      <c r="V139" s="37" t="str">
        <f>IFERROR(INDEX('VOLO GUIDE TO WATERDEEP'!G$3:G$166,MATCH($H139,'VOLO GUIDE TO WATERDEEP'!$A$3:$A$166,0),1),"")</f>
        <v/>
      </c>
      <c r="W139" s="37" t="str">
        <f>IFERROR(INDEX('VOLO GUIDE TO WATERDEEP'!I$3:I$166,MATCH($H139,'VOLO GUIDE TO WATERDEEP'!$A$3:$A$166,0),1),"")</f>
        <v/>
      </c>
      <c r="X139" s="98"/>
      <c r="Y139" s="37" t="str">
        <f>IFERROR(INDEX(ORGANIZATIONS!$B$2:$B$43,MATCH($F139,ORGANIZATIONS!$G$2:$G$43,0),1),"")</f>
        <v/>
      </c>
      <c r="Z139" s="98"/>
      <c r="AA139" s="37" t="str">
        <f>IFERROR(INDEX(ORGANIZATIONS!$Z$3:$Z$45,MATCH($F139,ORGANIZATIONS!$Y$3:$Y$45,0),1),"")</f>
        <v/>
      </c>
      <c r="AB139" s="98"/>
      <c r="AC139" s="403"/>
      <c r="AD139" s="403"/>
      <c r="AE139" s="403"/>
      <c r="AF139" s="403"/>
      <c r="AG139" s="98"/>
      <c r="AH139" s="403"/>
      <c r="AI139" s="403"/>
      <c r="AJ139" s="403"/>
      <c r="AK139" s="403"/>
      <c r="AL139" s="98"/>
      <c r="AM139" s="403"/>
      <c r="AN139" s="403"/>
      <c r="AO139" s="403"/>
      <c r="AP139" s="403"/>
      <c r="AQ139" s="403"/>
    </row>
    <row r="140" spans="1:43">
      <c r="A140" t="s">
        <v>971</v>
      </c>
      <c r="B140" s="1" t="str">
        <f t="shared" si="2"/>
        <v>$39</v>
      </c>
      <c r="C140" s="1" t="str">
        <f t="shared" si="3"/>
        <v>Dacer's Inn (inn, B, 3s)</v>
      </c>
      <c r="F140" s="37" t="s">
        <v>1354</v>
      </c>
      <c r="G140" s="37" t="s">
        <v>1700</v>
      </c>
      <c r="H140" s="61" t="s">
        <v>2341</v>
      </c>
      <c r="I140" s="61" t="s">
        <v>3293</v>
      </c>
      <c r="J140" s="61" t="s">
        <v>2167</v>
      </c>
      <c r="K140" s="61" t="s">
        <v>2156</v>
      </c>
      <c r="L140" s="61" t="s">
        <v>2217</v>
      </c>
      <c r="M140" s="61"/>
      <c r="N140" s="61"/>
      <c r="O140" s="108" t="s">
        <v>6659</v>
      </c>
      <c r="P140" s="98"/>
      <c r="Q140" s="37" t="str">
        <f>IFERROR(INDEX('VOLO GUIDE TO WATERDEEP'!B$3:B$166,MATCH($H140,'VOLO GUIDE TO WATERDEEP'!$A$3:$A$166,0),1),"")</f>
        <v/>
      </c>
      <c r="R140" s="37" t="str">
        <f>IFERROR(INDEX('VOLO GUIDE TO WATERDEEP'!C$3:C$166,MATCH($H140,'VOLO GUIDE TO WATERDEEP'!$A$3:$A$166,0),1),"")</f>
        <v/>
      </c>
      <c r="S140" s="37" t="str">
        <f>IFERROR(INDEX('VOLO GUIDE TO WATERDEEP'!D$3:D$166,MATCH($H140,'VOLO GUIDE TO WATERDEEP'!$A$3:$A$166,0),1),"")</f>
        <v/>
      </c>
      <c r="T140" s="37" t="str">
        <f>IFERROR(INDEX('VOLO GUIDE TO WATERDEEP'!E$3:E$166,MATCH($H140,'VOLO GUIDE TO WATERDEEP'!$A$3:$A$166,0),1),"")</f>
        <v/>
      </c>
      <c r="U140" s="37" t="str">
        <f>IFERROR(INDEX('VOLO GUIDE TO WATERDEEP'!F$3:F$166,MATCH($H140,'VOLO GUIDE TO WATERDEEP'!$A$3:$A$166,0),1),"")</f>
        <v/>
      </c>
      <c r="V140" s="37" t="str">
        <f>IFERROR(INDEX('VOLO GUIDE TO WATERDEEP'!G$3:G$166,MATCH($H140,'VOLO GUIDE TO WATERDEEP'!$A$3:$A$166,0),1),"")</f>
        <v/>
      </c>
      <c r="W140" s="37" t="str">
        <f>IFERROR(INDEX('VOLO GUIDE TO WATERDEEP'!I$3:I$166,MATCH($H140,'VOLO GUIDE TO WATERDEEP'!$A$3:$A$166,0),1),"")</f>
        <v/>
      </c>
      <c r="X140" s="98"/>
      <c r="Y140" s="37" t="str">
        <f>IFERROR(INDEX(ORGANIZATIONS!$B$2:$B$43,MATCH($F140,ORGANIZATIONS!$G$2:$G$43,0),1),"")</f>
        <v/>
      </c>
      <c r="Z140" s="98"/>
      <c r="AA140" s="37" t="str">
        <f>IFERROR(INDEX(ORGANIZATIONS!$Z$3:$Z$45,MATCH($F140,ORGANIZATIONS!$Y$3:$Y$45,0),1),"")</f>
        <v/>
      </c>
      <c r="AB140" s="98"/>
      <c r="AC140" s="403"/>
      <c r="AD140" s="403"/>
      <c r="AE140" s="403"/>
      <c r="AF140" s="403"/>
      <c r="AG140" s="98"/>
      <c r="AH140" s="403"/>
      <c r="AI140" s="403"/>
      <c r="AJ140" s="403"/>
      <c r="AK140" s="403"/>
      <c r="AL140" s="98"/>
      <c r="AM140" s="403"/>
      <c r="AN140" s="403"/>
      <c r="AO140" s="403"/>
      <c r="AP140" s="403"/>
      <c r="AQ140" s="403"/>
    </row>
    <row r="141" spans="1:43">
      <c r="A141" t="s">
        <v>972</v>
      </c>
      <c r="B141" s="1" t="str">
        <f t="shared" si="2"/>
        <v>$40</v>
      </c>
      <c r="C141" s="1" t="str">
        <f t="shared" si="3"/>
        <v>Ilzimmer (noble villa, A, 1s &amp; 2s)</v>
      </c>
      <c r="F141" s="37" t="s">
        <v>1355</v>
      </c>
      <c r="G141" s="37" t="s">
        <v>1701</v>
      </c>
      <c r="H141" s="61" t="s">
        <v>94</v>
      </c>
      <c r="I141" s="61" t="s">
        <v>3293</v>
      </c>
      <c r="J141" s="61" t="s">
        <v>2150</v>
      </c>
      <c r="K141" s="61" t="s">
        <v>2151</v>
      </c>
      <c r="L141" s="61" t="s">
        <v>2146</v>
      </c>
      <c r="M141" s="61"/>
      <c r="N141" s="61"/>
      <c r="O141" s="108" t="s">
        <v>6659</v>
      </c>
      <c r="P141" s="98"/>
      <c r="Q141" s="37" t="str">
        <f>IFERROR(INDEX('VOLO GUIDE TO WATERDEEP'!B$3:B$166,MATCH($H141,'VOLO GUIDE TO WATERDEEP'!$A$3:$A$166,0),1),"")</f>
        <v/>
      </c>
      <c r="R141" s="37" t="str">
        <f>IFERROR(INDEX('VOLO GUIDE TO WATERDEEP'!C$3:C$166,MATCH($H141,'VOLO GUIDE TO WATERDEEP'!$A$3:$A$166,0),1),"")</f>
        <v/>
      </c>
      <c r="S141" s="37" t="str">
        <f>IFERROR(INDEX('VOLO GUIDE TO WATERDEEP'!D$3:D$166,MATCH($H141,'VOLO GUIDE TO WATERDEEP'!$A$3:$A$166,0),1),"")</f>
        <v/>
      </c>
      <c r="T141" s="37" t="str">
        <f>IFERROR(INDEX('VOLO GUIDE TO WATERDEEP'!E$3:E$166,MATCH($H141,'VOLO GUIDE TO WATERDEEP'!$A$3:$A$166,0),1),"")</f>
        <v/>
      </c>
      <c r="U141" s="37" t="str">
        <f>IFERROR(INDEX('VOLO GUIDE TO WATERDEEP'!F$3:F$166,MATCH($H141,'VOLO GUIDE TO WATERDEEP'!$A$3:$A$166,0),1),"")</f>
        <v/>
      </c>
      <c r="V141" s="37" t="str">
        <f>IFERROR(INDEX('VOLO GUIDE TO WATERDEEP'!G$3:G$166,MATCH($H141,'VOLO GUIDE TO WATERDEEP'!$A$3:$A$166,0),1),"")</f>
        <v/>
      </c>
      <c r="W141" s="37" t="str">
        <f>IFERROR(INDEX('VOLO GUIDE TO WATERDEEP'!I$3:I$166,MATCH($H141,'VOLO GUIDE TO WATERDEEP'!$A$3:$A$166,0),1),"")</f>
        <v/>
      </c>
      <c r="X141" s="98"/>
      <c r="Y141" s="37" t="str">
        <f>IFERROR(INDEX(ORGANIZATIONS!$B$2:$B$43,MATCH($F141,ORGANIZATIONS!$G$2:$G$43,0),1),"")</f>
        <v/>
      </c>
      <c r="Z141" s="98"/>
      <c r="AA141" s="37" t="str">
        <f>IFERROR(INDEX(ORGANIZATIONS!$Z$3:$Z$45,MATCH($F141,ORGANIZATIONS!$Y$3:$Y$45,0),1),"")</f>
        <v/>
      </c>
      <c r="AB141" s="98"/>
      <c r="AC141" s="403"/>
      <c r="AD141" s="403"/>
      <c r="AE141" s="403"/>
      <c r="AF141" s="403"/>
      <c r="AG141" s="98"/>
      <c r="AH141" s="403"/>
      <c r="AI141" s="403"/>
      <c r="AJ141" s="403"/>
      <c r="AK141" s="403"/>
      <c r="AL141" s="98"/>
      <c r="AM141" s="403"/>
      <c r="AN141" s="403"/>
      <c r="AO141" s="403"/>
      <c r="AP141" s="403"/>
      <c r="AQ141" s="403"/>
    </row>
    <row r="142" spans="1:43">
      <c r="A142" t="s">
        <v>973</v>
      </c>
      <c r="B142" s="1" t="str">
        <f t="shared" si="2"/>
        <v>$41</v>
      </c>
      <c r="C142" s="1" t="str">
        <f t="shared" si="3"/>
        <v>The Ship's Wheel (tavern, C, 2)</v>
      </c>
      <c r="F142" s="37" t="s">
        <v>1356</v>
      </c>
      <c r="G142" s="37" t="s">
        <v>1702</v>
      </c>
      <c r="H142" s="61" t="s">
        <v>2342</v>
      </c>
      <c r="I142" s="61" t="s">
        <v>3293</v>
      </c>
      <c r="J142" s="61" t="s">
        <v>2168</v>
      </c>
      <c r="K142" s="61" t="s">
        <v>2144</v>
      </c>
      <c r="L142" s="61">
        <v>2</v>
      </c>
      <c r="M142" s="61"/>
      <c r="N142" s="61"/>
      <c r="O142" s="108" t="s">
        <v>6659</v>
      </c>
      <c r="P142" s="98"/>
      <c r="Q142" s="37" t="str">
        <f>IFERROR(INDEX('VOLO GUIDE TO WATERDEEP'!B$3:B$166,MATCH($H142,'VOLO GUIDE TO WATERDEEP'!$A$3:$A$166,0),1),"")</f>
        <v/>
      </c>
      <c r="R142" s="37" t="str">
        <f>IFERROR(INDEX('VOLO GUIDE TO WATERDEEP'!C$3:C$166,MATCH($H142,'VOLO GUIDE TO WATERDEEP'!$A$3:$A$166,0),1),"")</f>
        <v/>
      </c>
      <c r="S142" s="37" t="str">
        <f>IFERROR(INDEX('VOLO GUIDE TO WATERDEEP'!D$3:D$166,MATCH($H142,'VOLO GUIDE TO WATERDEEP'!$A$3:$A$166,0),1),"")</f>
        <v/>
      </c>
      <c r="T142" s="37" t="str">
        <f>IFERROR(INDEX('VOLO GUIDE TO WATERDEEP'!E$3:E$166,MATCH($H142,'VOLO GUIDE TO WATERDEEP'!$A$3:$A$166,0),1),"")</f>
        <v/>
      </c>
      <c r="U142" s="37" t="str">
        <f>IFERROR(INDEX('VOLO GUIDE TO WATERDEEP'!F$3:F$166,MATCH($H142,'VOLO GUIDE TO WATERDEEP'!$A$3:$A$166,0),1),"")</f>
        <v/>
      </c>
      <c r="V142" s="37" t="str">
        <f>IFERROR(INDEX('VOLO GUIDE TO WATERDEEP'!G$3:G$166,MATCH($H142,'VOLO GUIDE TO WATERDEEP'!$A$3:$A$166,0),1),"")</f>
        <v/>
      </c>
      <c r="W142" s="37" t="str">
        <f>IFERROR(INDEX('VOLO GUIDE TO WATERDEEP'!I$3:I$166,MATCH($H142,'VOLO GUIDE TO WATERDEEP'!$A$3:$A$166,0),1),"")</f>
        <v/>
      </c>
      <c r="X142" s="98"/>
      <c r="Y142" s="37" t="str">
        <f>IFERROR(INDEX(ORGANIZATIONS!$B$2:$B$43,MATCH($F142,ORGANIZATIONS!$G$2:$G$43,0),1),"")</f>
        <v/>
      </c>
      <c r="Z142" s="98"/>
      <c r="AA142" s="37" t="str">
        <f>IFERROR(INDEX(ORGANIZATIONS!$Z$3:$Z$45,MATCH($F142,ORGANIZATIONS!$Y$3:$Y$45,0),1),"")</f>
        <v/>
      </c>
      <c r="AB142" s="98"/>
      <c r="AC142" s="403"/>
      <c r="AD142" s="403"/>
      <c r="AE142" s="403"/>
      <c r="AF142" s="403"/>
      <c r="AG142" s="98"/>
      <c r="AH142" s="403"/>
      <c r="AI142" s="403"/>
      <c r="AJ142" s="403"/>
      <c r="AK142" s="403"/>
      <c r="AL142" s="98"/>
      <c r="AM142" s="403"/>
      <c r="AN142" s="403"/>
      <c r="AO142" s="403"/>
      <c r="AP142" s="403"/>
      <c r="AQ142" s="403"/>
    </row>
    <row r="143" spans="1:43">
      <c r="A143" t="s">
        <v>974</v>
      </c>
      <c r="B143" s="1" t="str">
        <f t="shared" si="2"/>
        <v>$42</v>
      </c>
      <c r="C143" s="1" t="str">
        <f t="shared" si="3"/>
        <v>The Pilgrim's Rest (inn, B, 3)</v>
      </c>
      <c r="F143" s="37" t="s">
        <v>1357</v>
      </c>
      <c r="G143" s="37" t="s">
        <v>1703</v>
      </c>
      <c r="H143" s="61" t="s">
        <v>2343</v>
      </c>
      <c r="I143" s="61" t="s">
        <v>3293</v>
      </c>
      <c r="J143" s="61" t="s">
        <v>2167</v>
      </c>
      <c r="K143" s="61" t="s">
        <v>2156</v>
      </c>
      <c r="L143" s="61">
        <v>3</v>
      </c>
      <c r="M143" s="61"/>
      <c r="N143" s="61"/>
      <c r="O143" s="108" t="s">
        <v>6659</v>
      </c>
      <c r="P143" s="98"/>
      <c r="Q143" s="37" t="str">
        <f>IFERROR(INDEX('VOLO GUIDE TO WATERDEEP'!B$3:B$166,MATCH($H143,'VOLO GUIDE TO WATERDEEP'!$A$3:$A$166,0),1),"")</f>
        <v/>
      </c>
      <c r="R143" s="37" t="str">
        <f>IFERROR(INDEX('VOLO GUIDE TO WATERDEEP'!C$3:C$166,MATCH($H143,'VOLO GUIDE TO WATERDEEP'!$A$3:$A$166,0),1),"")</f>
        <v/>
      </c>
      <c r="S143" s="37" t="str">
        <f>IFERROR(INDEX('VOLO GUIDE TO WATERDEEP'!D$3:D$166,MATCH($H143,'VOLO GUIDE TO WATERDEEP'!$A$3:$A$166,0),1),"")</f>
        <v/>
      </c>
      <c r="T143" s="37" t="str">
        <f>IFERROR(INDEX('VOLO GUIDE TO WATERDEEP'!E$3:E$166,MATCH($H143,'VOLO GUIDE TO WATERDEEP'!$A$3:$A$166,0),1),"")</f>
        <v/>
      </c>
      <c r="U143" s="37" t="str">
        <f>IFERROR(INDEX('VOLO GUIDE TO WATERDEEP'!F$3:F$166,MATCH($H143,'VOLO GUIDE TO WATERDEEP'!$A$3:$A$166,0),1),"")</f>
        <v/>
      </c>
      <c r="V143" s="37" t="str">
        <f>IFERROR(INDEX('VOLO GUIDE TO WATERDEEP'!G$3:G$166,MATCH($H143,'VOLO GUIDE TO WATERDEEP'!$A$3:$A$166,0),1),"")</f>
        <v/>
      </c>
      <c r="W143" s="37" t="str">
        <f>IFERROR(INDEX('VOLO GUIDE TO WATERDEEP'!I$3:I$166,MATCH($H143,'VOLO GUIDE TO WATERDEEP'!$A$3:$A$166,0),1),"")</f>
        <v/>
      </c>
      <c r="X143" s="98"/>
      <c r="Y143" s="37" t="str">
        <f>IFERROR(INDEX(ORGANIZATIONS!$B$2:$B$43,MATCH($F143,ORGANIZATIONS!$G$2:$G$43,0),1),"")</f>
        <v/>
      </c>
      <c r="Z143" s="98"/>
      <c r="AA143" s="37" t="str">
        <f>IFERROR(INDEX(ORGANIZATIONS!$Z$3:$Z$45,MATCH($F143,ORGANIZATIONS!$Y$3:$Y$45,0),1),"")</f>
        <v/>
      </c>
      <c r="AB143" s="98"/>
      <c r="AC143" s="403"/>
      <c r="AD143" s="403"/>
      <c r="AE143" s="403"/>
      <c r="AF143" s="403"/>
      <c r="AG143" s="98"/>
      <c r="AH143" s="403"/>
      <c r="AI143" s="403"/>
      <c r="AJ143" s="403"/>
      <c r="AK143" s="403"/>
      <c r="AL143" s="98"/>
      <c r="AM143" s="403"/>
      <c r="AN143" s="403"/>
      <c r="AO143" s="403"/>
      <c r="AP143" s="403"/>
      <c r="AQ143" s="403"/>
    </row>
    <row r="144" spans="1:43">
      <c r="A144" t="s">
        <v>975</v>
      </c>
      <c r="B144" s="1" t="str">
        <f t="shared" si="2"/>
        <v>$43</v>
      </c>
      <c r="C144" s="1" t="str">
        <f t="shared" si="3"/>
        <v>The Wandering Wemic (inn, B, 3)</v>
      </c>
      <c r="F144" s="37" t="s">
        <v>1358</v>
      </c>
      <c r="G144" s="37" t="s">
        <v>1704</v>
      </c>
      <c r="H144" s="61" t="s">
        <v>2344</v>
      </c>
      <c r="I144" s="61" t="s">
        <v>3293</v>
      </c>
      <c r="J144" s="61" t="s">
        <v>2167</v>
      </c>
      <c r="K144" s="61" t="s">
        <v>2156</v>
      </c>
      <c r="L144" s="61">
        <v>3</v>
      </c>
      <c r="M144" s="61"/>
      <c r="N144" s="61"/>
      <c r="O144" s="108" t="s">
        <v>6659</v>
      </c>
      <c r="P144" s="98"/>
      <c r="Q144" s="37">
        <f>IFERROR(INDEX('VOLO GUIDE TO WATERDEEP'!B$3:B$166,MATCH($H144,'VOLO GUIDE TO WATERDEEP'!$A$3:$A$166,0),1),"")</f>
        <v>4</v>
      </c>
      <c r="R144" s="37">
        <f>IFERROR(INDEX('VOLO GUIDE TO WATERDEEP'!C$3:C$166,MATCH($H144,'VOLO GUIDE TO WATERDEEP'!$A$3:$A$166,0),1),"")</f>
        <v>0</v>
      </c>
      <c r="S144" s="37">
        <f>IFERROR(INDEX('VOLO GUIDE TO WATERDEEP'!D$3:D$166,MATCH($H144,'VOLO GUIDE TO WATERDEEP'!$A$3:$A$166,0),1),"")</f>
        <v>4</v>
      </c>
      <c r="T144" s="37">
        <f>IFERROR(INDEX('VOLO GUIDE TO WATERDEEP'!E$3:E$166,MATCH($H144,'VOLO GUIDE TO WATERDEEP'!$A$3:$A$166,0),1),"")</f>
        <v>0</v>
      </c>
      <c r="U144" s="37">
        <f>IFERROR(INDEX('VOLO GUIDE TO WATERDEEP'!F$3:F$166,MATCH($H144,'VOLO GUIDE TO WATERDEEP'!$A$3:$A$166,0),1),"")</f>
        <v>0</v>
      </c>
      <c r="V144" s="37">
        <f>IFERROR(INDEX('VOLO GUIDE TO WATERDEEP'!G$3:G$166,MATCH($H144,'VOLO GUIDE TO WATERDEEP'!$A$3:$A$166,0),1),"")</f>
        <v>0</v>
      </c>
      <c r="W144" s="37" t="str">
        <f>IFERROR(INDEX('VOLO GUIDE TO WATERDEEP'!I$3:I$166,MATCH($H144,'VOLO GUIDE TO WATERDEEP'!$A$3:$A$166,0),1),"")</f>
        <v>SEA WARD</v>
      </c>
      <c r="X144" s="98"/>
      <c r="Y144" s="37" t="str">
        <f>IFERROR(INDEX(ORGANIZATIONS!$B$2:$B$43,MATCH($F144,ORGANIZATIONS!$G$2:$G$43,0),1),"")</f>
        <v/>
      </c>
      <c r="Z144" s="98"/>
      <c r="AA144" s="37" t="str">
        <f>IFERROR(INDEX(ORGANIZATIONS!$Z$3:$Z$45,MATCH($F144,ORGANIZATIONS!$Y$3:$Y$45,0),1),"")</f>
        <v/>
      </c>
      <c r="AB144" s="98"/>
      <c r="AC144" s="403"/>
      <c r="AD144" s="403"/>
      <c r="AE144" s="403"/>
      <c r="AF144" s="403"/>
      <c r="AG144" s="98"/>
      <c r="AH144" s="403"/>
      <c r="AI144" s="403"/>
      <c r="AJ144" s="403"/>
      <c r="AK144" s="403"/>
      <c r="AL144" s="98"/>
      <c r="AM144" s="403"/>
      <c r="AN144" s="403"/>
      <c r="AO144" s="403"/>
      <c r="AP144" s="403"/>
      <c r="AQ144" s="403"/>
    </row>
    <row r="145" spans="1:43">
      <c r="A145" t="s">
        <v>976</v>
      </c>
      <c r="B145" s="1" t="str">
        <f t="shared" si="2"/>
        <v>$44</v>
      </c>
      <c r="C145" s="1" t="str">
        <f t="shared" si="3"/>
        <v>Tchazzam Villa (noble villa, A, 1s &amp; 2s)</v>
      </c>
      <c r="F145" s="37" t="s">
        <v>601</v>
      </c>
      <c r="G145" s="37" t="s">
        <v>1705</v>
      </c>
      <c r="H145" s="61" t="s">
        <v>2345</v>
      </c>
      <c r="I145" s="61" t="s">
        <v>3293</v>
      </c>
      <c r="J145" s="61" t="s">
        <v>2150</v>
      </c>
      <c r="K145" s="61" t="s">
        <v>2151</v>
      </c>
      <c r="L145" s="61" t="s">
        <v>2146</v>
      </c>
      <c r="M145" s="61"/>
      <c r="N145" s="61"/>
      <c r="O145" s="108" t="s">
        <v>6659</v>
      </c>
      <c r="P145" s="98"/>
      <c r="Q145" s="37" t="str">
        <f>IFERROR(INDEX('VOLO GUIDE TO WATERDEEP'!B$3:B$166,MATCH($H145,'VOLO GUIDE TO WATERDEEP'!$A$3:$A$166,0),1),"")</f>
        <v/>
      </c>
      <c r="R145" s="37" t="str">
        <f>IFERROR(INDEX('VOLO GUIDE TO WATERDEEP'!C$3:C$166,MATCH($H145,'VOLO GUIDE TO WATERDEEP'!$A$3:$A$166,0),1),"")</f>
        <v/>
      </c>
      <c r="S145" s="37" t="str">
        <f>IFERROR(INDEX('VOLO GUIDE TO WATERDEEP'!D$3:D$166,MATCH($H145,'VOLO GUIDE TO WATERDEEP'!$A$3:$A$166,0),1),"")</f>
        <v/>
      </c>
      <c r="T145" s="37" t="str">
        <f>IFERROR(INDEX('VOLO GUIDE TO WATERDEEP'!E$3:E$166,MATCH($H145,'VOLO GUIDE TO WATERDEEP'!$A$3:$A$166,0),1),"")</f>
        <v/>
      </c>
      <c r="U145" s="37" t="str">
        <f>IFERROR(INDEX('VOLO GUIDE TO WATERDEEP'!F$3:F$166,MATCH($H145,'VOLO GUIDE TO WATERDEEP'!$A$3:$A$166,0),1),"")</f>
        <v/>
      </c>
      <c r="V145" s="37" t="str">
        <f>IFERROR(INDEX('VOLO GUIDE TO WATERDEEP'!G$3:G$166,MATCH($H145,'VOLO GUIDE TO WATERDEEP'!$A$3:$A$166,0),1),"")</f>
        <v/>
      </c>
      <c r="W145" s="37" t="str">
        <f>IFERROR(INDEX('VOLO GUIDE TO WATERDEEP'!I$3:I$166,MATCH($H145,'VOLO GUIDE TO WATERDEEP'!$A$3:$A$166,0),1),"")</f>
        <v/>
      </c>
      <c r="X145" s="98"/>
      <c r="Y145" s="37" t="str">
        <f>IFERROR(INDEX(ORGANIZATIONS!$B$2:$B$43,MATCH($F145,ORGANIZATIONS!$G$2:$G$43,0),1),"")</f>
        <v/>
      </c>
      <c r="Z145" s="98"/>
      <c r="AA145" s="37" t="str">
        <f>IFERROR(INDEX(ORGANIZATIONS!$Z$3:$Z$45,MATCH($F145,ORGANIZATIONS!$Y$3:$Y$45,0),1),"")</f>
        <v/>
      </c>
      <c r="AB145" s="98"/>
      <c r="AC145" s="403"/>
      <c r="AD145" s="403"/>
      <c r="AE145" s="403"/>
      <c r="AF145" s="403"/>
      <c r="AG145" s="98"/>
      <c r="AH145" s="403"/>
      <c r="AI145" s="403"/>
      <c r="AJ145" s="403"/>
      <c r="AK145" s="403"/>
      <c r="AL145" s="98"/>
      <c r="AM145" s="403"/>
      <c r="AN145" s="403"/>
      <c r="AO145" s="403"/>
      <c r="AP145" s="403"/>
      <c r="AQ145" s="403"/>
    </row>
    <row r="146" spans="1:43">
      <c r="A146" t="s">
        <v>977</v>
      </c>
      <c r="B146" s="1" t="str">
        <f t="shared" si="2"/>
        <v>$45"</v>
      </c>
      <c r="C146" s="1" t="str">
        <f t="shared" si="3"/>
        <v>Maerghoun's Inn (inn, B, 3)</v>
      </c>
      <c r="F146" s="37" t="s">
        <v>1706</v>
      </c>
      <c r="G146" s="37" t="s">
        <v>1707</v>
      </c>
      <c r="H146" s="61" t="s">
        <v>2346</v>
      </c>
      <c r="I146" s="61" t="s">
        <v>3293</v>
      </c>
      <c r="J146" s="61" t="s">
        <v>2167</v>
      </c>
      <c r="K146" s="61" t="s">
        <v>2156</v>
      </c>
      <c r="L146" s="61">
        <v>3</v>
      </c>
      <c r="M146" s="61"/>
      <c r="N146" s="61"/>
      <c r="O146" s="108" t="s">
        <v>6659</v>
      </c>
      <c r="P146" s="98"/>
      <c r="Q146" s="37" t="str">
        <f>IFERROR(INDEX('VOLO GUIDE TO WATERDEEP'!B$3:B$166,MATCH($H146,'VOLO GUIDE TO WATERDEEP'!$A$3:$A$166,0),1),"")</f>
        <v/>
      </c>
      <c r="R146" s="37" t="str">
        <f>IFERROR(INDEX('VOLO GUIDE TO WATERDEEP'!C$3:C$166,MATCH($H146,'VOLO GUIDE TO WATERDEEP'!$A$3:$A$166,0),1),"")</f>
        <v/>
      </c>
      <c r="S146" s="37" t="str">
        <f>IFERROR(INDEX('VOLO GUIDE TO WATERDEEP'!D$3:D$166,MATCH($H146,'VOLO GUIDE TO WATERDEEP'!$A$3:$A$166,0),1),"")</f>
        <v/>
      </c>
      <c r="T146" s="37" t="str">
        <f>IFERROR(INDEX('VOLO GUIDE TO WATERDEEP'!E$3:E$166,MATCH($H146,'VOLO GUIDE TO WATERDEEP'!$A$3:$A$166,0),1),"")</f>
        <v/>
      </c>
      <c r="U146" s="37" t="str">
        <f>IFERROR(INDEX('VOLO GUIDE TO WATERDEEP'!F$3:F$166,MATCH($H146,'VOLO GUIDE TO WATERDEEP'!$A$3:$A$166,0),1),"")</f>
        <v/>
      </c>
      <c r="V146" s="37" t="str">
        <f>IFERROR(INDEX('VOLO GUIDE TO WATERDEEP'!G$3:G$166,MATCH($H146,'VOLO GUIDE TO WATERDEEP'!$A$3:$A$166,0),1),"")</f>
        <v/>
      </c>
      <c r="W146" s="37" t="str">
        <f>IFERROR(INDEX('VOLO GUIDE TO WATERDEEP'!I$3:I$166,MATCH($H146,'VOLO GUIDE TO WATERDEEP'!$A$3:$A$166,0),1),"")</f>
        <v/>
      </c>
      <c r="X146" s="98"/>
      <c r="Y146" s="37" t="str">
        <f>IFERROR(INDEX(ORGANIZATIONS!$B$2:$B$43,MATCH($F146,ORGANIZATIONS!$G$2:$G$43,0),1),"")</f>
        <v/>
      </c>
      <c r="Z146" s="98"/>
      <c r="AA146" s="37" t="str">
        <f>IFERROR(INDEX(ORGANIZATIONS!$Z$3:$Z$45,MATCH($F146,ORGANIZATIONS!$Y$3:$Y$45,0),1),"")</f>
        <v/>
      </c>
      <c r="AB146" s="98"/>
      <c r="AC146" s="403"/>
      <c r="AD146" s="403"/>
      <c r="AE146" s="403"/>
      <c r="AF146" s="403"/>
      <c r="AG146" s="98"/>
      <c r="AH146" s="403"/>
      <c r="AI146" s="403"/>
      <c r="AJ146" s="403"/>
      <c r="AK146" s="403"/>
      <c r="AL146" s="98"/>
      <c r="AM146" s="403"/>
      <c r="AN146" s="403"/>
      <c r="AO146" s="403"/>
      <c r="AP146" s="403"/>
      <c r="AQ146" s="403"/>
    </row>
    <row r="147" spans="1:43">
      <c r="A147" t="s">
        <v>978</v>
      </c>
      <c r="B147" s="1" t="str">
        <f t="shared" ref="B147:B235" si="4">LEFT(LEFT(A147,FIND(":",A147)),LEN(LEFT(A147,FIND(":",A147)))-1)</f>
        <v>$46</v>
      </c>
      <c r="C147" s="1" t="str">
        <f t="shared" ref="C147:C235" si="5">RIGHT(A147,LEN(A147)-FIND(":",A147)-1)</f>
        <v>Urmbrusk Villa (noble villa, A, 2s &amp; 3s)</v>
      </c>
      <c r="F147" s="37" t="s">
        <v>637</v>
      </c>
      <c r="G147" s="37" t="s">
        <v>1708</v>
      </c>
      <c r="H147" s="61" t="s">
        <v>2347</v>
      </c>
      <c r="I147" s="61" t="s">
        <v>3293</v>
      </c>
      <c r="J147" s="61" t="s">
        <v>2150</v>
      </c>
      <c r="K147" s="61" t="s">
        <v>2151</v>
      </c>
      <c r="L147" s="61" t="s">
        <v>2145</v>
      </c>
      <c r="M147" s="61"/>
      <c r="N147" s="61"/>
      <c r="O147" s="108" t="s">
        <v>6659</v>
      </c>
      <c r="P147" s="98"/>
      <c r="Q147" s="37" t="str">
        <f>IFERROR(INDEX('VOLO GUIDE TO WATERDEEP'!B$3:B$166,MATCH($H147,'VOLO GUIDE TO WATERDEEP'!$A$3:$A$166,0),1),"")</f>
        <v/>
      </c>
      <c r="R147" s="37" t="str">
        <f>IFERROR(INDEX('VOLO GUIDE TO WATERDEEP'!C$3:C$166,MATCH($H147,'VOLO GUIDE TO WATERDEEP'!$A$3:$A$166,0),1),"")</f>
        <v/>
      </c>
      <c r="S147" s="37" t="str">
        <f>IFERROR(INDEX('VOLO GUIDE TO WATERDEEP'!D$3:D$166,MATCH($H147,'VOLO GUIDE TO WATERDEEP'!$A$3:$A$166,0),1),"")</f>
        <v/>
      </c>
      <c r="T147" s="37" t="str">
        <f>IFERROR(INDEX('VOLO GUIDE TO WATERDEEP'!E$3:E$166,MATCH($H147,'VOLO GUIDE TO WATERDEEP'!$A$3:$A$166,0),1),"")</f>
        <v/>
      </c>
      <c r="U147" s="37" t="str">
        <f>IFERROR(INDEX('VOLO GUIDE TO WATERDEEP'!F$3:F$166,MATCH($H147,'VOLO GUIDE TO WATERDEEP'!$A$3:$A$166,0),1),"")</f>
        <v/>
      </c>
      <c r="V147" s="37" t="str">
        <f>IFERROR(INDEX('VOLO GUIDE TO WATERDEEP'!G$3:G$166,MATCH($H147,'VOLO GUIDE TO WATERDEEP'!$A$3:$A$166,0),1),"")</f>
        <v/>
      </c>
      <c r="W147" s="37" t="str">
        <f>IFERROR(INDEX('VOLO GUIDE TO WATERDEEP'!I$3:I$166,MATCH($H147,'VOLO GUIDE TO WATERDEEP'!$A$3:$A$166,0),1),"")</f>
        <v/>
      </c>
      <c r="X147" s="98"/>
      <c r="Y147" s="37" t="str">
        <f>IFERROR(INDEX(ORGANIZATIONS!$B$2:$B$43,MATCH($F147,ORGANIZATIONS!$G$2:$G$43,0),1),"")</f>
        <v/>
      </c>
      <c r="Z147" s="98"/>
      <c r="AA147" s="37" t="str">
        <f>IFERROR(INDEX(ORGANIZATIONS!$Z$3:$Z$45,MATCH($F147,ORGANIZATIONS!$Y$3:$Y$45,0),1),"")</f>
        <v/>
      </c>
      <c r="AB147" s="98"/>
      <c r="AC147" s="403"/>
      <c r="AD147" s="403"/>
      <c r="AE147" s="403"/>
      <c r="AF147" s="403"/>
      <c r="AG147" s="98"/>
      <c r="AH147" s="403"/>
      <c r="AI147" s="403"/>
      <c r="AJ147" s="403"/>
      <c r="AK147" s="403"/>
      <c r="AL147" s="98"/>
      <c r="AM147" s="403"/>
      <c r="AN147" s="403"/>
      <c r="AO147" s="403"/>
      <c r="AP147" s="403"/>
      <c r="AQ147" s="403"/>
    </row>
    <row r="148" spans="1:43">
      <c r="A148" t="s">
        <v>979</v>
      </c>
      <c r="B148" s="1" t="str">
        <f t="shared" si="4"/>
        <v>$47</v>
      </c>
      <c r="C148" s="1" t="str">
        <f t="shared" si="5"/>
        <v>Assumbar Villa (noble villa, A, Is &amp; 3s)</v>
      </c>
      <c r="F148" s="37" t="s">
        <v>272</v>
      </c>
      <c r="G148" s="37" t="s">
        <v>1709</v>
      </c>
      <c r="H148" s="61" t="s">
        <v>2348</v>
      </c>
      <c r="I148" s="61" t="s">
        <v>3293</v>
      </c>
      <c r="J148" s="61" t="s">
        <v>2150</v>
      </c>
      <c r="K148" s="61" t="s">
        <v>2151</v>
      </c>
      <c r="L148" s="61" t="s">
        <v>2217</v>
      </c>
      <c r="M148" s="61"/>
      <c r="N148" s="61"/>
      <c r="O148" s="108" t="s">
        <v>6659</v>
      </c>
      <c r="P148" s="98"/>
      <c r="Q148" s="37" t="str">
        <f>IFERROR(INDEX('VOLO GUIDE TO WATERDEEP'!B$3:B$166,MATCH($H148,'VOLO GUIDE TO WATERDEEP'!$A$3:$A$166,0),1),"")</f>
        <v/>
      </c>
      <c r="R148" s="37" t="str">
        <f>IFERROR(INDEX('VOLO GUIDE TO WATERDEEP'!C$3:C$166,MATCH($H148,'VOLO GUIDE TO WATERDEEP'!$A$3:$A$166,0),1),"")</f>
        <v/>
      </c>
      <c r="S148" s="37" t="str">
        <f>IFERROR(INDEX('VOLO GUIDE TO WATERDEEP'!D$3:D$166,MATCH($H148,'VOLO GUIDE TO WATERDEEP'!$A$3:$A$166,0),1),"")</f>
        <v/>
      </c>
      <c r="T148" s="37" t="str">
        <f>IFERROR(INDEX('VOLO GUIDE TO WATERDEEP'!E$3:E$166,MATCH($H148,'VOLO GUIDE TO WATERDEEP'!$A$3:$A$166,0),1),"")</f>
        <v/>
      </c>
      <c r="U148" s="37" t="str">
        <f>IFERROR(INDEX('VOLO GUIDE TO WATERDEEP'!F$3:F$166,MATCH($H148,'VOLO GUIDE TO WATERDEEP'!$A$3:$A$166,0),1),"")</f>
        <v/>
      </c>
      <c r="V148" s="37" t="str">
        <f>IFERROR(INDEX('VOLO GUIDE TO WATERDEEP'!G$3:G$166,MATCH($H148,'VOLO GUIDE TO WATERDEEP'!$A$3:$A$166,0),1),"")</f>
        <v/>
      </c>
      <c r="W148" s="37" t="str">
        <f>IFERROR(INDEX('VOLO GUIDE TO WATERDEEP'!I$3:I$166,MATCH($H148,'VOLO GUIDE TO WATERDEEP'!$A$3:$A$166,0),1),"")</f>
        <v/>
      </c>
      <c r="X148" s="98"/>
      <c r="Y148" s="37" t="str">
        <f>IFERROR(INDEX(ORGANIZATIONS!$B$2:$B$43,MATCH($F148,ORGANIZATIONS!$G$2:$G$43,0),1),"")</f>
        <v/>
      </c>
      <c r="Z148" s="98"/>
      <c r="AA148" s="37" t="str">
        <f>IFERROR(INDEX(ORGANIZATIONS!$Z$3:$Z$45,MATCH($F148,ORGANIZATIONS!$Y$3:$Y$45,0),1),"")</f>
        <v/>
      </c>
      <c r="AB148" s="98"/>
      <c r="AC148" s="403"/>
      <c r="AD148" s="403"/>
      <c r="AE148" s="403"/>
      <c r="AF148" s="403"/>
      <c r="AG148" s="98"/>
      <c r="AH148" s="403"/>
      <c r="AI148" s="403"/>
      <c r="AJ148" s="403"/>
      <c r="AK148" s="403"/>
      <c r="AL148" s="98"/>
      <c r="AM148" s="403"/>
      <c r="AN148" s="403"/>
      <c r="AO148" s="403"/>
      <c r="AP148" s="403"/>
      <c r="AQ148" s="403"/>
    </row>
    <row r="149" spans="1:43">
      <c r="A149" t="s">
        <v>980</v>
      </c>
      <c r="B149" s="1" t="str">
        <f t="shared" si="4"/>
        <v>$48</v>
      </c>
      <c r="C149" s="1" t="str">
        <f t="shared" si="5"/>
        <v>Cassalanter-Villa (noble villa, A, 3s &amp; 4s)</v>
      </c>
      <c r="F149" s="37" t="s">
        <v>1359</v>
      </c>
      <c r="G149" s="37" t="s">
        <v>1710</v>
      </c>
      <c r="H149" s="61" t="s">
        <v>2349</v>
      </c>
      <c r="I149" s="61" t="s">
        <v>3293</v>
      </c>
      <c r="J149" s="61" t="s">
        <v>2150</v>
      </c>
      <c r="K149" s="61" t="s">
        <v>2151</v>
      </c>
      <c r="L149" s="61" t="s">
        <v>2149</v>
      </c>
      <c r="M149" s="61"/>
      <c r="N149" s="61"/>
      <c r="O149" s="108" t="s">
        <v>6659</v>
      </c>
      <c r="P149" s="98"/>
      <c r="Q149" s="37" t="str">
        <f>IFERROR(INDEX('VOLO GUIDE TO WATERDEEP'!B$3:B$166,MATCH($H149,'VOLO GUIDE TO WATERDEEP'!$A$3:$A$166,0),1),"")</f>
        <v/>
      </c>
      <c r="R149" s="37" t="str">
        <f>IFERROR(INDEX('VOLO GUIDE TO WATERDEEP'!C$3:C$166,MATCH($H149,'VOLO GUIDE TO WATERDEEP'!$A$3:$A$166,0),1),"")</f>
        <v/>
      </c>
      <c r="S149" s="37" t="str">
        <f>IFERROR(INDEX('VOLO GUIDE TO WATERDEEP'!D$3:D$166,MATCH($H149,'VOLO GUIDE TO WATERDEEP'!$A$3:$A$166,0),1),"")</f>
        <v/>
      </c>
      <c r="T149" s="37" t="str">
        <f>IFERROR(INDEX('VOLO GUIDE TO WATERDEEP'!E$3:E$166,MATCH($H149,'VOLO GUIDE TO WATERDEEP'!$A$3:$A$166,0),1),"")</f>
        <v/>
      </c>
      <c r="U149" s="37" t="str">
        <f>IFERROR(INDEX('VOLO GUIDE TO WATERDEEP'!F$3:F$166,MATCH($H149,'VOLO GUIDE TO WATERDEEP'!$A$3:$A$166,0),1),"")</f>
        <v/>
      </c>
      <c r="V149" s="37" t="str">
        <f>IFERROR(INDEX('VOLO GUIDE TO WATERDEEP'!G$3:G$166,MATCH($H149,'VOLO GUIDE TO WATERDEEP'!$A$3:$A$166,0),1),"")</f>
        <v/>
      </c>
      <c r="W149" s="37" t="str">
        <f>IFERROR(INDEX('VOLO GUIDE TO WATERDEEP'!I$3:I$166,MATCH($H149,'VOLO GUIDE TO WATERDEEP'!$A$3:$A$166,0),1),"")</f>
        <v/>
      </c>
      <c r="X149" s="98"/>
      <c r="Y149" s="37" t="str">
        <f>IFERROR(INDEX(ORGANIZATIONS!$B$2:$B$43,MATCH($F149,ORGANIZATIONS!$G$2:$G$43,0),1),"")</f>
        <v/>
      </c>
      <c r="Z149" s="98"/>
      <c r="AA149" s="37" t="str">
        <f>IFERROR(INDEX(ORGANIZATIONS!$Z$3:$Z$45,MATCH($F149,ORGANIZATIONS!$Y$3:$Y$45,0),1),"")</f>
        <v>Cassalanter</v>
      </c>
      <c r="AB149" s="98"/>
      <c r="AC149" s="403"/>
      <c r="AD149" s="403"/>
      <c r="AE149" s="403"/>
      <c r="AF149" s="403"/>
      <c r="AG149" s="98"/>
      <c r="AH149" s="403"/>
      <c r="AI149" s="403"/>
      <c r="AJ149" s="403"/>
      <c r="AK149" s="403"/>
      <c r="AL149" s="98"/>
      <c r="AM149" s="403"/>
      <c r="AN149" s="403"/>
      <c r="AO149" s="403"/>
      <c r="AP149" s="403"/>
      <c r="AQ149" s="403"/>
    </row>
    <row r="150" spans="1:43">
      <c r="A150" t="s">
        <v>981</v>
      </c>
      <c r="B150" s="1" t="str">
        <f t="shared" si="4"/>
        <v>$49</v>
      </c>
      <c r="C150" s="1" t="str">
        <f t="shared" si="5"/>
        <v>Thongolir Villa (noble villa, A, 1s &amp; 2s)</v>
      </c>
      <c r="F150" s="37" t="s">
        <v>616</v>
      </c>
      <c r="G150" s="37" t="s">
        <v>1711</v>
      </c>
      <c r="H150" s="61" t="s">
        <v>2350</v>
      </c>
      <c r="I150" s="61" t="s">
        <v>3293</v>
      </c>
      <c r="J150" s="61" t="s">
        <v>2150</v>
      </c>
      <c r="K150" s="61" t="s">
        <v>2151</v>
      </c>
      <c r="L150" s="61" t="s">
        <v>2146</v>
      </c>
      <c r="M150" s="61"/>
      <c r="N150" s="61"/>
      <c r="O150" s="108" t="s">
        <v>6659</v>
      </c>
      <c r="P150" s="98"/>
      <c r="Q150" s="37" t="str">
        <f>IFERROR(INDEX('VOLO GUIDE TO WATERDEEP'!B$3:B$166,MATCH($H150,'VOLO GUIDE TO WATERDEEP'!$A$3:$A$166,0),1),"")</f>
        <v/>
      </c>
      <c r="R150" s="37" t="str">
        <f>IFERROR(INDEX('VOLO GUIDE TO WATERDEEP'!C$3:C$166,MATCH($H150,'VOLO GUIDE TO WATERDEEP'!$A$3:$A$166,0),1),"")</f>
        <v/>
      </c>
      <c r="S150" s="37" t="str">
        <f>IFERROR(INDEX('VOLO GUIDE TO WATERDEEP'!D$3:D$166,MATCH($H150,'VOLO GUIDE TO WATERDEEP'!$A$3:$A$166,0),1),"")</f>
        <v/>
      </c>
      <c r="T150" s="37" t="str">
        <f>IFERROR(INDEX('VOLO GUIDE TO WATERDEEP'!E$3:E$166,MATCH($H150,'VOLO GUIDE TO WATERDEEP'!$A$3:$A$166,0),1),"")</f>
        <v/>
      </c>
      <c r="U150" s="37" t="str">
        <f>IFERROR(INDEX('VOLO GUIDE TO WATERDEEP'!F$3:F$166,MATCH($H150,'VOLO GUIDE TO WATERDEEP'!$A$3:$A$166,0),1),"")</f>
        <v/>
      </c>
      <c r="V150" s="37" t="str">
        <f>IFERROR(INDEX('VOLO GUIDE TO WATERDEEP'!G$3:G$166,MATCH($H150,'VOLO GUIDE TO WATERDEEP'!$A$3:$A$166,0),1),"")</f>
        <v/>
      </c>
      <c r="W150" s="37" t="str">
        <f>IFERROR(INDEX('VOLO GUIDE TO WATERDEEP'!I$3:I$166,MATCH($H150,'VOLO GUIDE TO WATERDEEP'!$A$3:$A$166,0),1),"")</f>
        <v/>
      </c>
      <c r="X150" s="98"/>
      <c r="Y150" s="37" t="str">
        <f>IFERROR(INDEX(ORGANIZATIONS!$B$2:$B$43,MATCH($F150,ORGANIZATIONS!$G$2:$G$43,0),1),"")</f>
        <v/>
      </c>
      <c r="Z150" s="98"/>
      <c r="AA150" s="37" t="str">
        <f>IFERROR(INDEX(ORGANIZATIONS!$Z$3:$Z$45,MATCH($F150,ORGANIZATIONS!$Y$3:$Y$45,0),1),"")</f>
        <v>Thestus Thongolir</v>
      </c>
      <c r="AB150" s="98"/>
      <c r="AC150" s="403"/>
      <c r="AD150" s="403"/>
      <c r="AE150" s="403"/>
      <c r="AF150" s="403"/>
      <c r="AG150" s="98"/>
      <c r="AH150" s="403"/>
      <c r="AI150" s="403"/>
      <c r="AJ150" s="403"/>
      <c r="AK150" s="403"/>
      <c r="AL150" s="98"/>
      <c r="AM150" s="403"/>
      <c r="AN150" s="403"/>
      <c r="AO150" s="403"/>
      <c r="AP150" s="403"/>
      <c r="AQ150" s="403"/>
    </row>
    <row r="151" spans="1:43">
      <c r="A151" t="s">
        <v>982</v>
      </c>
      <c r="B151" s="1" t="str">
        <f t="shared" si="4"/>
        <v>$50</v>
      </c>
      <c r="C151" s="1" t="str">
        <f t="shared" si="5"/>
        <v>Eagleshield Villa (noble villa, A, 2s &amp; 4s)</v>
      </c>
      <c r="F151" s="37" t="s">
        <v>1360</v>
      </c>
      <c r="G151" s="37" t="s">
        <v>1712</v>
      </c>
      <c r="H151" s="61" t="s">
        <v>2351</v>
      </c>
      <c r="I151" s="61" t="s">
        <v>3293</v>
      </c>
      <c r="J151" s="61" t="s">
        <v>2150</v>
      </c>
      <c r="K151" s="61" t="s">
        <v>2151</v>
      </c>
      <c r="L151" s="61" t="s">
        <v>2148</v>
      </c>
      <c r="M151" s="61"/>
      <c r="N151" s="61"/>
      <c r="O151" s="108" t="s">
        <v>6659</v>
      </c>
      <c r="P151" s="99"/>
      <c r="Q151" s="37" t="str">
        <f>IFERROR(INDEX('VOLO GUIDE TO WATERDEEP'!B$3:B$166,MATCH($H151,'VOLO GUIDE TO WATERDEEP'!$A$3:$A$166,0),1),"")</f>
        <v/>
      </c>
      <c r="R151" s="37" t="str">
        <f>IFERROR(INDEX('VOLO GUIDE TO WATERDEEP'!C$3:C$166,MATCH($H151,'VOLO GUIDE TO WATERDEEP'!$A$3:$A$166,0),1),"")</f>
        <v/>
      </c>
      <c r="S151" s="37" t="str">
        <f>IFERROR(INDEX('VOLO GUIDE TO WATERDEEP'!D$3:D$166,MATCH($H151,'VOLO GUIDE TO WATERDEEP'!$A$3:$A$166,0),1),"")</f>
        <v/>
      </c>
      <c r="T151" s="37" t="str">
        <f>IFERROR(INDEX('VOLO GUIDE TO WATERDEEP'!E$3:E$166,MATCH($H151,'VOLO GUIDE TO WATERDEEP'!$A$3:$A$166,0),1),"")</f>
        <v/>
      </c>
      <c r="U151" s="37" t="str">
        <f>IFERROR(INDEX('VOLO GUIDE TO WATERDEEP'!F$3:F$166,MATCH($H151,'VOLO GUIDE TO WATERDEEP'!$A$3:$A$166,0),1),"")</f>
        <v/>
      </c>
      <c r="V151" s="37" t="str">
        <f>IFERROR(INDEX('VOLO GUIDE TO WATERDEEP'!G$3:G$166,MATCH($H151,'VOLO GUIDE TO WATERDEEP'!$A$3:$A$166,0),1),"")</f>
        <v/>
      </c>
      <c r="W151" s="37" t="str">
        <f>IFERROR(INDEX('VOLO GUIDE TO WATERDEEP'!I$3:I$166,MATCH($H151,'VOLO GUIDE TO WATERDEEP'!$A$3:$A$166,0),1),"")</f>
        <v/>
      </c>
      <c r="X151" s="99"/>
      <c r="Y151" s="37" t="str">
        <f>IFERROR(INDEX(ORGANIZATIONS!$B$2:$B$43,MATCH($F151,ORGANIZATIONS!$G$2:$G$43,0),1),"")</f>
        <v/>
      </c>
      <c r="Z151" s="99"/>
      <c r="AA151" s="37" t="str">
        <f>IFERROR(INDEX(ORGANIZATIONS!$Z$3:$Z$45,MATCH($F151,ORGANIZATIONS!$Y$3:$Y$45,0),1),"")</f>
        <v/>
      </c>
      <c r="AB151" s="99"/>
      <c r="AC151" s="403"/>
      <c r="AD151" s="403"/>
      <c r="AE151" s="403"/>
      <c r="AF151" s="403"/>
      <c r="AG151" s="99"/>
      <c r="AH151" s="403"/>
      <c r="AI151" s="403"/>
      <c r="AJ151" s="403"/>
      <c r="AK151" s="403"/>
      <c r="AL151" s="99"/>
      <c r="AM151" s="403"/>
      <c r="AN151" s="403"/>
      <c r="AO151" s="403"/>
      <c r="AP151" s="403"/>
      <c r="AQ151" s="403"/>
    </row>
    <row r="152" spans="1:43">
      <c r="A152" t="s">
        <v>983</v>
      </c>
      <c r="B152" s="1" t="str">
        <f t="shared" si="4"/>
        <v>$51</v>
      </c>
      <c r="C152" s="1" t="str">
        <f t="shared" si="5"/>
        <v>Dezlentyr Villa (noble villa, A, 2s &amp; 4s)</v>
      </c>
      <c r="F152" s="37" t="s">
        <v>1361</v>
      </c>
      <c r="G152" s="37" t="s">
        <v>1713</v>
      </c>
      <c r="H152" s="61" t="s">
        <v>2352</v>
      </c>
      <c r="I152" s="61" t="s">
        <v>3293</v>
      </c>
      <c r="J152" s="61" t="s">
        <v>2150</v>
      </c>
      <c r="K152" s="61" t="s">
        <v>2151</v>
      </c>
      <c r="L152" s="61" t="s">
        <v>2148</v>
      </c>
      <c r="M152" s="61"/>
      <c r="N152" s="61"/>
      <c r="O152" s="108" t="s">
        <v>6659</v>
      </c>
      <c r="P152" s="99"/>
      <c r="Q152" s="37" t="str">
        <f>IFERROR(INDEX('VOLO GUIDE TO WATERDEEP'!B$3:B$166,MATCH($H152,'VOLO GUIDE TO WATERDEEP'!$A$3:$A$166,0),1),"")</f>
        <v/>
      </c>
      <c r="R152" s="37" t="str">
        <f>IFERROR(INDEX('VOLO GUIDE TO WATERDEEP'!C$3:C$166,MATCH($H152,'VOLO GUIDE TO WATERDEEP'!$A$3:$A$166,0),1),"")</f>
        <v/>
      </c>
      <c r="S152" s="37" t="str">
        <f>IFERROR(INDEX('VOLO GUIDE TO WATERDEEP'!D$3:D$166,MATCH($H152,'VOLO GUIDE TO WATERDEEP'!$A$3:$A$166,0),1),"")</f>
        <v/>
      </c>
      <c r="T152" s="37" t="str">
        <f>IFERROR(INDEX('VOLO GUIDE TO WATERDEEP'!E$3:E$166,MATCH($H152,'VOLO GUIDE TO WATERDEEP'!$A$3:$A$166,0),1),"")</f>
        <v/>
      </c>
      <c r="U152" s="37" t="str">
        <f>IFERROR(INDEX('VOLO GUIDE TO WATERDEEP'!F$3:F$166,MATCH($H152,'VOLO GUIDE TO WATERDEEP'!$A$3:$A$166,0),1),"")</f>
        <v/>
      </c>
      <c r="V152" s="37" t="str">
        <f>IFERROR(INDEX('VOLO GUIDE TO WATERDEEP'!G$3:G$166,MATCH($H152,'VOLO GUIDE TO WATERDEEP'!$A$3:$A$166,0),1),"")</f>
        <v/>
      </c>
      <c r="W152" s="37" t="str">
        <f>IFERROR(INDEX('VOLO GUIDE TO WATERDEEP'!I$3:I$166,MATCH($H152,'VOLO GUIDE TO WATERDEEP'!$A$3:$A$166,0),1),"")</f>
        <v/>
      </c>
      <c r="X152" s="99"/>
      <c r="Y152" s="37" t="str">
        <f>IFERROR(INDEX(ORGANIZATIONS!$B$2:$B$43,MATCH($F152,ORGANIZATIONS!$G$2:$G$43,0),1),"")</f>
        <v/>
      </c>
      <c r="Z152" s="99"/>
      <c r="AA152" s="37" t="str">
        <f>IFERROR(INDEX(ORGANIZATIONS!$Z$3:$Z$45,MATCH($F152,ORGANIZATIONS!$Y$3:$Y$45,0),1),"")</f>
        <v/>
      </c>
      <c r="AB152" s="99"/>
      <c r="AC152" s="403"/>
      <c r="AD152" s="403"/>
      <c r="AE152" s="403"/>
      <c r="AF152" s="403"/>
      <c r="AG152" s="99"/>
      <c r="AH152" s="403"/>
      <c r="AI152" s="403"/>
      <c r="AJ152" s="403"/>
      <c r="AK152" s="403"/>
      <c r="AL152" s="99"/>
      <c r="AM152" s="403"/>
      <c r="AN152" s="403"/>
      <c r="AO152" s="403"/>
      <c r="AP152" s="403"/>
      <c r="AQ152" s="403"/>
    </row>
    <row r="153" spans="1:43">
      <c r="A153" t="s">
        <v>984</v>
      </c>
      <c r="B153" s="1" t="str">
        <f t="shared" si="4"/>
        <v>$52</v>
      </c>
      <c r="C153" s="1" t="str">
        <f t="shared" si="5"/>
        <v>Belabranta Villa (noble villa;, A, 3s &amp; 5s)</v>
      </c>
      <c r="F153" s="37" t="s">
        <v>281</v>
      </c>
      <c r="G153" s="37" t="s">
        <v>1714</v>
      </c>
      <c r="H153" s="61" t="s">
        <v>2353</v>
      </c>
      <c r="I153" s="61" t="s">
        <v>3293</v>
      </c>
      <c r="J153" s="61" t="s">
        <v>2180</v>
      </c>
      <c r="K153" s="61" t="s">
        <v>2151</v>
      </c>
      <c r="L153" s="61" t="s">
        <v>2217</v>
      </c>
      <c r="M153" s="61"/>
      <c r="N153" s="61"/>
      <c r="O153" s="108" t="s">
        <v>6659</v>
      </c>
      <c r="P153" s="98"/>
      <c r="Q153" s="37" t="str">
        <f>IFERROR(INDEX('VOLO GUIDE TO WATERDEEP'!B$3:B$166,MATCH($H153,'VOLO GUIDE TO WATERDEEP'!$A$3:$A$166,0),1),"")</f>
        <v/>
      </c>
      <c r="R153" s="37" t="str">
        <f>IFERROR(INDEX('VOLO GUIDE TO WATERDEEP'!C$3:C$166,MATCH($H153,'VOLO GUIDE TO WATERDEEP'!$A$3:$A$166,0),1),"")</f>
        <v/>
      </c>
      <c r="S153" s="37" t="str">
        <f>IFERROR(INDEX('VOLO GUIDE TO WATERDEEP'!D$3:D$166,MATCH($H153,'VOLO GUIDE TO WATERDEEP'!$A$3:$A$166,0),1),"")</f>
        <v/>
      </c>
      <c r="T153" s="37" t="str">
        <f>IFERROR(INDEX('VOLO GUIDE TO WATERDEEP'!E$3:E$166,MATCH($H153,'VOLO GUIDE TO WATERDEEP'!$A$3:$A$166,0),1),"")</f>
        <v/>
      </c>
      <c r="U153" s="37" t="str">
        <f>IFERROR(INDEX('VOLO GUIDE TO WATERDEEP'!F$3:F$166,MATCH($H153,'VOLO GUIDE TO WATERDEEP'!$A$3:$A$166,0),1),"")</f>
        <v/>
      </c>
      <c r="V153" s="37" t="str">
        <f>IFERROR(INDEX('VOLO GUIDE TO WATERDEEP'!G$3:G$166,MATCH($H153,'VOLO GUIDE TO WATERDEEP'!$A$3:$A$166,0),1),"")</f>
        <v/>
      </c>
      <c r="W153" s="37" t="str">
        <f>IFERROR(INDEX('VOLO GUIDE TO WATERDEEP'!I$3:I$166,MATCH($H153,'VOLO GUIDE TO WATERDEEP'!$A$3:$A$166,0),1),"")</f>
        <v/>
      </c>
      <c r="X153" s="98"/>
      <c r="Y153" s="37" t="str">
        <f>IFERROR(INDEX(ORGANIZATIONS!$B$2:$B$43,MATCH($F153,ORGANIZATIONS!$G$2:$G$43,0),1),"")</f>
        <v/>
      </c>
      <c r="Z153" s="98"/>
      <c r="AA153" s="37" t="str">
        <f>IFERROR(INDEX(ORGANIZATIONS!$Z$3:$Z$45,MATCH($F153,ORGANIZATIONS!$Y$3:$Y$45,0),1),"")</f>
        <v/>
      </c>
      <c r="AB153" s="98"/>
      <c r="AC153" s="403"/>
      <c r="AD153" s="403"/>
      <c r="AE153" s="403"/>
      <c r="AF153" s="403"/>
      <c r="AG153" s="98"/>
      <c r="AH153" s="403"/>
      <c r="AI153" s="403"/>
      <c r="AJ153" s="403"/>
      <c r="AK153" s="403"/>
      <c r="AL153" s="98"/>
      <c r="AM153" s="403"/>
      <c r="AN153" s="403"/>
      <c r="AO153" s="403"/>
      <c r="AP153" s="403"/>
      <c r="AQ153" s="403"/>
    </row>
    <row r="154" spans="1:43">
      <c r="A154" t="s">
        <v>985</v>
      </c>
      <c r="B154" s="1" t="str">
        <f t="shared" si="4"/>
        <v>$53</v>
      </c>
      <c r="C154" s="1" t="str">
        <f t="shared" si="5"/>
        <v>Bladesemmer Villa (noble villa, A, 1s &amp; 3s)</v>
      </c>
      <c r="F154" s="37" t="s">
        <v>288</v>
      </c>
      <c r="G154" s="37" t="s">
        <v>1715</v>
      </c>
      <c r="H154" s="61" t="s">
        <v>2354</v>
      </c>
      <c r="I154" s="61" t="s">
        <v>3293</v>
      </c>
      <c r="J154" s="61" t="s">
        <v>2150</v>
      </c>
      <c r="K154" s="61" t="s">
        <v>2151</v>
      </c>
      <c r="L154" s="61" t="s">
        <v>2216</v>
      </c>
      <c r="M154" s="61"/>
      <c r="N154" s="61"/>
      <c r="O154" s="108" t="s">
        <v>6659</v>
      </c>
      <c r="P154" s="98"/>
      <c r="Q154" s="37" t="str">
        <f>IFERROR(INDEX('VOLO GUIDE TO WATERDEEP'!B$3:B$166,MATCH($H154,'VOLO GUIDE TO WATERDEEP'!$A$3:$A$166,0),1),"")</f>
        <v/>
      </c>
      <c r="R154" s="37" t="str">
        <f>IFERROR(INDEX('VOLO GUIDE TO WATERDEEP'!C$3:C$166,MATCH($H154,'VOLO GUIDE TO WATERDEEP'!$A$3:$A$166,0),1),"")</f>
        <v/>
      </c>
      <c r="S154" s="37" t="str">
        <f>IFERROR(INDEX('VOLO GUIDE TO WATERDEEP'!D$3:D$166,MATCH($H154,'VOLO GUIDE TO WATERDEEP'!$A$3:$A$166,0),1),"")</f>
        <v/>
      </c>
      <c r="T154" s="37" t="str">
        <f>IFERROR(INDEX('VOLO GUIDE TO WATERDEEP'!E$3:E$166,MATCH($H154,'VOLO GUIDE TO WATERDEEP'!$A$3:$A$166,0),1),"")</f>
        <v/>
      </c>
      <c r="U154" s="37" t="str">
        <f>IFERROR(INDEX('VOLO GUIDE TO WATERDEEP'!F$3:F$166,MATCH($H154,'VOLO GUIDE TO WATERDEEP'!$A$3:$A$166,0),1),"")</f>
        <v/>
      </c>
      <c r="V154" s="37" t="str">
        <f>IFERROR(INDEX('VOLO GUIDE TO WATERDEEP'!G$3:G$166,MATCH($H154,'VOLO GUIDE TO WATERDEEP'!$A$3:$A$166,0),1),"")</f>
        <v/>
      </c>
      <c r="W154" s="37" t="str">
        <f>IFERROR(INDEX('VOLO GUIDE TO WATERDEEP'!I$3:I$166,MATCH($H154,'VOLO GUIDE TO WATERDEEP'!$A$3:$A$166,0),1),"")</f>
        <v/>
      </c>
      <c r="X154" s="98"/>
      <c r="Y154" s="37" t="str">
        <f>IFERROR(INDEX(ORGANIZATIONS!$B$2:$B$43,MATCH($F154,ORGANIZATIONS!$G$2:$G$43,0),1),"")</f>
        <v/>
      </c>
      <c r="Z154" s="98"/>
      <c r="AA154" s="37" t="str">
        <f>IFERROR(INDEX(ORGANIZATIONS!$Z$3:$Z$45,MATCH($F154,ORGANIZATIONS!$Y$3:$Y$45,0),1),"")</f>
        <v/>
      </c>
      <c r="AB154" s="98"/>
      <c r="AC154" s="403"/>
      <c r="AD154" s="403"/>
      <c r="AE154" s="403"/>
      <c r="AF154" s="403"/>
      <c r="AG154" s="98"/>
      <c r="AH154" s="403"/>
      <c r="AI154" s="403"/>
      <c r="AJ154" s="403"/>
      <c r="AK154" s="403"/>
      <c r="AL154" s="98"/>
      <c r="AM154" s="403"/>
      <c r="AN154" s="403"/>
      <c r="AO154" s="403"/>
      <c r="AP154" s="403"/>
      <c r="AQ154" s="403"/>
    </row>
    <row r="155" spans="1:43">
      <c r="A155" t="s">
        <v>986</v>
      </c>
      <c r="B155" s="1" t="str">
        <f t="shared" si="4"/>
        <v>$54</v>
      </c>
      <c r="C155" s="1" t="str">
        <f t="shared" si="5"/>
        <v>The House of Purple Silks (festhall, B, 4)</v>
      </c>
      <c r="F155" s="37" t="s">
        <v>1362</v>
      </c>
      <c r="G155" s="37" t="s">
        <v>1716</v>
      </c>
      <c r="H155" s="61" t="s">
        <v>2355</v>
      </c>
      <c r="I155" s="61" t="s">
        <v>3293</v>
      </c>
      <c r="J155" s="61" t="s">
        <v>2169</v>
      </c>
      <c r="K155" s="61" t="s">
        <v>2156</v>
      </c>
      <c r="L155" s="61">
        <v>4</v>
      </c>
      <c r="M155" s="61"/>
      <c r="N155" s="61"/>
      <c r="O155" s="108" t="s">
        <v>6659</v>
      </c>
      <c r="P155" s="98"/>
      <c r="Q155" s="37">
        <f>IFERROR(INDEX('VOLO GUIDE TO WATERDEEP'!B$3:B$166,MATCH($H155,'VOLO GUIDE TO WATERDEEP'!$A$3:$A$166,0),1),"")</f>
        <v>5</v>
      </c>
      <c r="R155" s="37">
        <f>IFERROR(INDEX('VOLO GUIDE TO WATERDEEP'!C$3:C$166,MATCH($H155,'VOLO GUIDE TO WATERDEEP'!$A$3:$A$166,0),1),"")</f>
        <v>0</v>
      </c>
      <c r="S155" s="37">
        <f>IFERROR(INDEX('VOLO GUIDE TO WATERDEEP'!D$3:D$166,MATCH($H155,'VOLO GUIDE TO WATERDEEP'!$A$3:$A$166,0),1),"")</f>
        <v>0</v>
      </c>
      <c r="T155" s="37">
        <f>IFERROR(INDEX('VOLO GUIDE TO WATERDEEP'!E$3:E$166,MATCH($H155,'VOLO GUIDE TO WATERDEEP'!$A$3:$A$166,0),1),"")</f>
        <v>0</v>
      </c>
      <c r="U155" s="37" t="str">
        <f>IFERROR(INDEX('VOLO GUIDE TO WATERDEEP'!F$3:F$166,MATCH($H155,'VOLO GUIDE TO WATERDEEP'!$A$3:$A$166,0),1),"")</f>
        <v>Festhall</v>
      </c>
      <c r="V155" s="37">
        <f>IFERROR(INDEX('VOLO GUIDE TO WATERDEEP'!G$3:G$166,MATCH($H155,'VOLO GUIDE TO WATERDEEP'!$A$3:$A$166,0),1),"")</f>
        <v>0</v>
      </c>
      <c r="W155" s="37" t="str">
        <f>IFERROR(INDEX('VOLO GUIDE TO WATERDEEP'!I$3:I$166,MATCH($H155,'VOLO GUIDE TO WATERDEEP'!$A$3:$A$166,0),1),"")</f>
        <v>SEA WARD</v>
      </c>
      <c r="X155" s="98"/>
      <c r="Y155" s="37" t="str">
        <f>IFERROR(INDEX(ORGANIZATIONS!$B$2:$B$43,MATCH($F155,ORGANIZATIONS!$G$2:$G$43,0),1),"")</f>
        <v/>
      </c>
      <c r="Z155" s="98"/>
      <c r="AA155" s="37" t="str">
        <f>IFERROR(INDEX(ORGANIZATIONS!$Z$3:$Z$45,MATCH($F155,ORGANIZATIONS!$Y$3:$Y$45,0),1),"")</f>
        <v/>
      </c>
      <c r="AB155" s="98"/>
      <c r="AC155" s="403"/>
      <c r="AD155" s="403"/>
      <c r="AE155" s="403"/>
      <c r="AF155" s="403"/>
      <c r="AG155" s="98"/>
      <c r="AH155" s="403"/>
      <c r="AI155" s="403"/>
      <c r="AJ155" s="403"/>
      <c r="AK155" s="403"/>
      <c r="AL155" s="98"/>
      <c r="AM155" s="403"/>
      <c r="AN155" s="403"/>
      <c r="AO155" s="403"/>
      <c r="AP155" s="403"/>
      <c r="AQ155" s="403"/>
    </row>
    <row r="156" spans="1:43">
      <c r="A156" t="s">
        <v>987</v>
      </c>
      <c r="B156" s="1" t="str">
        <f t="shared" si="4"/>
        <v>$55</v>
      </c>
      <c r="C156" s="1" t="str">
        <f t="shared" si="5"/>
        <v>Gounar's Tavern (tavern, B, 2)</v>
      </c>
      <c r="F156" s="37" t="s">
        <v>1363</v>
      </c>
      <c r="G156" s="37" t="s">
        <v>1717</v>
      </c>
      <c r="H156" s="61" t="s">
        <v>2356</v>
      </c>
      <c r="I156" s="61" t="s">
        <v>3293</v>
      </c>
      <c r="J156" s="61" t="s">
        <v>2168</v>
      </c>
      <c r="K156" s="61" t="s">
        <v>2156</v>
      </c>
      <c r="L156" s="61">
        <v>2</v>
      </c>
      <c r="M156" s="61"/>
      <c r="N156" s="61"/>
      <c r="O156" s="108" t="s">
        <v>6659</v>
      </c>
      <c r="P156" s="98"/>
      <c r="Q156" s="37" t="str">
        <f>IFERROR(INDEX('VOLO GUIDE TO WATERDEEP'!B$3:B$166,MATCH($H156,'VOLO GUIDE TO WATERDEEP'!$A$3:$A$166,0),1),"")</f>
        <v/>
      </c>
      <c r="R156" s="37" t="str">
        <f>IFERROR(INDEX('VOLO GUIDE TO WATERDEEP'!C$3:C$166,MATCH($H156,'VOLO GUIDE TO WATERDEEP'!$A$3:$A$166,0),1),"")</f>
        <v/>
      </c>
      <c r="S156" s="37" t="str">
        <f>IFERROR(INDEX('VOLO GUIDE TO WATERDEEP'!D$3:D$166,MATCH($H156,'VOLO GUIDE TO WATERDEEP'!$A$3:$A$166,0),1),"")</f>
        <v/>
      </c>
      <c r="T156" s="37" t="str">
        <f>IFERROR(INDEX('VOLO GUIDE TO WATERDEEP'!E$3:E$166,MATCH($H156,'VOLO GUIDE TO WATERDEEP'!$A$3:$A$166,0),1),"")</f>
        <v/>
      </c>
      <c r="U156" s="37" t="str">
        <f>IFERROR(INDEX('VOLO GUIDE TO WATERDEEP'!F$3:F$166,MATCH($H156,'VOLO GUIDE TO WATERDEEP'!$A$3:$A$166,0),1),"")</f>
        <v/>
      </c>
      <c r="V156" s="37" t="str">
        <f>IFERROR(INDEX('VOLO GUIDE TO WATERDEEP'!G$3:G$166,MATCH($H156,'VOLO GUIDE TO WATERDEEP'!$A$3:$A$166,0),1),"")</f>
        <v/>
      </c>
      <c r="W156" s="37" t="str">
        <f>IFERROR(INDEX('VOLO GUIDE TO WATERDEEP'!I$3:I$166,MATCH($H156,'VOLO GUIDE TO WATERDEEP'!$A$3:$A$166,0),1),"")</f>
        <v/>
      </c>
      <c r="X156" s="98"/>
      <c r="Y156" s="37" t="str">
        <f>IFERROR(INDEX(ORGANIZATIONS!$B$2:$B$43,MATCH($F156,ORGANIZATIONS!$G$2:$G$43,0),1),"")</f>
        <v/>
      </c>
      <c r="Z156" s="98"/>
      <c r="AA156" s="37" t="str">
        <f>IFERROR(INDEX(ORGANIZATIONS!$Z$3:$Z$45,MATCH($F156,ORGANIZATIONS!$Y$3:$Y$45,0),1),"")</f>
        <v/>
      </c>
      <c r="AB156" s="98"/>
      <c r="AC156" s="403"/>
      <c r="AD156" s="403"/>
      <c r="AE156" s="403"/>
      <c r="AF156" s="403"/>
      <c r="AG156" s="98"/>
      <c r="AH156" s="403"/>
      <c r="AI156" s="403"/>
      <c r="AJ156" s="403"/>
      <c r="AK156" s="403"/>
      <c r="AL156" s="98"/>
      <c r="AM156" s="403"/>
      <c r="AN156" s="403"/>
      <c r="AO156" s="403"/>
      <c r="AP156" s="403"/>
      <c r="AQ156" s="403"/>
    </row>
    <row r="157" spans="1:43">
      <c r="A157" t="s">
        <v>988</v>
      </c>
      <c r="B157" s="1" t="str">
        <f t="shared" si="4"/>
        <v>$56</v>
      </c>
      <c r="C157" s="1" t="str">
        <f t="shared" si="5"/>
        <v>The House of the Moon (temple, A, 4)</v>
      </c>
      <c r="F157" s="37" t="s">
        <v>1364</v>
      </c>
      <c r="G157" s="37" t="s">
        <v>1718</v>
      </c>
      <c r="H157" s="61" t="s">
        <v>2357</v>
      </c>
      <c r="I157" s="61" t="s">
        <v>3293</v>
      </c>
      <c r="J157" s="61" t="s">
        <v>2175</v>
      </c>
      <c r="K157" s="61" t="s">
        <v>2151</v>
      </c>
      <c r="L157" s="61">
        <v>4</v>
      </c>
      <c r="M157" s="61"/>
      <c r="N157" s="61"/>
      <c r="O157" s="108" t="s">
        <v>6679</v>
      </c>
      <c r="P157" s="98"/>
      <c r="Q157" s="37" t="str">
        <f>IFERROR(INDEX('VOLO GUIDE TO WATERDEEP'!B$3:B$166,MATCH($H157,'VOLO GUIDE TO WATERDEEP'!$A$3:$A$166,0),1),"")</f>
        <v/>
      </c>
      <c r="R157" s="37" t="str">
        <f>IFERROR(INDEX('VOLO GUIDE TO WATERDEEP'!C$3:C$166,MATCH($H157,'VOLO GUIDE TO WATERDEEP'!$A$3:$A$166,0),1),"")</f>
        <v/>
      </c>
      <c r="S157" s="37" t="str">
        <f>IFERROR(INDEX('VOLO GUIDE TO WATERDEEP'!D$3:D$166,MATCH($H157,'VOLO GUIDE TO WATERDEEP'!$A$3:$A$166,0),1),"")</f>
        <v/>
      </c>
      <c r="T157" s="37" t="str">
        <f>IFERROR(INDEX('VOLO GUIDE TO WATERDEEP'!E$3:E$166,MATCH($H157,'VOLO GUIDE TO WATERDEEP'!$A$3:$A$166,0),1),"")</f>
        <v/>
      </c>
      <c r="U157" s="37" t="str">
        <f>IFERROR(INDEX('VOLO GUIDE TO WATERDEEP'!F$3:F$166,MATCH($H157,'VOLO GUIDE TO WATERDEEP'!$A$3:$A$166,0),1),"")</f>
        <v/>
      </c>
      <c r="V157" s="37" t="str">
        <f>IFERROR(INDEX('VOLO GUIDE TO WATERDEEP'!G$3:G$166,MATCH($H157,'VOLO GUIDE TO WATERDEEP'!$A$3:$A$166,0),1),"")</f>
        <v/>
      </c>
      <c r="W157" s="37" t="str">
        <f>IFERROR(INDEX('VOLO GUIDE TO WATERDEEP'!I$3:I$166,MATCH($H157,'VOLO GUIDE TO WATERDEEP'!$A$3:$A$166,0),1),"")</f>
        <v/>
      </c>
      <c r="X157" s="98"/>
      <c r="Y157" s="37" t="str">
        <f>IFERROR(INDEX(ORGANIZATIONS!$B$2:$B$43,MATCH($F157,ORGANIZATIONS!$G$2:$G$43,0),1),"")</f>
        <v/>
      </c>
      <c r="Z157" s="98"/>
      <c r="AA157" s="37" t="str">
        <f>IFERROR(INDEX(ORGANIZATIONS!$Z$3:$Z$45,MATCH($F157,ORGANIZATIONS!$Y$3:$Y$45,0),1),"")</f>
        <v/>
      </c>
      <c r="AB157" s="98"/>
      <c r="AC157" s="403"/>
      <c r="AD157" s="403"/>
      <c r="AE157" s="403"/>
      <c r="AF157" s="403"/>
      <c r="AG157" s="98"/>
      <c r="AH157" s="403"/>
      <c r="AI157" s="403"/>
      <c r="AJ157" s="403"/>
      <c r="AK157" s="403"/>
      <c r="AL157" s="98"/>
      <c r="AM157" s="403"/>
      <c r="AN157" s="403"/>
      <c r="AO157" s="403"/>
      <c r="AP157" s="403"/>
      <c r="AQ157" s="403"/>
    </row>
    <row r="158" spans="1:43">
      <c r="A158" t="s">
        <v>989</v>
      </c>
      <c r="B158" s="1" t="str">
        <f t="shared" si="4"/>
        <v>$57</v>
      </c>
      <c r="C158" s="1" t="str">
        <f t="shared" si="5"/>
        <v>Moonstar Villa (noble villa, A, 2s &amp; 4s)</v>
      </c>
      <c r="F158" s="37" t="s">
        <v>1365</v>
      </c>
      <c r="G158" s="37" t="s">
        <v>1719</v>
      </c>
      <c r="H158" s="61" t="s">
        <v>2358</v>
      </c>
      <c r="I158" s="61" t="s">
        <v>3293</v>
      </c>
      <c r="J158" s="61" t="s">
        <v>2150</v>
      </c>
      <c r="K158" s="61" t="s">
        <v>2151</v>
      </c>
      <c r="L158" s="61" t="s">
        <v>2148</v>
      </c>
      <c r="M158" s="61"/>
      <c r="N158" s="61"/>
      <c r="O158" s="108" t="s">
        <v>7259</v>
      </c>
      <c r="P158" s="99"/>
      <c r="Q158" s="37" t="str">
        <f>IFERROR(INDEX('VOLO GUIDE TO WATERDEEP'!B$3:B$166,MATCH($H158,'VOLO GUIDE TO WATERDEEP'!$A$3:$A$166,0),1),"")</f>
        <v/>
      </c>
      <c r="R158" s="37" t="str">
        <f>IFERROR(INDEX('VOLO GUIDE TO WATERDEEP'!C$3:C$166,MATCH($H158,'VOLO GUIDE TO WATERDEEP'!$A$3:$A$166,0),1),"")</f>
        <v/>
      </c>
      <c r="S158" s="37" t="str">
        <f>IFERROR(INDEX('VOLO GUIDE TO WATERDEEP'!D$3:D$166,MATCH($H158,'VOLO GUIDE TO WATERDEEP'!$A$3:$A$166,0),1),"")</f>
        <v/>
      </c>
      <c r="T158" s="37" t="str">
        <f>IFERROR(INDEX('VOLO GUIDE TO WATERDEEP'!E$3:E$166,MATCH($H158,'VOLO GUIDE TO WATERDEEP'!$A$3:$A$166,0),1),"")</f>
        <v/>
      </c>
      <c r="U158" s="37" t="str">
        <f>IFERROR(INDEX('VOLO GUIDE TO WATERDEEP'!F$3:F$166,MATCH($H158,'VOLO GUIDE TO WATERDEEP'!$A$3:$A$166,0),1),"")</f>
        <v/>
      </c>
      <c r="V158" s="37" t="str">
        <f>IFERROR(INDEX('VOLO GUIDE TO WATERDEEP'!G$3:G$166,MATCH($H158,'VOLO GUIDE TO WATERDEEP'!$A$3:$A$166,0),1),"")</f>
        <v/>
      </c>
      <c r="W158" s="37" t="str">
        <f>IFERROR(INDEX('VOLO GUIDE TO WATERDEEP'!I$3:I$166,MATCH($H158,'VOLO GUIDE TO WATERDEEP'!$A$3:$A$166,0),1),"")</f>
        <v/>
      </c>
      <c r="X158" s="99"/>
      <c r="Y158" s="37" t="str">
        <f>IFERROR(INDEX(ORGANIZATIONS!$B$2:$B$43,MATCH($F158,ORGANIZATIONS!$G$2:$G$43,0),1),"")</f>
        <v/>
      </c>
      <c r="Z158" s="99"/>
      <c r="AA158" s="37" t="str">
        <f>IFERROR(INDEX(ORGANIZATIONS!$Z$3:$Z$45,MATCH($F158,ORGANIZATIONS!$Y$3:$Y$45,0),1),"")</f>
        <v/>
      </c>
      <c r="AB158" s="99"/>
      <c r="AC158" s="403"/>
      <c r="AD158" s="403"/>
      <c r="AE158" s="403"/>
      <c r="AF158" s="403"/>
      <c r="AG158" s="99"/>
      <c r="AH158" s="403"/>
      <c r="AI158" s="403"/>
      <c r="AJ158" s="403"/>
      <c r="AK158" s="403"/>
      <c r="AL158" s="99"/>
      <c r="AM158" s="403"/>
      <c r="AN158" s="403"/>
      <c r="AO158" s="403"/>
      <c r="AP158" s="403"/>
      <c r="AQ158" s="403"/>
    </row>
    <row r="159" spans="1:43">
      <c r="A159" t="s">
        <v>990</v>
      </c>
      <c r="B159" s="1" t="str">
        <f t="shared" si="4"/>
        <v>$58</v>
      </c>
      <c r="C159" s="1" t="str">
        <f t="shared" si="5"/>
        <v>The House of Heroes (temple, A, 3)</v>
      </c>
      <c r="F159" s="37" t="s">
        <v>1366</v>
      </c>
      <c r="G159" s="37" t="s">
        <v>1720</v>
      </c>
      <c r="H159" s="61" t="s">
        <v>2359</v>
      </c>
      <c r="I159" s="61" t="s">
        <v>3293</v>
      </c>
      <c r="J159" s="61" t="s">
        <v>2175</v>
      </c>
      <c r="K159" s="61" t="s">
        <v>2151</v>
      </c>
      <c r="L159" s="61">
        <v>3</v>
      </c>
      <c r="M159" s="61"/>
      <c r="N159" s="61"/>
      <c r="O159" s="108" t="s">
        <v>6659</v>
      </c>
      <c r="P159" s="98"/>
      <c r="Q159" s="37" t="str">
        <f>IFERROR(INDEX('VOLO GUIDE TO WATERDEEP'!B$3:B$166,MATCH($H159,'VOLO GUIDE TO WATERDEEP'!$A$3:$A$166,0),1),"")</f>
        <v/>
      </c>
      <c r="R159" s="37" t="str">
        <f>IFERROR(INDEX('VOLO GUIDE TO WATERDEEP'!C$3:C$166,MATCH($H159,'VOLO GUIDE TO WATERDEEP'!$A$3:$A$166,0),1),"")</f>
        <v/>
      </c>
      <c r="S159" s="37" t="str">
        <f>IFERROR(INDEX('VOLO GUIDE TO WATERDEEP'!D$3:D$166,MATCH($H159,'VOLO GUIDE TO WATERDEEP'!$A$3:$A$166,0),1),"")</f>
        <v/>
      </c>
      <c r="T159" s="37" t="str">
        <f>IFERROR(INDEX('VOLO GUIDE TO WATERDEEP'!E$3:E$166,MATCH($H159,'VOLO GUIDE TO WATERDEEP'!$A$3:$A$166,0),1),"")</f>
        <v/>
      </c>
      <c r="U159" s="37" t="str">
        <f>IFERROR(INDEX('VOLO GUIDE TO WATERDEEP'!F$3:F$166,MATCH($H159,'VOLO GUIDE TO WATERDEEP'!$A$3:$A$166,0),1),"")</f>
        <v/>
      </c>
      <c r="V159" s="37" t="str">
        <f>IFERROR(INDEX('VOLO GUIDE TO WATERDEEP'!G$3:G$166,MATCH($H159,'VOLO GUIDE TO WATERDEEP'!$A$3:$A$166,0),1),"")</f>
        <v/>
      </c>
      <c r="W159" s="37" t="str">
        <f>IFERROR(INDEX('VOLO GUIDE TO WATERDEEP'!I$3:I$166,MATCH($H159,'VOLO GUIDE TO WATERDEEP'!$A$3:$A$166,0),1),"")</f>
        <v/>
      </c>
      <c r="X159" s="98"/>
      <c r="Y159" s="37" t="str">
        <f>IFERROR(INDEX(ORGANIZATIONS!$B$2:$B$43,MATCH($F159,ORGANIZATIONS!$G$2:$G$43,0),1),"")</f>
        <v/>
      </c>
      <c r="Z159" s="98"/>
      <c r="AA159" s="37" t="str">
        <f>IFERROR(INDEX(ORGANIZATIONS!$Z$3:$Z$45,MATCH($F159,ORGANIZATIONS!$Y$3:$Y$45,0),1),"")</f>
        <v/>
      </c>
      <c r="AB159" s="98"/>
      <c r="AC159" s="403"/>
      <c r="AD159" s="403"/>
      <c r="AE159" s="403"/>
      <c r="AF159" s="403"/>
      <c r="AG159" s="98"/>
      <c r="AH159" s="403"/>
      <c r="AI159" s="403"/>
      <c r="AJ159" s="403"/>
      <c r="AK159" s="403"/>
      <c r="AL159" s="98"/>
      <c r="AM159" s="403"/>
      <c r="AN159" s="403"/>
      <c r="AO159" s="403"/>
      <c r="AP159" s="403"/>
      <c r="AQ159" s="403"/>
    </row>
    <row r="160" spans="1:43">
      <c r="A160" t="s">
        <v>991</v>
      </c>
      <c r="B160" s="1" t="str">
        <f t="shared" si="4"/>
        <v>$59</v>
      </c>
      <c r="C160" s="1" t="str">
        <f t="shared" si="5"/>
        <v>The Broken Lance (tavern, C, 1)</v>
      </c>
      <c r="F160" s="37" t="s">
        <v>1367</v>
      </c>
      <c r="G160" s="37" t="s">
        <v>1721</v>
      </c>
      <c r="H160" s="61" t="s">
        <v>2360</v>
      </c>
      <c r="I160" s="61" t="s">
        <v>3293</v>
      </c>
      <c r="J160" s="61" t="s">
        <v>2168</v>
      </c>
      <c r="K160" s="61" t="s">
        <v>2144</v>
      </c>
      <c r="L160" s="61">
        <v>1</v>
      </c>
      <c r="M160" s="61"/>
      <c r="N160" s="61"/>
      <c r="O160" s="108" t="s">
        <v>6659</v>
      </c>
      <c r="P160" s="98"/>
      <c r="Q160" s="37" t="str">
        <f>IFERROR(INDEX('VOLO GUIDE TO WATERDEEP'!B$3:B$166,MATCH($H160,'VOLO GUIDE TO WATERDEEP'!$A$3:$A$166,0),1),"")</f>
        <v/>
      </c>
      <c r="R160" s="37" t="str">
        <f>IFERROR(INDEX('VOLO GUIDE TO WATERDEEP'!C$3:C$166,MATCH($H160,'VOLO GUIDE TO WATERDEEP'!$A$3:$A$166,0),1),"")</f>
        <v/>
      </c>
      <c r="S160" s="37" t="str">
        <f>IFERROR(INDEX('VOLO GUIDE TO WATERDEEP'!D$3:D$166,MATCH($H160,'VOLO GUIDE TO WATERDEEP'!$A$3:$A$166,0),1),"")</f>
        <v/>
      </c>
      <c r="T160" s="37" t="str">
        <f>IFERROR(INDEX('VOLO GUIDE TO WATERDEEP'!E$3:E$166,MATCH($H160,'VOLO GUIDE TO WATERDEEP'!$A$3:$A$166,0),1),"")</f>
        <v/>
      </c>
      <c r="U160" s="37" t="str">
        <f>IFERROR(INDEX('VOLO GUIDE TO WATERDEEP'!F$3:F$166,MATCH($H160,'VOLO GUIDE TO WATERDEEP'!$A$3:$A$166,0),1),"")</f>
        <v/>
      </c>
      <c r="V160" s="37" t="str">
        <f>IFERROR(INDEX('VOLO GUIDE TO WATERDEEP'!G$3:G$166,MATCH($H160,'VOLO GUIDE TO WATERDEEP'!$A$3:$A$166,0),1),"")</f>
        <v/>
      </c>
      <c r="W160" s="37" t="str">
        <f>IFERROR(INDEX('VOLO GUIDE TO WATERDEEP'!I$3:I$166,MATCH($H160,'VOLO GUIDE TO WATERDEEP'!$A$3:$A$166,0),1),"")</f>
        <v/>
      </c>
      <c r="X160" s="98"/>
      <c r="Y160" s="37" t="str">
        <f>IFERROR(INDEX(ORGANIZATIONS!$B$2:$B$43,MATCH($F160,ORGANIZATIONS!$G$2:$G$43,0),1),"")</f>
        <v/>
      </c>
      <c r="Z160" s="98"/>
      <c r="AA160" s="37" t="str">
        <f>IFERROR(INDEX(ORGANIZATIONS!$Z$3:$Z$45,MATCH($F160,ORGANIZATIONS!$Y$3:$Y$45,0),1),"")</f>
        <v/>
      </c>
      <c r="AB160" s="98"/>
      <c r="AC160" s="403"/>
      <c r="AD160" s="403"/>
      <c r="AE160" s="403"/>
      <c r="AF160" s="403"/>
      <c r="AG160" s="98"/>
      <c r="AH160" s="403"/>
      <c r="AI160" s="403"/>
      <c r="AJ160" s="403"/>
      <c r="AK160" s="403"/>
      <c r="AL160" s="98"/>
      <c r="AM160" s="403"/>
      <c r="AN160" s="403"/>
      <c r="AO160" s="403"/>
      <c r="AP160" s="403"/>
      <c r="AQ160" s="403"/>
    </row>
    <row r="161" spans="1:43">
      <c r="A161" t="s">
        <v>992</v>
      </c>
      <c r="B161" s="1" t="str">
        <f t="shared" si="4"/>
        <v>$60</v>
      </c>
      <c r="C161" s="1" t="str">
        <f t="shared" si="5"/>
        <v>Halazar's Fine Gems (business, B, 2)</v>
      </c>
      <c r="F161" s="37" t="s">
        <v>1368</v>
      </c>
      <c r="G161" s="37" t="s">
        <v>1722</v>
      </c>
      <c r="H161" s="61" t="s">
        <v>2361</v>
      </c>
      <c r="I161" s="61" t="s">
        <v>3293</v>
      </c>
      <c r="J161" s="61" t="s">
        <v>2164</v>
      </c>
      <c r="K161" s="61" t="s">
        <v>2156</v>
      </c>
      <c r="L161" s="61">
        <v>2</v>
      </c>
      <c r="M161" s="61"/>
      <c r="N161" s="61"/>
      <c r="O161" s="108" t="s">
        <v>6659</v>
      </c>
      <c r="P161" s="98"/>
      <c r="Q161" s="37" t="str">
        <f>IFERROR(INDEX('VOLO GUIDE TO WATERDEEP'!B$3:B$166,MATCH($H161,'VOLO GUIDE TO WATERDEEP'!$A$3:$A$166,0),1),"")</f>
        <v/>
      </c>
      <c r="R161" s="37" t="str">
        <f>IFERROR(INDEX('VOLO GUIDE TO WATERDEEP'!C$3:C$166,MATCH($H161,'VOLO GUIDE TO WATERDEEP'!$A$3:$A$166,0),1),"")</f>
        <v/>
      </c>
      <c r="S161" s="37" t="str">
        <f>IFERROR(INDEX('VOLO GUIDE TO WATERDEEP'!D$3:D$166,MATCH($H161,'VOLO GUIDE TO WATERDEEP'!$A$3:$A$166,0),1),"")</f>
        <v/>
      </c>
      <c r="T161" s="37" t="str">
        <f>IFERROR(INDEX('VOLO GUIDE TO WATERDEEP'!E$3:E$166,MATCH($H161,'VOLO GUIDE TO WATERDEEP'!$A$3:$A$166,0),1),"")</f>
        <v/>
      </c>
      <c r="U161" s="37" t="str">
        <f>IFERROR(INDEX('VOLO GUIDE TO WATERDEEP'!F$3:F$166,MATCH($H161,'VOLO GUIDE TO WATERDEEP'!$A$3:$A$166,0),1),"")</f>
        <v/>
      </c>
      <c r="V161" s="37" t="str">
        <f>IFERROR(INDEX('VOLO GUIDE TO WATERDEEP'!G$3:G$166,MATCH($H161,'VOLO GUIDE TO WATERDEEP'!$A$3:$A$166,0),1),"")</f>
        <v/>
      </c>
      <c r="W161" s="37" t="str">
        <f>IFERROR(INDEX('VOLO GUIDE TO WATERDEEP'!I$3:I$166,MATCH($H161,'VOLO GUIDE TO WATERDEEP'!$A$3:$A$166,0),1),"")</f>
        <v/>
      </c>
      <c r="X161" s="98"/>
      <c r="Y161" s="37" t="str">
        <f>IFERROR(INDEX(ORGANIZATIONS!$B$2:$B$43,MATCH($F161,ORGANIZATIONS!$G$2:$G$43,0),1),"")</f>
        <v/>
      </c>
      <c r="Z161" s="98"/>
      <c r="AA161" s="37" t="str">
        <f>IFERROR(INDEX(ORGANIZATIONS!$Z$3:$Z$45,MATCH($F161,ORGANIZATIONS!$Y$3:$Y$45,0),1),"")</f>
        <v/>
      </c>
      <c r="AB161" s="98"/>
      <c r="AC161" s="403"/>
      <c r="AD161" s="403"/>
      <c r="AE161" s="403"/>
      <c r="AF161" s="403"/>
      <c r="AG161" s="98"/>
      <c r="AH161" s="403"/>
      <c r="AI161" s="403"/>
      <c r="AJ161" s="403"/>
      <c r="AK161" s="403"/>
      <c r="AL161" s="98"/>
      <c r="AM161" s="403"/>
      <c r="AN161" s="403"/>
      <c r="AO161" s="403"/>
      <c r="AP161" s="403"/>
      <c r="AQ161" s="403"/>
    </row>
    <row r="162" spans="1:43">
      <c r="A162" t="s">
        <v>993</v>
      </c>
      <c r="B162" s="1" t="str">
        <f t="shared" si="4"/>
        <v>$61</v>
      </c>
      <c r="C162" s="1" t="str">
        <f t="shared" si="5"/>
        <v>The Silken Slyph (tavern/inn, A, 4)</v>
      </c>
      <c r="F162" s="37" t="s">
        <v>1369</v>
      </c>
      <c r="G162" s="37" t="s">
        <v>1723</v>
      </c>
      <c r="H162" s="61" t="s">
        <v>2362</v>
      </c>
      <c r="I162" s="61" t="s">
        <v>3293</v>
      </c>
      <c r="J162" s="61" t="s">
        <v>2181</v>
      </c>
      <c r="K162" s="61" t="s">
        <v>2151</v>
      </c>
      <c r="L162" s="61">
        <v>4</v>
      </c>
      <c r="M162" s="61"/>
      <c r="N162" s="61"/>
      <c r="O162" s="108" t="s">
        <v>6659</v>
      </c>
      <c r="P162" s="98"/>
      <c r="Q162" s="37" t="str">
        <f>IFERROR(INDEX('VOLO GUIDE TO WATERDEEP'!B$3:B$166,MATCH($H162,'VOLO GUIDE TO WATERDEEP'!$A$3:$A$166,0),1),"")</f>
        <v/>
      </c>
      <c r="R162" s="37" t="str">
        <f>IFERROR(INDEX('VOLO GUIDE TO WATERDEEP'!C$3:C$166,MATCH($H162,'VOLO GUIDE TO WATERDEEP'!$A$3:$A$166,0),1),"")</f>
        <v/>
      </c>
      <c r="S162" s="37" t="str">
        <f>IFERROR(INDEX('VOLO GUIDE TO WATERDEEP'!D$3:D$166,MATCH($H162,'VOLO GUIDE TO WATERDEEP'!$A$3:$A$166,0),1),"")</f>
        <v/>
      </c>
      <c r="T162" s="37" t="str">
        <f>IFERROR(INDEX('VOLO GUIDE TO WATERDEEP'!E$3:E$166,MATCH($H162,'VOLO GUIDE TO WATERDEEP'!$A$3:$A$166,0),1),"")</f>
        <v/>
      </c>
      <c r="U162" s="37" t="str">
        <f>IFERROR(INDEX('VOLO GUIDE TO WATERDEEP'!F$3:F$166,MATCH($H162,'VOLO GUIDE TO WATERDEEP'!$A$3:$A$166,0),1),"")</f>
        <v/>
      </c>
      <c r="V162" s="37" t="str">
        <f>IFERROR(INDEX('VOLO GUIDE TO WATERDEEP'!G$3:G$166,MATCH($H162,'VOLO GUIDE TO WATERDEEP'!$A$3:$A$166,0),1),"")</f>
        <v/>
      </c>
      <c r="W162" s="37" t="str">
        <f>IFERROR(INDEX('VOLO GUIDE TO WATERDEEP'!I$3:I$166,MATCH($H162,'VOLO GUIDE TO WATERDEEP'!$A$3:$A$166,0),1),"")</f>
        <v/>
      </c>
      <c r="X162" s="98"/>
      <c r="Y162" s="37" t="str">
        <f>IFERROR(INDEX(ORGANIZATIONS!$B$2:$B$43,MATCH($F162,ORGANIZATIONS!$G$2:$G$43,0),1),"")</f>
        <v/>
      </c>
      <c r="Z162" s="98"/>
      <c r="AA162" s="37" t="str">
        <f>IFERROR(INDEX(ORGANIZATIONS!$Z$3:$Z$45,MATCH($F162,ORGANIZATIONS!$Y$3:$Y$45,0),1),"")</f>
        <v/>
      </c>
      <c r="AB162" s="98"/>
      <c r="AC162" s="403"/>
      <c r="AD162" s="403"/>
      <c r="AE162" s="403"/>
      <c r="AF162" s="403"/>
      <c r="AG162" s="98"/>
      <c r="AH162" s="403"/>
      <c r="AI162" s="403"/>
      <c r="AJ162" s="403"/>
      <c r="AK162" s="403"/>
      <c r="AL162" s="98"/>
      <c r="AM162" s="403"/>
      <c r="AN162" s="403"/>
      <c r="AO162" s="403"/>
      <c r="AP162" s="403"/>
      <c r="AQ162" s="403"/>
    </row>
    <row r="163" spans="1:43">
      <c r="A163" t="s">
        <v>994</v>
      </c>
      <c r="B163" s="1" t="str">
        <f t="shared" si="4"/>
        <v>$62</v>
      </c>
      <c r="C163" s="1" t="str">
        <f t="shared" si="5"/>
        <v>Gerin's Breads (business, B, 2)</v>
      </c>
      <c r="F163" s="37" t="s">
        <v>1724</v>
      </c>
      <c r="G163" s="37" t="s">
        <v>1725</v>
      </c>
      <c r="H163" s="61" t="s">
        <v>2363</v>
      </c>
      <c r="I163" s="61" t="s">
        <v>3293</v>
      </c>
      <c r="J163" s="61" t="s">
        <v>2164</v>
      </c>
      <c r="K163" s="61" t="s">
        <v>2156</v>
      </c>
      <c r="L163" s="61">
        <v>2</v>
      </c>
      <c r="M163" s="61"/>
      <c r="N163" s="61"/>
      <c r="O163" s="108" t="s">
        <v>6659</v>
      </c>
      <c r="P163" s="98"/>
      <c r="Q163" s="37" t="str">
        <f>IFERROR(INDEX('VOLO GUIDE TO WATERDEEP'!B$3:B$166,MATCH($H163,'VOLO GUIDE TO WATERDEEP'!$A$3:$A$166,0),1),"")</f>
        <v/>
      </c>
      <c r="R163" s="37" t="str">
        <f>IFERROR(INDEX('VOLO GUIDE TO WATERDEEP'!C$3:C$166,MATCH($H163,'VOLO GUIDE TO WATERDEEP'!$A$3:$A$166,0),1),"")</f>
        <v/>
      </c>
      <c r="S163" s="37" t="str">
        <f>IFERROR(INDEX('VOLO GUIDE TO WATERDEEP'!D$3:D$166,MATCH($H163,'VOLO GUIDE TO WATERDEEP'!$A$3:$A$166,0),1),"")</f>
        <v/>
      </c>
      <c r="T163" s="37" t="str">
        <f>IFERROR(INDEX('VOLO GUIDE TO WATERDEEP'!E$3:E$166,MATCH($H163,'VOLO GUIDE TO WATERDEEP'!$A$3:$A$166,0),1),"")</f>
        <v/>
      </c>
      <c r="U163" s="37" t="str">
        <f>IFERROR(INDEX('VOLO GUIDE TO WATERDEEP'!F$3:F$166,MATCH($H163,'VOLO GUIDE TO WATERDEEP'!$A$3:$A$166,0),1),"")</f>
        <v/>
      </c>
      <c r="V163" s="37" t="str">
        <f>IFERROR(INDEX('VOLO GUIDE TO WATERDEEP'!G$3:G$166,MATCH($H163,'VOLO GUIDE TO WATERDEEP'!$A$3:$A$166,0),1),"")</f>
        <v/>
      </c>
      <c r="W163" s="37" t="str">
        <f>IFERROR(INDEX('VOLO GUIDE TO WATERDEEP'!I$3:I$166,MATCH($H163,'VOLO GUIDE TO WATERDEEP'!$A$3:$A$166,0),1),"")</f>
        <v/>
      </c>
      <c r="X163" s="98"/>
      <c r="Y163" s="37" t="str">
        <f>IFERROR(INDEX(ORGANIZATIONS!$B$2:$B$43,MATCH($F163,ORGANIZATIONS!$G$2:$G$43,0),1),"")</f>
        <v/>
      </c>
      <c r="Z163" s="98"/>
      <c r="AA163" s="37" t="str">
        <f>IFERROR(INDEX(ORGANIZATIONS!$Z$3:$Z$45,MATCH($F163,ORGANIZATIONS!$Y$3:$Y$45,0),1),"")</f>
        <v/>
      </c>
      <c r="AB163" s="98"/>
      <c r="AC163" s="403"/>
      <c r="AD163" s="403"/>
      <c r="AE163" s="403"/>
      <c r="AF163" s="403"/>
      <c r="AG163" s="98"/>
      <c r="AH163" s="403"/>
      <c r="AI163" s="403"/>
      <c r="AJ163" s="403"/>
      <c r="AK163" s="403"/>
      <c r="AL163" s="98"/>
      <c r="AM163" s="403"/>
      <c r="AN163" s="403"/>
      <c r="AO163" s="403"/>
      <c r="AP163" s="403"/>
      <c r="AQ163" s="403"/>
    </row>
    <row r="164" spans="1:43">
      <c r="A164" t="s">
        <v>995</v>
      </c>
      <c r="B164" s="1" t="str">
        <f t="shared" si="4"/>
        <v>$63</v>
      </c>
      <c r="C164" s="1" t="str">
        <f t="shared" si="5"/>
        <v>Melvar's Chapbooks and Folios (business, B, 2)</v>
      </c>
      <c r="F164" s="37" t="s">
        <v>1726</v>
      </c>
      <c r="G164" s="37" t="s">
        <v>1727</v>
      </c>
      <c r="H164" s="61" t="s">
        <v>2364</v>
      </c>
      <c r="I164" s="61" t="s">
        <v>3293</v>
      </c>
      <c r="J164" s="61" t="s">
        <v>2164</v>
      </c>
      <c r="K164" s="61" t="s">
        <v>2156</v>
      </c>
      <c r="L164" s="61">
        <v>2</v>
      </c>
      <c r="M164" s="61"/>
      <c r="N164" s="61"/>
      <c r="O164" s="108" t="s">
        <v>6659</v>
      </c>
      <c r="P164" s="98"/>
      <c r="Q164" s="37" t="str">
        <f>IFERROR(INDEX('VOLO GUIDE TO WATERDEEP'!B$3:B$166,MATCH($H164,'VOLO GUIDE TO WATERDEEP'!$A$3:$A$166,0),1),"")</f>
        <v/>
      </c>
      <c r="R164" s="37" t="str">
        <f>IFERROR(INDEX('VOLO GUIDE TO WATERDEEP'!C$3:C$166,MATCH($H164,'VOLO GUIDE TO WATERDEEP'!$A$3:$A$166,0),1),"")</f>
        <v/>
      </c>
      <c r="S164" s="37" t="str">
        <f>IFERROR(INDEX('VOLO GUIDE TO WATERDEEP'!D$3:D$166,MATCH($H164,'VOLO GUIDE TO WATERDEEP'!$A$3:$A$166,0),1),"")</f>
        <v/>
      </c>
      <c r="T164" s="37" t="str">
        <f>IFERROR(INDEX('VOLO GUIDE TO WATERDEEP'!E$3:E$166,MATCH($H164,'VOLO GUIDE TO WATERDEEP'!$A$3:$A$166,0),1),"")</f>
        <v/>
      </c>
      <c r="U164" s="37" t="str">
        <f>IFERROR(INDEX('VOLO GUIDE TO WATERDEEP'!F$3:F$166,MATCH($H164,'VOLO GUIDE TO WATERDEEP'!$A$3:$A$166,0),1),"")</f>
        <v/>
      </c>
      <c r="V164" s="37" t="str">
        <f>IFERROR(INDEX('VOLO GUIDE TO WATERDEEP'!G$3:G$166,MATCH($H164,'VOLO GUIDE TO WATERDEEP'!$A$3:$A$166,0),1),"")</f>
        <v/>
      </c>
      <c r="W164" s="37" t="str">
        <f>IFERROR(INDEX('VOLO GUIDE TO WATERDEEP'!I$3:I$166,MATCH($H164,'VOLO GUIDE TO WATERDEEP'!$A$3:$A$166,0),1),"")</f>
        <v/>
      </c>
      <c r="X164" s="98"/>
      <c r="Y164" s="37" t="str">
        <f>IFERROR(INDEX(ORGANIZATIONS!$B$2:$B$43,MATCH($F164,ORGANIZATIONS!$G$2:$G$43,0),1),"")</f>
        <v/>
      </c>
      <c r="Z164" s="98"/>
      <c r="AA164" s="37" t="str">
        <f>IFERROR(INDEX(ORGANIZATIONS!$Z$3:$Z$45,MATCH($F164,ORGANIZATIONS!$Y$3:$Y$45,0),1),"")</f>
        <v/>
      </c>
      <c r="AB164" s="98"/>
      <c r="AC164" s="403"/>
      <c r="AD164" s="403"/>
      <c r="AE164" s="403"/>
      <c r="AF164" s="403"/>
      <c r="AG164" s="98"/>
      <c r="AH164" s="403"/>
      <c r="AI164" s="403"/>
      <c r="AJ164" s="403"/>
      <c r="AK164" s="403"/>
      <c r="AL164" s="98"/>
      <c r="AM164" s="403"/>
      <c r="AN164" s="403"/>
      <c r="AO164" s="403"/>
      <c r="AP164" s="403"/>
      <c r="AQ164" s="403"/>
    </row>
    <row r="165" spans="1:43">
      <c r="A165" t="s">
        <v>996</v>
      </c>
      <c r="B165" s="1" t="str">
        <f t="shared" si="4"/>
        <v>$64</v>
      </c>
      <c r="C165" s="1" t="str">
        <f t="shared" si="5"/>
        <v>Velatha's Delights (business, B, 2)</v>
      </c>
      <c r="F165" s="37" t="s">
        <v>1728</v>
      </c>
      <c r="G165" s="37" t="s">
        <v>1729</v>
      </c>
      <c r="H165" s="61" t="s">
        <v>2365</v>
      </c>
      <c r="I165" s="61" t="s">
        <v>3293</v>
      </c>
      <c r="J165" s="61" t="s">
        <v>2164</v>
      </c>
      <c r="K165" s="61" t="s">
        <v>2156</v>
      </c>
      <c r="L165" s="61">
        <v>2</v>
      </c>
      <c r="M165" s="61"/>
      <c r="N165" s="61"/>
      <c r="O165" s="108" t="s">
        <v>6659</v>
      </c>
      <c r="P165" s="98"/>
      <c r="Q165" s="37" t="str">
        <f>IFERROR(INDEX('VOLO GUIDE TO WATERDEEP'!B$3:B$166,MATCH($H165,'VOLO GUIDE TO WATERDEEP'!$A$3:$A$166,0),1),"")</f>
        <v/>
      </c>
      <c r="R165" s="37" t="str">
        <f>IFERROR(INDEX('VOLO GUIDE TO WATERDEEP'!C$3:C$166,MATCH($H165,'VOLO GUIDE TO WATERDEEP'!$A$3:$A$166,0),1),"")</f>
        <v/>
      </c>
      <c r="S165" s="37" t="str">
        <f>IFERROR(INDEX('VOLO GUIDE TO WATERDEEP'!D$3:D$166,MATCH($H165,'VOLO GUIDE TO WATERDEEP'!$A$3:$A$166,0),1),"")</f>
        <v/>
      </c>
      <c r="T165" s="37" t="str">
        <f>IFERROR(INDEX('VOLO GUIDE TO WATERDEEP'!E$3:E$166,MATCH($H165,'VOLO GUIDE TO WATERDEEP'!$A$3:$A$166,0),1),"")</f>
        <v/>
      </c>
      <c r="U165" s="37" t="str">
        <f>IFERROR(INDEX('VOLO GUIDE TO WATERDEEP'!F$3:F$166,MATCH($H165,'VOLO GUIDE TO WATERDEEP'!$A$3:$A$166,0),1),"")</f>
        <v/>
      </c>
      <c r="V165" s="37" t="str">
        <f>IFERROR(INDEX('VOLO GUIDE TO WATERDEEP'!G$3:G$166,MATCH($H165,'VOLO GUIDE TO WATERDEEP'!$A$3:$A$166,0),1),"")</f>
        <v/>
      </c>
      <c r="W165" s="37" t="str">
        <f>IFERROR(INDEX('VOLO GUIDE TO WATERDEEP'!I$3:I$166,MATCH($H165,'VOLO GUIDE TO WATERDEEP'!$A$3:$A$166,0),1),"")</f>
        <v/>
      </c>
      <c r="X165" s="98"/>
      <c r="Y165" s="37" t="str">
        <f>IFERROR(INDEX(ORGANIZATIONS!$B$2:$B$43,MATCH($F165,ORGANIZATIONS!$G$2:$G$43,0),1),"")</f>
        <v/>
      </c>
      <c r="Z165" s="98"/>
      <c r="AA165" s="37" t="str">
        <f>IFERROR(INDEX(ORGANIZATIONS!$Z$3:$Z$45,MATCH($F165,ORGANIZATIONS!$Y$3:$Y$45,0),1),"")</f>
        <v/>
      </c>
      <c r="AB165" s="98"/>
      <c r="AC165" s="403"/>
      <c r="AD165" s="403"/>
      <c r="AE165" s="403"/>
      <c r="AF165" s="403"/>
      <c r="AG165" s="98"/>
      <c r="AH165" s="403"/>
      <c r="AI165" s="403"/>
      <c r="AJ165" s="403"/>
      <c r="AK165" s="403"/>
      <c r="AL165" s="98"/>
      <c r="AM165" s="403"/>
      <c r="AN165" s="403"/>
      <c r="AO165" s="403"/>
      <c r="AP165" s="403"/>
      <c r="AQ165" s="403"/>
    </row>
    <row r="166" spans="1:43">
      <c r="A166" t="s">
        <v>997</v>
      </c>
      <c r="B166" s="1" t="str">
        <f t="shared" si="4"/>
        <v>$65</v>
      </c>
      <c r="C166" s="1" t="str">
        <f t="shared" si="5"/>
        <v>Tammerbund's Glasswares (business, B, 3)</v>
      </c>
      <c r="F166" s="37" t="s">
        <v>1730</v>
      </c>
      <c r="G166" s="37" t="s">
        <v>1731</v>
      </c>
      <c r="H166" s="61" t="s">
        <v>2366</v>
      </c>
      <c r="I166" s="61" t="s">
        <v>3293</v>
      </c>
      <c r="J166" s="61" t="s">
        <v>2164</v>
      </c>
      <c r="K166" s="61" t="s">
        <v>2156</v>
      </c>
      <c r="L166" s="61">
        <v>3</v>
      </c>
      <c r="M166" s="61"/>
      <c r="N166" s="61"/>
      <c r="O166" s="108" t="s">
        <v>6659</v>
      </c>
      <c r="P166" s="98"/>
      <c r="Q166" s="37" t="str">
        <f>IFERROR(INDEX('VOLO GUIDE TO WATERDEEP'!B$3:B$166,MATCH($H166,'VOLO GUIDE TO WATERDEEP'!$A$3:$A$166,0),1),"")</f>
        <v/>
      </c>
      <c r="R166" s="37" t="str">
        <f>IFERROR(INDEX('VOLO GUIDE TO WATERDEEP'!C$3:C$166,MATCH($H166,'VOLO GUIDE TO WATERDEEP'!$A$3:$A$166,0),1),"")</f>
        <v/>
      </c>
      <c r="S166" s="37" t="str">
        <f>IFERROR(INDEX('VOLO GUIDE TO WATERDEEP'!D$3:D$166,MATCH($H166,'VOLO GUIDE TO WATERDEEP'!$A$3:$A$166,0),1),"")</f>
        <v/>
      </c>
      <c r="T166" s="37" t="str">
        <f>IFERROR(INDEX('VOLO GUIDE TO WATERDEEP'!E$3:E$166,MATCH($H166,'VOLO GUIDE TO WATERDEEP'!$A$3:$A$166,0),1),"")</f>
        <v/>
      </c>
      <c r="U166" s="37" t="str">
        <f>IFERROR(INDEX('VOLO GUIDE TO WATERDEEP'!F$3:F$166,MATCH($H166,'VOLO GUIDE TO WATERDEEP'!$A$3:$A$166,0),1),"")</f>
        <v/>
      </c>
      <c r="V166" s="37" t="str">
        <f>IFERROR(INDEX('VOLO GUIDE TO WATERDEEP'!G$3:G$166,MATCH($H166,'VOLO GUIDE TO WATERDEEP'!$A$3:$A$166,0),1),"")</f>
        <v/>
      </c>
      <c r="W166" s="37" t="str">
        <f>IFERROR(INDEX('VOLO GUIDE TO WATERDEEP'!I$3:I$166,MATCH($H166,'VOLO GUIDE TO WATERDEEP'!$A$3:$A$166,0),1),"")</f>
        <v/>
      </c>
      <c r="X166" s="98"/>
      <c r="Y166" s="37" t="str">
        <f>IFERROR(INDEX(ORGANIZATIONS!$B$2:$B$43,MATCH($F166,ORGANIZATIONS!$G$2:$G$43,0),1),"")</f>
        <v/>
      </c>
      <c r="Z166" s="98"/>
      <c r="AA166" s="37" t="str">
        <f>IFERROR(INDEX(ORGANIZATIONS!$Z$3:$Z$45,MATCH($F166,ORGANIZATIONS!$Y$3:$Y$45,0),1),"")</f>
        <v/>
      </c>
      <c r="AB166" s="98"/>
      <c r="AC166" s="403"/>
      <c r="AD166" s="403"/>
      <c r="AE166" s="403"/>
      <c r="AF166" s="403"/>
      <c r="AG166" s="98"/>
      <c r="AH166" s="403"/>
      <c r="AI166" s="403"/>
      <c r="AJ166" s="403"/>
      <c r="AK166" s="403"/>
      <c r="AL166" s="98"/>
      <c r="AM166" s="403"/>
      <c r="AN166" s="403"/>
      <c r="AO166" s="403"/>
      <c r="AP166" s="403"/>
      <c r="AQ166" s="403"/>
    </row>
    <row r="167" spans="1:43">
      <c r="A167" t="s">
        <v>998</v>
      </c>
      <c r="B167" s="1" t="str">
        <f t="shared" si="4"/>
        <v>$66</v>
      </c>
      <c r="C167" s="1" t="str">
        <f t="shared" si="5"/>
        <v>Mystra's Arms (asylum, A, 6)</v>
      </c>
      <c r="F167" s="37" t="s">
        <v>1732</v>
      </c>
      <c r="G167" s="37" t="s">
        <v>1733</v>
      </c>
      <c r="H167" s="61" t="s">
        <v>2367</v>
      </c>
      <c r="I167" s="61" t="s">
        <v>3293</v>
      </c>
      <c r="J167" s="61" t="s">
        <v>2182</v>
      </c>
      <c r="K167" s="61" t="s">
        <v>2151</v>
      </c>
      <c r="L167" s="61">
        <v>6</v>
      </c>
      <c r="M167" s="61"/>
      <c r="N167" s="61"/>
      <c r="O167" s="108" t="s">
        <v>6659</v>
      </c>
      <c r="P167" s="98"/>
      <c r="Q167" s="37" t="str">
        <f>IFERROR(INDEX('VOLO GUIDE TO WATERDEEP'!B$3:B$166,MATCH($H167,'VOLO GUIDE TO WATERDEEP'!$A$3:$A$166,0),1),"")</f>
        <v/>
      </c>
      <c r="R167" s="37" t="str">
        <f>IFERROR(INDEX('VOLO GUIDE TO WATERDEEP'!C$3:C$166,MATCH($H167,'VOLO GUIDE TO WATERDEEP'!$A$3:$A$166,0),1),"")</f>
        <v/>
      </c>
      <c r="S167" s="37" t="str">
        <f>IFERROR(INDEX('VOLO GUIDE TO WATERDEEP'!D$3:D$166,MATCH($H167,'VOLO GUIDE TO WATERDEEP'!$A$3:$A$166,0),1),"")</f>
        <v/>
      </c>
      <c r="T167" s="37" t="str">
        <f>IFERROR(INDEX('VOLO GUIDE TO WATERDEEP'!E$3:E$166,MATCH($H167,'VOLO GUIDE TO WATERDEEP'!$A$3:$A$166,0),1),"")</f>
        <v/>
      </c>
      <c r="U167" s="37" t="str">
        <f>IFERROR(INDEX('VOLO GUIDE TO WATERDEEP'!F$3:F$166,MATCH($H167,'VOLO GUIDE TO WATERDEEP'!$A$3:$A$166,0),1),"")</f>
        <v/>
      </c>
      <c r="V167" s="37" t="str">
        <f>IFERROR(INDEX('VOLO GUIDE TO WATERDEEP'!G$3:G$166,MATCH($H167,'VOLO GUIDE TO WATERDEEP'!$A$3:$A$166,0),1),"")</f>
        <v/>
      </c>
      <c r="W167" s="37" t="str">
        <f>IFERROR(INDEX('VOLO GUIDE TO WATERDEEP'!I$3:I$166,MATCH($H167,'VOLO GUIDE TO WATERDEEP'!$A$3:$A$166,0),1),"")</f>
        <v/>
      </c>
      <c r="X167" s="98"/>
      <c r="Y167" s="37" t="str">
        <f>IFERROR(INDEX(ORGANIZATIONS!$B$2:$B$43,MATCH($F167,ORGANIZATIONS!$G$2:$G$43,0),1),"")</f>
        <v/>
      </c>
      <c r="Z167" s="98"/>
      <c r="AA167" s="37" t="str">
        <f>IFERROR(INDEX(ORGANIZATIONS!$Z$3:$Z$45,MATCH($F167,ORGANIZATIONS!$Y$3:$Y$45,0),1),"")</f>
        <v/>
      </c>
      <c r="AB167" s="98"/>
      <c r="AC167" s="403"/>
      <c r="AD167" s="403"/>
      <c r="AE167" s="403"/>
      <c r="AF167" s="403"/>
      <c r="AG167" s="98"/>
      <c r="AH167" s="403"/>
      <c r="AI167" s="403"/>
      <c r="AJ167" s="403"/>
      <c r="AK167" s="403"/>
      <c r="AL167" s="98"/>
      <c r="AM167" s="403"/>
      <c r="AN167" s="403"/>
      <c r="AO167" s="403"/>
      <c r="AP167" s="403"/>
      <c r="AQ167" s="403"/>
    </row>
    <row r="168" spans="1:43">
      <c r="A168" t="s">
        <v>999</v>
      </c>
      <c r="B168" s="1" t="str">
        <f t="shared" si="4"/>
        <v>$67</v>
      </c>
      <c r="C168" s="1" t="str">
        <f t="shared" si="5"/>
        <v>Furjur the Flippant's residence (house, A, 3)</v>
      </c>
      <c r="F168" s="37" t="s">
        <v>1734</v>
      </c>
      <c r="G168" s="37" t="s">
        <v>1735</v>
      </c>
      <c r="H168" s="61" t="s">
        <v>2368</v>
      </c>
      <c r="I168" s="61" t="s">
        <v>3293</v>
      </c>
      <c r="J168" s="61" t="s">
        <v>2183</v>
      </c>
      <c r="K168" s="61" t="s">
        <v>2151</v>
      </c>
      <c r="L168" s="61">
        <v>3</v>
      </c>
      <c r="M168" s="61"/>
      <c r="N168" s="61"/>
      <c r="O168" s="108" t="s">
        <v>6659</v>
      </c>
      <c r="P168" s="98"/>
      <c r="Q168" s="37" t="str">
        <f>IFERROR(INDEX('VOLO GUIDE TO WATERDEEP'!B$3:B$166,MATCH($H168,'VOLO GUIDE TO WATERDEEP'!$A$3:$A$166,0),1),"")</f>
        <v/>
      </c>
      <c r="R168" s="37" t="str">
        <f>IFERROR(INDEX('VOLO GUIDE TO WATERDEEP'!C$3:C$166,MATCH($H168,'VOLO GUIDE TO WATERDEEP'!$A$3:$A$166,0),1),"")</f>
        <v/>
      </c>
      <c r="S168" s="37" t="str">
        <f>IFERROR(INDEX('VOLO GUIDE TO WATERDEEP'!D$3:D$166,MATCH($H168,'VOLO GUIDE TO WATERDEEP'!$A$3:$A$166,0),1),"")</f>
        <v/>
      </c>
      <c r="T168" s="37" t="str">
        <f>IFERROR(INDEX('VOLO GUIDE TO WATERDEEP'!E$3:E$166,MATCH($H168,'VOLO GUIDE TO WATERDEEP'!$A$3:$A$166,0),1),"")</f>
        <v/>
      </c>
      <c r="U168" s="37" t="str">
        <f>IFERROR(INDEX('VOLO GUIDE TO WATERDEEP'!F$3:F$166,MATCH($H168,'VOLO GUIDE TO WATERDEEP'!$A$3:$A$166,0),1),"")</f>
        <v/>
      </c>
      <c r="V168" s="37" t="str">
        <f>IFERROR(INDEX('VOLO GUIDE TO WATERDEEP'!G$3:G$166,MATCH($H168,'VOLO GUIDE TO WATERDEEP'!$A$3:$A$166,0),1),"")</f>
        <v/>
      </c>
      <c r="W168" s="37" t="str">
        <f>IFERROR(INDEX('VOLO GUIDE TO WATERDEEP'!I$3:I$166,MATCH($H168,'VOLO GUIDE TO WATERDEEP'!$A$3:$A$166,0),1),"")</f>
        <v/>
      </c>
      <c r="X168" s="98"/>
      <c r="Y168" s="37" t="str">
        <f>IFERROR(INDEX(ORGANIZATIONS!$B$2:$B$43,MATCH($F168,ORGANIZATIONS!$G$2:$G$43,0),1),"")</f>
        <v/>
      </c>
      <c r="Z168" s="98"/>
      <c r="AA168" s="37" t="str">
        <f>IFERROR(INDEX(ORGANIZATIONS!$Z$3:$Z$45,MATCH($F168,ORGANIZATIONS!$Y$3:$Y$45,0),1),"")</f>
        <v/>
      </c>
      <c r="AB168" s="98"/>
      <c r="AC168" s="403"/>
      <c r="AD168" s="403"/>
      <c r="AE168" s="403"/>
      <c r="AF168" s="403"/>
      <c r="AG168" s="98"/>
      <c r="AH168" s="403"/>
      <c r="AI168" s="403"/>
      <c r="AJ168" s="403"/>
      <c r="AK168" s="403"/>
      <c r="AL168" s="98"/>
      <c r="AM168" s="403"/>
      <c r="AN168" s="403"/>
      <c r="AO168" s="403"/>
      <c r="AP168" s="403"/>
      <c r="AQ168" s="403"/>
    </row>
    <row r="169" spans="1:43">
      <c r="A169" t="s">
        <v>1000</v>
      </c>
      <c r="B169" s="1" t="str">
        <f t="shared" si="4"/>
        <v>$68</v>
      </c>
      <c r="C169" s="1" t="str">
        <f t="shared" si="5"/>
        <v>Hlethvagi Anteos's residence (villa, A, 5)</v>
      </c>
      <c r="F169" s="37" t="s">
        <v>1736</v>
      </c>
      <c r="G169" s="37" t="s">
        <v>1737</v>
      </c>
      <c r="H169" s="61" t="s">
        <v>2369</v>
      </c>
      <c r="I169" s="61" t="s">
        <v>3293</v>
      </c>
      <c r="J169" s="61" t="s">
        <v>2177</v>
      </c>
      <c r="K169" s="61" t="s">
        <v>2151</v>
      </c>
      <c r="L169" s="61">
        <v>5</v>
      </c>
      <c r="M169" s="61"/>
      <c r="N169" s="61"/>
      <c r="O169" s="108" t="s">
        <v>6659</v>
      </c>
      <c r="P169" s="98"/>
      <c r="Q169" s="37" t="str">
        <f>IFERROR(INDEX('VOLO GUIDE TO WATERDEEP'!B$3:B$166,MATCH($H169,'VOLO GUIDE TO WATERDEEP'!$A$3:$A$166,0),1),"")</f>
        <v/>
      </c>
      <c r="R169" s="37" t="str">
        <f>IFERROR(INDEX('VOLO GUIDE TO WATERDEEP'!C$3:C$166,MATCH($H169,'VOLO GUIDE TO WATERDEEP'!$A$3:$A$166,0),1),"")</f>
        <v/>
      </c>
      <c r="S169" s="37" t="str">
        <f>IFERROR(INDEX('VOLO GUIDE TO WATERDEEP'!D$3:D$166,MATCH($H169,'VOLO GUIDE TO WATERDEEP'!$A$3:$A$166,0),1),"")</f>
        <v/>
      </c>
      <c r="T169" s="37" t="str">
        <f>IFERROR(INDEX('VOLO GUIDE TO WATERDEEP'!E$3:E$166,MATCH($H169,'VOLO GUIDE TO WATERDEEP'!$A$3:$A$166,0),1),"")</f>
        <v/>
      </c>
      <c r="U169" s="37" t="str">
        <f>IFERROR(INDEX('VOLO GUIDE TO WATERDEEP'!F$3:F$166,MATCH($H169,'VOLO GUIDE TO WATERDEEP'!$A$3:$A$166,0),1),"")</f>
        <v/>
      </c>
      <c r="V169" s="37" t="str">
        <f>IFERROR(INDEX('VOLO GUIDE TO WATERDEEP'!G$3:G$166,MATCH($H169,'VOLO GUIDE TO WATERDEEP'!$A$3:$A$166,0),1),"")</f>
        <v/>
      </c>
      <c r="W169" s="37" t="str">
        <f>IFERROR(INDEX('VOLO GUIDE TO WATERDEEP'!I$3:I$166,MATCH($H169,'VOLO GUIDE TO WATERDEEP'!$A$3:$A$166,0),1),"")</f>
        <v/>
      </c>
      <c r="X169" s="98"/>
      <c r="Y169" s="37" t="str">
        <f>IFERROR(INDEX(ORGANIZATIONS!$B$2:$B$43,MATCH($F169,ORGANIZATIONS!$G$2:$G$43,0),1),"")</f>
        <v/>
      </c>
      <c r="Z169" s="98"/>
      <c r="AA169" s="37" t="str">
        <f>IFERROR(INDEX(ORGANIZATIONS!$Z$3:$Z$45,MATCH($F169,ORGANIZATIONS!$Y$3:$Y$45,0),1),"")</f>
        <v/>
      </c>
      <c r="AB169" s="98"/>
      <c r="AC169" s="403"/>
      <c r="AD169" s="403"/>
      <c r="AE169" s="403"/>
      <c r="AF169" s="403"/>
      <c r="AG169" s="98"/>
      <c r="AH169" s="403"/>
      <c r="AI169" s="403"/>
      <c r="AJ169" s="403"/>
      <c r="AK169" s="403"/>
      <c r="AL169" s="98"/>
      <c r="AM169" s="403"/>
      <c r="AN169" s="403"/>
      <c r="AO169" s="403"/>
      <c r="AP169" s="403"/>
      <c r="AQ169" s="403"/>
    </row>
    <row r="170" spans="1:43">
      <c r="A170" t="s">
        <v>1001</v>
      </c>
      <c r="B170" s="1" t="str">
        <f t="shared" si="4"/>
        <v>$69</v>
      </c>
      <c r="C170" s="1" t="str">
        <f t="shared" si="5"/>
        <v>Stagdown Manse (villa, A, 3)</v>
      </c>
      <c r="F170" s="37" t="s">
        <v>1738</v>
      </c>
      <c r="G170" s="37" t="s">
        <v>1739</v>
      </c>
      <c r="H170" s="61" t="s">
        <v>2370</v>
      </c>
      <c r="I170" s="61" t="s">
        <v>3293</v>
      </c>
      <c r="J170" s="61" t="s">
        <v>2177</v>
      </c>
      <c r="K170" s="61" t="s">
        <v>2151</v>
      </c>
      <c r="L170" s="61">
        <v>3</v>
      </c>
      <c r="M170" s="61"/>
      <c r="N170" s="61"/>
      <c r="O170" s="108" t="s">
        <v>6659</v>
      </c>
      <c r="P170" s="98"/>
      <c r="Q170" s="37" t="str">
        <f>IFERROR(INDEX('VOLO GUIDE TO WATERDEEP'!B$3:B$166,MATCH($H170,'VOLO GUIDE TO WATERDEEP'!$A$3:$A$166,0),1),"")</f>
        <v/>
      </c>
      <c r="R170" s="37" t="str">
        <f>IFERROR(INDEX('VOLO GUIDE TO WATERDEEP'!C$3:C$166,MATCH($H170,'VOLO GUIDE TO WATERDEEP'!$A$3:$A$166,0),1),"")</f>
        <v/>
      </c>
      <c r="S170" s="37" t="str">
        <f>IFERROR(INDEX('VOLO GUIDE TO WATERDEEP'!D$3:D$166,MATCH($H170,'VOLO GUIDE TO WATERDEEP'!$A$3:$A$166,0),1),"")</f>
        <v/>
      </c>
      <c r="T170" s="37" t="str">
        <f>IFERROR(INDEX('VOLO GUIDE TO WATERDEEP'!E$3:E$166,MATCH($H170,'VOLO GUIDE TO WATERDEEP'!$A$3:$A$166,0),1),"")</f>
        <v/>
      </c>
      <c r="U170" s="37" t="str">
        <f>IFERROR(INDEX('VOLO GUIDE TO WATERDEEP'!F$3:F$166,MATCH($H170,'VOLO GUIDE TO WATERDEEP'!$A$3:$A$166,0),1),"")</f>
        <v/>
      </c>
      <c r="V170" s="37" t="str">
        <f>IFERROR(INDEX('VOLO GUIDE TO WATERDEEP'!G$3:G$166,MATCH($H170,'VOLO GUIDE TO WATERDEEP'!$A$3:$A$166,0),1),"")</f>
        <v/>
      </c>
      <c r="W170" s="37" t="str">
        <f>IFERROR(INDEX('VOLO GUIDE TO WATERDEEP'!I$3:I$166,MATCH($H170,'VOLO GUIDE TO WATERDEEP'!$A$3:$A$166,0),1),"")</f>
        <v/>
      </c>
      <c r="X170" s="98"/>
      <c r="Y170" s="37" t="str">
        <f>IFERROR(INDEX(ORGANIZATIONS!$B$2:$B$43,MATCH($F170,ORGANIZATIONS!$G$2:$G$43,0),1),"")</f>
        <v/>
      </c>
      <c r="Z170" s="98"/>
      <c r="AA170" s="37" t="str">
        <f>IFERROR(INDEX(ORGANIZATIONS!$Z$3:$Z$45,MATCH($F170,ORGANIZATIONS!$Y$3:$Y$45,0),1),"")</f>
        <v/>
      </c>
      <c r="AB170" s="98"/>
      <c r="AC170" s="403"/>
      <c r="AD170" s="403"/>
      <c r="AE170" s="403"/>
      <c r="AF170" s="403"/>
      <c r="AG170" s="98"/>
      <c r="AH170" s="403"/>
      <c r="AI170" s="403"/>
      <c r="AJ170" s="403"/>
      <c r="AK170" s="403"/>
      <c r="AL170" s="98"/>
      <c r="AM170" s="403"/>
      <c r="AN170" s="403"/>
      <c r="AO170" s="403"/>
      <c r="AP170" s="403"/>
      <c r="AQ170" s="403"/>
    </row>
    <row r="171" spans="1:43">
      <c r="A171" t="s">
        <v>1002</v>
      </c>
      <c r="B171" s="1" t="str">
        <f t="shared" si="4"/>
        <v>$70</v>
      </c>
      <c r="C171" s="1" t="str">
        <f t="shared" si="5"/>
        <v>Heroes' Garden (city building, n/a)</v>
      </c>
      <c r="F171" s="37" t="s">
        <v>1740</v>
      </c>
      <c r="G171" s="37" t="s">
        <v>1741</v>
      </c>
      <c r="H171" s="61" t="s">
        <v>6513</v>
      </c>
      <c r="I171" s="61" t="s">
        <v>3293</v>
      </c>
      <c r="J171" s="61" t="s">
        <v>2143</v>
      </c>
      <c r="K171" s="61" t="s">
        <v>2157</v>
      </c>
      <c r="L171" s="61" t="s">
        <v>2157</v>
      </c>
      <c r="M171" s="61"/>
      <c r="N171" s="61"/>
      <c r="O171" s="108" t="s">
        <v>6680</v>
      </c>
      <c r="P171" s="98"/>
      <c r="Q171" s="37" t="str">
        <f>IFERROR(INDEX('VOLO GUIDE TO WATERDEEP'!B$3:B$166,MATCH($H171,'VOLO GUIDE TO WATERDEEP'!$A$3:$A$166,0),1),"")</f>
        <v/>
      </c>
      <c r="R171" s="37" t="str">
        <f>IFERROR(INDEX('VOLO GUIDE TO WATERDEEP'!C$3:C$166,MATCH($H171,'VOLO GUIDE TO WATERDEEP'!$A$3:$A$166,0),1),"")</f>
        <v/>
      </c>
      <c r="S171" s="37" t="str">
        <f>IFERROR(INDEX('VOLO GUIDE TO WATERDEEP'!D$3:D$166,MATCH($H171,'VOLO GUIDE TO WATERDEEP'!$A$3:$A$166,0),1),"")</f>
        <v/>
      </c>
      <c r="T171" s="37" t="str">
        <f>IFERROR(INDEX('VOLO GUIDE TO WATERDEEP'!E$3:E$166,MATCH($H171,'VOLO GUIDE TO WATERDEEP'!$A$3:$A$166,0),1),"")</f>
        <v/>
      </c>
      <c r="U171" s="37" t="str">
        <f>IFERROR(INDEX('VOLO GUIDE TO WATERDEEP'!F$3:F$166,MATCH($H171,'VOLO GUIDE TO WATERDEEP'!$A$3:$A$166,0),1),"")</f>
        <v/>
      </c>
      <c r="V171" s="37" t="str">
        <f>IFERROR(INDEX('VOLO GUIDE TO WATERDEEP'!G$3:G$166,MATCH($H171,'VOLO GUIDE TO WATERDEEP'!$A$3:$A$166,0),1),"")</f>
        <v/>
      </c>
      <c r="W171" s="37" t="str">
        <f>IFERROR(INDEX('VOLO GUIDE TO WATERDEEP'!I$3:I$166,MATCH($H171,'VOLO GUIDE TO WATERDEEP'!$A$3:$A$166,0),1),"")</f>
        <v/>
      </c>
      <c r="X171" s="98"/>
      <c r="Y171" s="37" t="str">
        <f>IFERROR(INDEX(ORGANIZATIONS!$B$2:$B$43,MATCH($F171,ORGANIZATIONS!$G$2:$G$43,0),1),"")</f>
        <v/>
      </c>
      <c r="Z171" s="98"/>
      <c r="AA171" s="37" t="str">
        <f>IFERROR(INDEX(ORGANIZATIONS!$Z$3:$Z$45,MATCH($F171,ORGANIZATIONS!$Y$3:$Y$45,0),1),"")</f>
        <v/>
      </c>
      <c r="AB171" s="98"/>
      <c r="AC171" s="403"/>
      <c r="AD171" s="403"/>
      <c r="AE171" s="403"/>
      <c r="AF171" s="403"/>
      <c r="AG171" s="98"/>
      <c r="AH171" s="403"/>
      <c r="AI171" s="403"/>
      <c r="AJ171" s="403"/>
      <c r="AK171" s="403"/>
      <c r="AL171" s="98"/>
      <c r="AM171" s="403"/>
      <c r="AN171" s="403"/>
      <c r="AO171" s="403"/>
      <c r="AP171" s="403"/>
      <c r="AQ171" s="403"/>
    </row>
    <row r="172" spans="1:43">
      <c r="A172" t="s">
        <v>1003</v>
      </c>
      <c r="B172" s="1" t="str">
        <f t="shared" si="4"/>
        <v>$71</v>
      </c>
      <c r="C172" s="1" t="str">
        <f t="shared" si="5"/>
        <v>Seaseyes Tower (city building, A, 5)</v>
      </c>
      <c r="F172" s="37" t="s">
        <v>1742</v>
      </c>
      <c r="G172" s="37" t="s">
        <v>1743</v>
      </c>
      <c r="H172" s="61" t="s">
        <v>2371</v>
      </c>
      <c r="I172" s="61" t="s">
        <v>3293</v>
      </c>
      <c r="J172" s="61" t="s">
        <v>2143</v>
      </c>
      <c r="K172" s="61" t="s">
        <v>2151</v>
      </c>
      <c r="L172" s="61">
        <v>5</v>
      </c>
      <c r="M172" s="61"/>
      <c r="N172" s="61"/>
      <c r="O172" s="108" t="s">
        <v>6659</v>
      </c>
      <c r="P172" s="98"/>
      <c r="Q172" s="37" t="str">
        <f>IFERROR(INDEX('VOLO GUIDE TO WATERDEEP'!B$3:B$166,MATCH($H172,'VOLO GUIDE TO WATERDEEP'!$A$3:$A$166,0),1),"")</f>
        <v/>
      </c>
      <c r="R172" s="37" t="str">
        <f>IFERROR(INDEX('VOLO GUIDE TO WATERDEEP'!C$3:C$166,MATCH($H172,'VOLO GUIDE TO WATERDEEP'!$A$3:$A$166,0),1),"")</f>
        <v/>
      </c>
      <c r="S172" s="37" t="str">
        <f>IFERROR(INDEX('VOLO GUIDE TO WATERDEEP'!D$3:D$166,MATCH($H172,'VOLO GUIDE TO WATERDEEP'!$A$3:$A$166,0),1),"")</f>
        <v/>
      </c>
      <c r="T172" s="37" t="str">
        <f>IFERROR(INDEX('VOLO GUIDE TO WATERDEEP'!E$3:E$166,MATCH($H172,'VOLO GUIDE TO WATERDEEP'!$A$3:$A$166,0),1),"")</f>
        <v/>
      </c>
      <c r="U172" s="37" t="str">
        <f>IFERROR(INDEX('VOLO GUIDE TO WATERDEEP'!F$3:F$166,MATCH($H172,'VOLO GUIDE TO WATERDEEP'!$A$3:$A$166,0),1),"")</f>
        <v/>
      </c>
      <c r="V172" s="37" t="str">
        <f>IFERROR(INDEX('VOLO GUIDE TO WATERDEEP'!G$3:G$166,MATCH($H172,'VOLO GUIDE TO WATERDEEP'!$A$3:$A$166,0),1),"")</f>
        <v/>
      </c>
      <c r="W172" s="37" t="str">
        <f>IFERROR(INDEX('VOLO GUIDE TO WATERDEEP'!I$3:I$166,MATCH($H172,'VOLO GUIDE TO WATERDEEP'!$A$3:$A$166,0),1),"")</f>
        <v/>
      </c>
      <c r="X172" s="98"/>
      <c r="Y172" s="37" t="str">
        <f>IFERROR(INDEX(ORGANIZATIONS!$B$2:$B$43,MATCH($F172,ORGANIZATIONS!$G$2:$G$43,0),1),"")</f>
        <v/>
      </c>
      <c r="Z172" s="98"/>
      <c r="AA172" s="37" t="str">
        <f>IFERROR(INDEX(ORGANIZATIONS!$Z$3:$Z$45,MATCH($F172,ORGANIZATIONS!$Y$3:$Y$45,0),1),"")</f>
        <v/>
      </c>
      <c r="AB172" s="98"/>
      <c r="AC172" s="403"/>
      <c r="AD172" s="403"/>
      <c r="AE172" s="403"/>
      <c r="AF172" s="403"/>
      <c r="AG172" s="98"/>
      <c r="AH172" s="403"/>
      <c r="AI172" s="403"/>
      <c r="AJ172" s="403"/>
      <c r="AK172" s="403"/>
      <c r="AL172" s="98"/>
      <c r="AM172" s="403"/>
      <c r="AN172" s="403"/>
      <c r="AO172" s="403"/>
      <c r="AP172" s="403"/>
      <c r="AQ172" s="403"/>
    </row>
    <row r="173" spans="1:43">
      <c r="A173" t="s">
        <v>1004</v>
      </c>
      <c r="B173" s="1" t="str">
        <f t="shared" si="4"/>
        <v>$72</v>
      </c>
      <c r="C173" s="1" t="str">
        <f t="shared" si="5"/>
        <v>West Gate (city building, A, 3)</v>
      </c>
      <c r="F173" s="37" t="s">
        <v>1744</v>
      </c>
      <c r="G173" s="37" t="s">
        <v>1745</v>
      </c>
      <c r="H173" s="61" t="s">
        <v>2372</v>
      </c>
      <c r="I173" s="61" t="s">
        <v>3293</v>
      </c>
      <c r="J173" s="61" t="s">
        <v>2143</v>
      </c>
      <c r="K173" s="61" t="s">
        <v>2151</v>
      </c>
      <c r="L173" s="61">
        <v>3</v>
      </c>
      <c r="M173" s="61"/>
      <c r="N173" s="61"/>
      <c r="O173" s="108" t="s">
        <v>6659</v>
      </c>
      <c r="P173" s="98"/>
      <c r="Q173" s="37" t="str">
        <f>IFERROR(INDEX('VOLO GUIDE TO WATERDEEP'!B$3:B$166,MATCH($H173,'VOLO GUIDE TO WATERDEEP'!$A$3:$A$166,0),1),"")</f>
        <v/>
      </c>
      <c r="R173" s="37" t="str">
        <f>IFERROR(INDEX('VOLO GUIDE TO WATERDEEP'!C$3:C$166,MATCH($H173,'VOLO GUIDE TO WATERDEEP'!$A$3:$A$166,0),1),"")</f>
        <v/>
      </c>
      <c r="S173" s="37" t="str">
        <f>IFERROR(INDEX('VOLO GUIDE TO WATERDEEP'!D$3:D$166,MATCH($H173,'VOLO GUIDE TO WATERDEEP'!$A$3:$A$166,0),1),"")</f>
        <v/>
      </c>
      <c r="T173" s="37" t="str">
        <f>IFERROR(INDEX('VOLO GUIDE TO WATERDEEP'!E$3:E$166,MATCH($H173,'VOLO GUIDE TO WATERDEEP'!$A$3:$A$166,0),1),"")</f>
        <v/>
      </c>
      <c r="U173" s="37" t="str">
        <f>IFERROR(INDEX('VOLO GUIDE TO WATERDEEP'!F$3:F$166,MATCH($H173,'VOLO GUIDE TO WATERDEEP'!$A$3:$A$166,0),1),"")</f>
        <v/>
      </c>
      <c r="V173" s="37" t="str">
        <f>IFERROR(INDEX('VOLO GUIDE TO WATERDEEP'!G$3:G$166,MATCH($H173,'VOLO GUIDE TO WATERDEEP'!$A$3:$A$166,0),1),"")</f>
        <v/>
      </c>
      <c r="W173" s="37" t="str">
        <f>IFERROR(INDEX('VOLO GUIDE TO WATERDEEP'!I$3:I$166,MATCH($H173,'VOLO GUIDE TO WATERDEEP'!$A$3:$A$166,0),1),"")</f>
        <v/>
      </c>
      <c r="X173" s="98"/>
      <c r="Y173" s="37" t="str">
        <f>IFERROR(INDEX(ORGANIZATIONS!$B$2:$B$43,MATCH($F173,ORGANIZATIONS!$G$2:$G$43,0),1),"")</f>
        <v/>
      </c>
      <c r="Z173" s="98"/>
      <c r="AA173" s="37" t="str">
        <f>IFERROR(INDEX(ORGANIZATIONS!$Z$3:$Z$45,MATCH($F173,ORGANIZATIONS!$Y$3:$Y$45,0),1),"")</f>
        <v/>
      </c>
      <c r="AB173" s="98"/>
      <c r="AC173" s="403"/>
      <c r="AD173" s="403"/>
      <c r="AE173" s="403"/>
      <c r="AF173" s="403"/>
      <c r="AG173" s="98"/>
      <c r="AH173" s="403"/>
      <c r="AI173" s="403"/>
      <c r="AJ173" s="403"/>
      <c r="AK173" s="403"/>
      <c r="AL173" s="98"/>
      <c r="AM173" s="403"/>
      <c r="AN173" s="403"/>
      <c r="AO173" s="403"/>
      <c r="AP173" s="403"/>
      <c r="AQ173" s="403"/>
    </row>
    <row r="174" spans="1:43">
      <c r="A174" t="s">
        <v>1005</v>
      </c>
      <c r="B174" s="1" t="str">
        <f t="shared" si="4"/>
        <v>$73</v>
      </c>
      <c r="C174" s="1" t="str">
        <f t="shared" si="5"/>
        <v>Seawatch Tower (city building, A, 5)</v>
      </c>
      <c r="F174" s="37" t="s">
        <v>1746</v>
      </c>
      <c r="G174" s="37" t="s">
        <v>1747</v>
      </c>
      <c r="H174" s="61" t="s">
        <v>2373</v>
      </c>
      <c r="I174" s="61" t="s">
        <v>3293</v>
      </c>
      <c r="J174" s="61" t="s">
        <v>2143</v>
      </c>
      <c r="K174" s="61" t="s">
        <v>2151</v>
      </c>
      <c r="L174" s="61">
        <v>5</v>
      </c>
      <c r="M174" s="61"/>
      <c r="N174" s="61"/>
      <c r="O174" s="108" t="s">
        <v>6659</v>
      </c>
      <c r="P174" s="98"/>
      <c r="Q174" s="37" t="str">
        <f>IFERROR(INDEX('VOLO GUIDE TO WATERDEEP'!B$3:B$166,MATCH($H174,'VOLO GUIDE TO WATERDEEP'!$A$3:$A$166,0),1),"")</f>
        <v/>
      </c>
      <c r="R174" s="37" t="str">
        <f>IFERROR(INDEX('VOLO GUIDE TO WATERDEEP'!C$3:C$166,MATCH($H174,'VOLO GUIDE TO WATERDEEP'!$A$3:$A$166,0),1),"")</f>
        <v/>
      </c>
      <c r="S174" s="37" t="str">
        <f>IFERROR(INDEX('VOLO GUIDE TO WATERDEEP'!D$3:D$166,MATCH($H174,'VOLO GUIDE TO WATERDEEP'!$A$3:$A$166,0),1),"")</f>
        <v/>
      </c>
      <c r="T174" s="37" t="str">
        <f>IFERROR(INDEX('VOLO GUIDE TO WATERDEEP'!E$3:E$166,MATCH($H174,'VOLO GUIDE TO WATERDEEP'!$A$3:$A$166,0),1),"")</f>
        <v/>
      </c>
      <c r="U174" s="37" t="str">
        <f>IFERROR(INDEX('VOLO GUIDE TO WATERDEEP'!F$3:F$166,MATCH($H174,'VOLO GUIDE TO WATERDEEP'!$A$3:$A$166,0),1),"")</f>
        <v/>
      </c>
      <c r="V174" s="37" t="str">
        <f>IFERROR(INDEX('VOLO GUIDE TO WATERDEEP'!G$3:G$166,MATCH($H174,'VOLO GUIDE TO WATERDEEP'!$A$3:$A$166,0),1),"")</f>
        <v/>
      </c>
      <c r="W174" s="37" t="str">
        <f>IFERROR(INDEX('VOLO GUIDE TO WATERDEEP'!I$3:I$166,MATCH($H174,'VOLO GUIDE TO WATERDEEP'!$A$3:$A$166,0),1),"")</f>
        <v/>
      </c>
      <c r="X174" s="98"/>
      <c r="Y174" s="37" t="str">
        <f>IFERROR(INDEX(ORGANIZATIONS!$B$2:$B$43,MATCH($F174,ORGANIZATIONS!$G$2:$G$43,0),1),"")</f>
        <v/>
      </c>
      <c r="Z174" s="98"/>
      <c r="AA174" s="37" t="str">
        <f>IFERROR(INDEX(ORGANIZATIONS!$Z$3:$Z$45,MATCH($F174,ORGANIZATIONS!$Y$3:$Y$45,0),1),"")</f>
        <v/>
      </c>
      <c r="AB174" s="98"/>
      <c r="AC174" s="403"/>
      <c r="AD174" s="403"/>
      <c r="AE174" s="403"/>
      <c r="AF174" s="403"/>
      <c r="AG174" s="98"/>
      <c r="AH174" s="403"/>
      <c r="AI174" s="403"/>
      <c r="AJ174" s="403"/>
      <c r="AK174" s="403"/>
      <c r="AL174" s="98"/>
      <c r="AM174" s="403"/>
      <c r="AN174" s="403"/>
      <c r="AO174" s="403"/>
      <c r="AP174" s="403"/>
      <c r="AQ174" s="403"/>
    </row>
    <row r="175" spans="1:43">
      <c r="A175" t="s">
        <v>1006</v>
      </c>
      <c r="B175" s="1" t="str">
        <f t="shared" si="4"/>
        <v>$74</v>
      </c>
      <c r="C175" s="1" t="str">
        <f t="shared" si="5"/>
        <v>North Tower, "The Trolltower" (city building, A, 4)</v>
      </c>
      <c r="F175" s="37" t="s">
        <v>1748</v>
      </c>
      <c r="G175" s="37" t="s">
        <v>1749</v>
      </c>
      <c r="H175" s="61" t="s">
        <v>2374</v>
      </c>
      <c r="I175" s="61" t="s">
        <v>3293</v>
      </c>
      <c r="J175" s="61" t="s">
        <v>2143</v>
      </c>
      <c r="K175" s="61" t="s">
        <v>2151</v>
      </c>
      <c r="L175" s="61">
        <v>4</v>
      </c>
      <c r="M175" s="61"/>
      <c r="N175" s="61"/>
      <c r="O175" s="108" t="s">
        <v>6659</v>
      </c>
      <c r="P175" s="98"/>
      <c r="Q175" s="37" t="str">
        <f>IFERROR(INDEX('VOLO GUIDE TO WATERDEEP'!B$3:B$166,MATCH($H175,'VOLO GUIDE TO WATERDEEP'!$A$3:$A$166,0),1),"")</f>
        <v/>
      </c>
      <c r="R175" s="37" t="str">
        <f>IFERROR(INDEX('VOLO GUIDE TO WATERDEEP'!C$3:C$166,MATCH($H175,'VOLO GUIDE TO WATERDEEP'!$A$3:$A$166,0),1),"")</f>
        <v/>
      </c>
      <c r="S175" s="37" t="str">
        <f>IFERROR(INDEX('VOLO GUIDE TO WATERDEEP'!D$3:D$166,MATCH($H175,'VOLO GUIDE TO WATERDEEP'!$A$3:$A$166,0),1),"")</f>
        <v/>
      </c>
      <c r="T175" s="37" t="str">
        <f>IFERROR(INDEX('VOLO GUIDE TO WATERDEEP'!E$3:E$166,MATCH($H175,'VOLO GUIDE TO WATERDEEP'!$A$3:$A$166,0),1),"")</f>
        <v/>
      </c>
      <c r="U175" s="37" t="str">
        <f>IFERROR(INDEX('VOLO GUIDE TO WATERDEEP'!F$3:F$166,MATCH($H175,'VOLO GUIDE TO WATERDEEP'!$A$3:$A$166,0),1),"")</f>
        <v/>
      </c>
      <c r="V175" s="37" t="str">
        <f>IFERROR(INDEX('VOLO GUIDE TO WATERDEEP'!G$3:G$166,MATCH($H175,'VOLO GUIDE TO WATERDEEP'!$A$3:$A$166,0),1),"")</f>
        <v/>
      </c>
      <c r="W175" s="37" t="str">
        <f>IFERROR(INDEX('VOLO GUIDE TO WATERDEEP'!I$3:I$166,MATCH($H175,'VOLO GUIDE TO WATERDEEP'!$A$3:$A$166,0),1),"")</f>
        <v/>
      </c>
      <c r="X175" s="98"/>
      <c r="Y175" s="37" t="str">
        <f>IFERROR(INDEX(ORGANIZATIONS!$B$2:$B$43,MATCH($F175,ORGANIZATIONS!$G$2:$G$43,0),1),"")</f>
        <v/>
      </c>
      <c r="Z175" s="98"/>
      <c r="AA175" s="37" t="str">
        <f>IFERROR(INDEX(ORGANIZATIONS!$Z$3:$Z$45,MATCH($F175,ORGANIZATIONS!$Y$3:$Y$45,0),1),"")</f>
        <v/>
      </c>
      <c r="AB175" s="98"/>
      <c r="AC175" s="403"/>
      <c r="AD175" s="403"/>
      <c r="AE175" s="403"/>
      <c r="AF175" s="403"/>
      <c r="AG175" s="98"/>
      <c r="AH175" s="403"/>
      <c r="AI175" s="403"/>
      <c r="AJ175" s="403"/>
      <c r="AK175" s="403"/>
      <c r="AL175" s="98"/>
      <c r="AM175" s="403"/>
      <c r="AN175" s="403"/>
      <c r="AO175" s="403"/>
      <c r="AP175" s="403"/>
      <c r="AQ175" s="403"/>
    </row>
    <row r="176" spans="1:43">
      <c r="A176" t="s">
        <v>1007</v>
      </c>
      <c r="B176" s="1" t="str">
        <f t="shared" si="4"/>
        <v>$75</v>
      </c>
      <c r="C176" s="1" t="str">
        <f t="shared" si="5"/>
        <v>Armory (city building, A, 3)</v>
      </c>
      <c r="F176" s="37" t="s">
        <v>1750</v>
      </c>
      <c r="G176" s="37" t="s">
        <v>1751</v>
      </c>
      <c r="H176" s="61" t="s">
        <v>2375</v>
      </c>
      <c r="I176" s="61" t="s">
        <v>3293</v>
      </c>
      <c r="J176" s="61" t="s">
        <v>2143</v>
      </c>
      <c r="K176" s="61" t="s">
        <v>2151</v>
      </c>
      <c r="L176" s="61">
        <v>3</v>
      </c>
      <c r="M176" s="61"/>
      <c r="N176" s="61"/>
      <c r="O176" s="108" t="s">
        <v>6659</v>
      </c>
      <c r="P176" s="98"/>
      <c r="Q176" s="37" t="str">
        <f>IFERROR(INDEX('VOLO GUIDE TO WATERDEEP'!B$3:B$166,MATCH($H176,'VOLO GUIDE TO WATERDEEP'!$A$3:$A$166,0),1),"")</f>
        <v/>
      </c>
      <c r="R176" s="37" t="str">
        <f>IFERROR(INDEX('VOLO GUIDE TO WATERDEEP'!C$3:C$166,MATCH($H176,'VOLO GUIDE TO WATERDEEP'!$A$3:$A$166,0),1),"")</f>
        <v/>
      </c>
      <c r="S176" s="37" t="str">
        <f>IFERROR(INDEX('VOLO GUIDE TO WATERDEEP'!D$3:D$166,MATCH($H176,'VOLO GUIDE TO WATERDEEP'!$A$3:$A$166,0),1),"")</f>
        <v/>
      </c>
      <c r="T176" s="37" t="str">
        <f>IFERROR(INDEX('VOLO GUIDE TO WATERDEEP'!E$3:E$166,MATCH($H176,'VOLO GUIDE TO WATERDEEP'!$A$3:$A$166,0),1),"")</f>
        <v/>
      </c>
      <c r="U176" s="37" t="str">
        <f>IFERROR(INDEX('VOLO GUIDE TO WATERDEEP'!F$3:F$166,MATCH($H176,'VOLO GUIDE TO WATERDEEP'!$A$3:$A$166,0),1),"")</f>
        <v/>
      </c>
      <c r="V176" s="37" t="str">
        <f>IFERROR(INDEX('VOLO GUIDE TO WATERDEEP'!G$3:G$166,MATCH($H176,'VOLO GUIDE TO WATERDEEP'!$A$3:$A$166,0),1),"")</f>
        <v/>
      </c>
      <c r="W176" s="37" t="str">
        <f>IFERROR(INDEX('VOLO GUIDE TO WATERDEEP'!I$3:I$166,MATCH($H176,'VOLO GUIDE TO WATERDEEP'!$A$3:$A$166,0),1),"")</f>
        <v/>
      </c>
      <c r="X176" s="98"/>
      <c r="Y176" s="37" t="str">
        <f>IFERROR(INDEX(ORGANIZATIONS!$B$2:$B$43,MATCH($F176,ORGANIZATIONS!$G$2:$G$43,0),1),"")</f>
        <v/>
      </c>
      <c r="Z176" s="98"/>
      <c r="AA176" s="37" t="str">
        <f>IFERROR(INDEX(ORGANIZATIONS!$Z$3:$Z$45,MATCH($F176,ORGANIZATIONS!$Y$3:$Y$45,0),1),"")</f>
        <v/>
      </c>
      <c r="AB176" s="98"/>
      <c r="AC176" s="403"/>
      <c r="AD176" s="403"/>
      <c r="AE176" s="403"/>
      <c r="AF176" s="403"/>
      <c r="AG176" s="98"/>
      <c r="AH176" s="403"/>
      <c r="AI176" s="403"/>
      <c r="AJ176" s="403"/>
      <c r="AK176" s="403"/>
      <c r="AL176" s="98"/>
      <c r="AM176" s="403"/>
      <c r="AN176" s="403"/>
      <c r="AO176" s="403"/>
      <c r="AP176" s="403"/>
      <c r="AQ176" s="403"/>
    </row>
    <row r="177" spans="1:43">
      <c r="A177" t="s">
        <v>1008</v>
      </c>
      <c r="B177" s="1" t="str">
        <f t="shared" si="4"/>
        <v>$76</v>
      </c>
      <c r="C177" s="1" t="str">
        <f t="shared" si="5"/>
        <v>High Flagon Gambling House (business, B, 3)</v>
      </c>
      <c r="F177" s="37" t="s">
        <v>1752</v>
      </c>
      <c r="G177" s="37" t="s">
        <v>1753</v>
      </c>
      <c r="H177" s="61" t="s">
        <v>2376</v>
      </c>
      <c r="I177" s="61" t="s">
        <v>3293</v>
      </c>
      <c r="J177" s="61" t="s">
        <v>2164</v>
      </c>
      <c r="K177" s="61" t="s">
        <v>2156</v>
      </c>
      <c r="L177" s="61">
        <v>3</v>
      </c>
      <c r="M177" s="61"/>
      <c r="N177" s="61"/>
      <c r="O177" s="108" t="s">
        <v>6659</v>
      </c>
      <c r="P177" s="98"/>
      <c r="Q177" s="37" t="str">
        <f>IFERROR(INDEX('VOLO GUIDE TO WATERDEEP'!B$3:B$166,MATCH($H177,'VOLO GUIDE TO WATERDEEP'!$A$3:$A$166,0),1),"")</f>
        <v/>
      </c>
      <c r="R177" s="37" t="str">
        <f>IFERROR(INDEX('VOLO GUIDE TO WATERDEEP'!C$3:C$166,MATCH($H177,'VOLO GUIDE TO WATERDEEP'!$A$3:$A$166,0),1),"")</f>
        <v/>
      </c>
      <c r="S177" s="37" t="str">
        <f>IFERROR(INDEX('VOLO GUIDE TO WATERDEEP'!D$3:D$166,MATCH($H177,'VOLO GUIDE TO WATERDEEP'!$A$3:$A$166,0),1),"")</f>
        <v/>
      </c>
      <c r="T177" s="37" t="str">
        <f>IFERROR(INDEX('VOLO GUIDE TO WATERDEEP'!E$3:E$166,MATCH($H177,'VOLO GUIDE TO WATERDEEP'!$A$3:$A$166,0),1),"")</f>
        <v/>
      </c>
      <c r="U177" s="37" t="str">
        <f>IFERROR(INDEX('VOLO GUIDE TO WATERDEEP'!F$3:F$166,MATCH($H177,'VOLO GUIDE TO WATERDEEP'!$A$3:$A$166,0),1),"")</f>
        <v/>
      </c>
      <c r="V177" s="37" t="str">
        <f>IFERROR(INDEX('VOLO GUIDE TO WATERDEEP'!G$3:G$166,MATCH($H177,'VOLO GUIDE TO WATERDEEP'!$A$3:$A$166,0),1),"")</f>
        <v/>
      </c>
      <c r="W177" s="37" t="str">
        <f>IFERROR(INDEX('VOLO GUIDE TO WATERDEEP'!I$3:I$166,MATCH($H177,'VOLO GUIDE TO WATERDEEP'!$A$3:$A$166,0),1),"")</f>
        <v/>
      </c>
      <c r="X177" s="98"/>
      <c r="Y177" s="37" t="str">
        <f>IFERROR(INDEX(ORGANIZATIONS!$B$2:$B$43,MATCH($F177,ORGANIZATIONS!$G$2:$G$43,0),1),"")</f>
        <v/>
      </c>
      <c r="Z177" s="98"/>
      <c r="AA177" s="37" t="str">
        <f>IFERROR(INDEX(ORGANIZATIONS!$Z$3:$Z$45,MATCH($F177,ORGANIZATIONS!$Y$3:$Y$45,0),1),"")</f>
        <v/>
      </c>
      <c r="AB177" s="98"/>
      <c r="AC177" s="403"/>
      <c r="AD177" s="403"/>
      <c r="AE177" s="403"/>
      <c r="AF177" s="403"/>
      <c r="AG177" s="98"/>
      <c r="AH177" s="403"/>
      <c r="AI177" s="403"/>
      <c r="AJ177" s="403"/>
      <c r="AK177" s="403"/>
      <c r="AL177" s="98"/>
      <c r="AM177" s="403"/>
      <c r="AN177" s="403"/>
      <c r="AO177" s="403"/>
      <c r="AP177" s="403"/>
      <c r="AQ177" s="403"/>
    </row>
    <row r="178" spans="1:43">
      <c r="A178" t="s">
        <v>1009</v>
      </c>
      <c r="B178" s="1" t="str">
        <f t="shared" si="4"/>
        <v>$77</v>
      </c>
      <c r="C178" s="1" t="str">
        <f t="shared" si="5"/>
        <v>Field of Triumph (city building, A, 5)</v>
      </c>
      <c r="F178" s="37" t="s">
        <v>1754</v>
      </c>
      <c r="G178" s="37" t="s">
        <v>1755</v>
      </c>
      <c r="H178" s="61" t="s">
        <v>2377</v>
      </c>
      <c r="I178" s="61" t="s">
        <v>3293</v>
      </c>
      <c r="J178" s="61" t="s">
        <v>2143</v>
      </c>
      <c r="K178" s="61" t="s">
        <v>2151</v>
      </c>
      <c r="L178" s="61">
        <v>5</v>
      </c>
      <c r="M178" s="61"/>
      <c r="N178" s="61"/>
      <c r="O178" s="108" t="s">
        <v>6659</v>
      </c>
      <c r="P178" s="98"/>
      <c r="Q178" s="37" t="str">
        <f>IFERROR(INDEX('VOLO GUIDE TO WATERDEEP'!B$3:B$166,MATCH($H178,'VOLO GUIDE TO WATERDEEP'!$A$3:$A$166,0),1),"")</f>
        <v/>
      </c>
      <c r="R178" s="37" t="str">
        <f>IFERROR(INDEX('VOLO GUIDE TO WATERDEEP'!C$3:C$166,MATCH($H178,'VOLO GUIDE TO WATERDEEP'!$A$3:$A$166,0),1),"")</f>
        <v/>
      </c>
      <c r="S178" s="37" t="str">
        <f>IFERROR(INDEX('VOLO GUIDE TO WATERDEEP'!D$3:D$166,MATCH($H178,'VOLO GUIDE TO WATERDEEP'!$A$3:$A$166,0),1),"")</f>
        <v/>
      </c>
      <c r="T178" s="37" t="str">
        <f>IFERROR(INDEX('VOLO GUIDE TO WATERDEEP'!E$3:E$166,MATCH($H178,'VOLO GUIDE TO WATERDEEP'!$A$3:$A$166,0),1),"")</f>
        <v/>
      </c>
      <c r="U178" s="37" t="str">
        <f>IFERROR(INDEX('VOLO GUIDE TO WATERDEEP'!F$3:F$166,MATCH($H178,'VOLO GUIDE TO WATERDEEP'!$A$3:$A$166,0),1),"")</f>
        <v/>
      </c>
      <c r="V178" s="37" t="str">
        <f>IFERROR(INDEX('VOLO GUIDE TO WATERDEEP'!G$3:G$166,MATCH($H178,'VOLO GUIDE TO WATERDEEP'!$A$3:$A$166,0),1),"")</f>
        <v/>
      </c>
      <c r="W178" s="37" t="str">
        <f>IFERROR(INDEX('VOLO GUIDE TO WATERDEEP'!I$3:I$166,MATCH($H178,'VOLO GUIDE TO WATERDEEP'!$A$3:$A$166,0),1),"")</f>
        <v/>
      </c>
      <c r="X178" s="98"/>
      <c r="Y178" s="37" t="str">
        <f>IFERROR(INDEX(ORGANIZATIONS!$B$2:$B$43,MATCH($F178,ORGANIZATIONS!$G$2:$G$43,0),1),"")</f>
        <v/>
      </c>
      <c r="Z178" s="98"/>
      <c r="AA178" s="37" t="str">
        <f>IFERROR(INDEX(ORGANIZATIONS!$Z$3:$Z$45,MATCH($F178,ORGANIZATIONS!$Y$3:$Y$45,0),1),"")</f>
        <v/>
      </c>
      <c r="AB178" s="98"/>
      <c r="AC178" s="403"/>
      <c r="AD178" s="403"/>
      <c r="AE178" s="403"/>
      <c r="AF178" s="403"/>
      <c r="AG178" s="98"/>
      <c r="AH178" s="403"/>
      <c r="AI178" s="403"/>
      <c r="AJ178" s="403"/>
      <c r="AK178" s="403"/>
      <c r="AL178" s="98"/>
      <c r="AM178" s="403"/>
      <c r="AN178" s="403"/>
      <c r="AO178" s="403"/>
      <c r="AP178" s="403"/>
      <c r="AQ178" s="403"/>
    </row>
    <row r="179" spans="1:43">
      <c r="A179" t="s">
        <v>1010</v>
      </c>
      <c r="B179" s="1" t="str">
        <f t="shared" si="4"/>
        <v>$78</v>
      </c>
      <c r="C179" s="1" t="str">
        <f t="shared" si="5"/>
        <v>Myrna Cassalanter's residence (house, A, 2)</v>
      </c>
      <c r="F179" s="37" t="s">
        <v>1756</v>
      </c>
      <c r="G179" s="37" t="s">
        <v>1757</v>
      </c>
      <c r="H179" s="61" t="s">
        <v>2378</v>
      </c>
      <c r="I179" s="61" t="s">
        <v>3293</v>
      </c>
      <c r="J179" s="61" t="s">
        <v>2183</v>
      </c>
      <c r="K179" s="61" t="s">
        <v>2151</v>
      </c>
      <c r="L179" s="61">
        <v>2</v>
      </c>
      <c r="M179" s="61"/>
      <c r="N179" s="61"/>
      <c r="O179" s="108" t="s">
        <v>6659</v>
      </c>
      <c r="P179" s="98"/>
      <c r="Q179" s="37" t="str">
        <f>IFERROR(INDEX('VOLO GUIDE TO WATERDEEP'!B$3:B$166,MATCH($H179,'VOLO GUIDE TO WATERDEEP'!$A$3:$A$166,0),1),"")</f>
        <v/>
      </c>
      <c r="R179" s="37" t="str">
        <f>IFERROR(INDEX('VOLO GUIDE TO WATERDEEP'!C$3:C$166,MATCH($H179,'VOLO GUIDE TO WATERDEEP'!$A$3:$A$166,0),1),"")</f>
        <v/>
      </c>
      <c r="S179" s="37" t="str">
        <f>IFERROR(INDEX('VOLO GUIDE TO WATERDEEP'!D$3:D$166,MATCH($H179,'VOLO GUIDE TO WATERDEEP'!$A$3:$A$166,0),1),"")</f>
        <v/>
      </c>
      <c r="T179" s="37" t="str">
        <f>IFERROR(INDEX('VOLO GUIDE TO WATERDEEP'!E$3:E$166,MATCH($H179,'VOLO GUIDE TO WATERDEEP'!$A$3:$A$166,0),1),"")</f>
        <v/>
      </c>
      <c r="U179" s="37" t="str">
        <f>IFERROR(INDEX('VOLO GUIDE TO WATERDEEP'!F$3:F$166,MATCH($H179,'VOLO GUIDE TO WATERDEEP'!$A$3:$A$166,0),1),"")</f>
        <v/>
      </c>
      <c r="V179" s="37" t="str">
        <f>IFERROR(INDEX('VOLO GUIDE TO WATERDEEP'!G$3:G$166,MATCH($H179,'VOLO GUIDE TO WATERDEEP'!$A$3:$A$166,0),1),"")</f>
        <v/>
      </c>
      <c r="W179" s="37" t="str">
        <f>IFERROR(INDEX('VOLO GUIDE TO WATERDEEP'!I$3:I$166,MATCH($H179,'VOLO GUIDE TO WATERDEEP'!$A$3:$A$166,0),1),"")</f>
        <v/>
      </c>
      <c r="X179" s="98"/>
      <c r="Y179" s="37" t="str">
        <f>IFERROR(INDEX(ORGANIZATIONS!$B$2:$B$43,MATCH($F179,ORGANIZATIONS!$G$2:$G$43,0),1),"")</f>
        <v/>
      </c>
      <c r="Z179" s="98"/>
      <c r="AA179" s="37" t="str">
        <f>IFERROR(INDEX(ORGANIZATIONS!$Z$3:$Z$45,MATCH($F179,ORGANIZATIONS!$Y$3:$Y$45,0),1),"")</f>
        <v>Myrna Cassalanter</v>
      </c>
      <c r="AB179" s="98"/>
      <c r="AC179" s="403"/>
      <c r="AD179" s="403"/>
      <c r="AE179" s="403"/>
      <c r="AF179" s="403"/>
      <c r="AG179" s="98"/>
      <c r="AH179" s="403"/>
      <c r="AI179" s="403"/>
      <c r="AJ179" s="403"/>
      <c r="AK179" s="403"/>
      <c r="AL179" s="98"/>
      <c r="AM179" s="403"/>
      <c r="AN179" s="403"/>
      <c r="AO179" s="403"/>
      <c r="AP179" s="403"/>
      <c r="AQ179" s="403"/>
    </row>
    <row r="180" spans="1:43">
      <c r="A180" t="s">
        <v>1011</v>
      </c>
      <c r="B180" s="1" t="str">
        <f t="shared" si="4"/>
        <v>$79</v>
      </c>
      <c r="C180" s="1" t="str">
        <f t="shared" si="5"/>
        <v>Trollfort (city building, A, 4)</v>
      </c>
      <c r="F180" s="37" t="s">
        <v>1758</v>
      </c>
      <c r="G180" s="37" t="s">
        <v>1759</v>
      </c>
      <c r="H180" s="61" t="s">
        <v>2379</v>
      </c>
      <c r="I180" s="61" t="s">
        <v>3293</v>
      </c>
      <c r="J180" s="61" t="s">
        <v>2143</v>
      </c>
      <c r="K180" s="61" t="s">
        <v>2151</v>
      </c>
      <c r="L180" s="61">
        <v>4</v>
      </c>
      <c r="M180" s="61"/>
      <c r="N180" s="61"/>
      <c r="O180" s="108" t="s">
        <v>6659</v>
      </c>
      <c r="P180" s="98"/>
      <c r="Q180" s="37" t="str">
        <f>IFERROR(INDEX('VOLO GUIDE TO WATERDEEP'!B$3:B$166,MATCH($H180,'VOLO GUIDE TO WATERDEEP'!$A$3:$A$166,0),1),"")</f>
        <v/>
      </c>
      <c r="R180" s="37" t="str">
        <f>IFERROR(INDEX('VOLO GUIDE TO WATERDEEP'!C$3:C$166,MATCH($H180,'VOLO GUIDE TO WATERDEEP'!$A$3:$A$166,0),1),"")</f>
        <v/>
      </c>
      <c r="S180" s="37" t="str">
        <f>IFERROR(INDEX('VOLO GUIDE TO WATERDEEP'!D$3:D$166,MATCH($H180,'VOLO GUIDE TO WATERDEEP'!$A$3:$A$166,0),1),"")</f>
        <v/>
      </c>
      <c r="T180" s="37" t="str">
        <f>IFERROR(INDEX('VOLO GUIDE TO WATERDEEP'!E$3:E$166,MATCH($H180,'VOLO GUIDE TO WATERDEEP'!$A$3:$A$166,0),1),"")</f>
        <v/>
      </c>
      <c r="U180" s="37" t="str">
        <f>IFERROR(INDEX('VOLO GUIDE TO WATERDEEP'!F$3:F$166,MATCH($H180,'VOLO GUIDE TO WATERDEEP'!$A$3:$A$166,0),1),"")</f>
        <v/>
      </c>
      <c r="V180" s="37" t="str">
        <f>IFERROR(INDEX('VOLO GUIDE TO WATERDEEP'!G$3:G$166,MATCH($H180,'VOLO GUIDE TO WATERDEEP'!$A$3:$A$166,0),1),"")</f>
        <v/>
      </c>
      <c r="W180" s="37" t="str">
        <f>IFERROR(INDEX('VOLO GUIDE TO WATERDEEP'!I$3:I$166,MATCH($H180,'VOLO GUIDE TO WATERDEEP'!$A$3:$A$166,0),1),"")</f>
        <v/>
      </c>
      <c r="X180" s="98"/>
      <c r="Y180" s="37" t="str">
        <f>IFERROR(INDEX(ORGANIZATIONS!$B$2:$B$43,MATCH($F180,ORGANIZATIONS!$G$2:$G$43,0),1),"")</f>
        <v/>
      </c>
      <c r="Z180" s="98"/>
      <c r="AA180" s="37" t="str">
        <f>IFERROR(INDEX(ORGANIZATIONS!$Z$3:$Z$45,MATCH($F180,ORGANIZATIONS!$Y$3:$Y$45,0),1),"")</f>
        <v/>
      </c>
      <c r="AB180" s="98"/>
      <c r="AC180" s="403"/>
      <c r="AD180" s="403"/>
      <c r="AE180" s="403"/>
      <c r="AF180" s="403"/>
      <c r="AG180" s="98"/>
      <c r="AH180" s="403"/>
      <c r="AI180" s="403"/>
      <c r="AJ180" s="403"/>
      <c r="AK180" s="403"/>
      <c r="AL180" s="98"/>
      <c r="AM180" s="403"/>
      <c r="AN180" s="403"/>
      <c r="AO180" s="403"/>
      <c r="AP180" s="403"/>
      <c r="AQ180" s="403"/>
    </row>
    <row r="181" spans="1:43">
      <c r="B181" s="1"/>
      <c r="C181" s="1"/>
      <c r="F181" s="37"/>
      <c r="G181" s="37"/>
      <c r="H181" s="97" t="s">
        <v>6510</v>
      </c>
      <c r="I181" s="61" t="s">
        <v>3293</v>
      </c>
      <c r="J181" s="61"/>
      <c r="K181" s="61"/>
      <c r="L181" s="61"/>
      <c r="M181" s="61"/>
      <c r="N181" s="61"/>
      <c r="O181" s="109" t="s">
        <v>6681</v>
      </c>
      <c r="P181" s="98"/>
      <c r="Q181" s="37"/>
      <c r="R181" s="37"/>
      <c r="S181" s="37"/>
      <c r="T181" s="37"/>
      <c r="U181" s="37"/>
      <c r="V181" s="37"/>
      <c r="W181" s="37"/>
      <c r="X181" s="98"/>
      <c r="Y181" s="37"/>
      <c r="Z181" s="98"/>
      <c r="AA181" s="37"/>
      <c r="AB181" s="98"/>
      <c r="AC181" s="403"/>
      <c r="AD181" s="403"/>
      <c r="AE181" s="403"/>
      <c r="AF181" s="403"/>
      <c r="AG181" s="98"/>
      <c r="AH181" s="403"/>
      <c r="AI181" s="403"/>
      <c r="AJ181" s="403"/>
      <c r="AK181" s="403"/>
      <c r="AL181" s="98"/>
      <c r="AM181" s="403"/>
      <c r="AN181" s="403"/>
      <c r="AO181" s="403"/>
      <c r="AP181" s="403"/>
      <c r="AQ181" s="403"/>
    </row>
    <row r="182" spans="1:43">
      <c r="B182" s="1"/>
      <c r="C182" s="1"/>
      <c r="F182" s="37"/>
      <c r="G182" s="37"/>
      <c r="H182" s="61" t="s">
        <v>6511</v>
      </c>
      <c r="I182" s="61" t="s">
        <v>3293</v>
      </c>
      <c r="J182" s="61"/>
      <c r="K182" s="61"/>
      <c r="L182" s="61"/>
      <c r="M182" s="61"/>
      <c r="N182" s="61"/>
      <c r="O182" s="108" t="s">
        <v>6682</v>
      </c>
      <c r="P182" s="98"/>
      <c r="Q182" s="37"/>
      <c r="R182" s="37"/>
      <c r="S182" s="37"/>
      <c r="T182" s="37"/>
      <c r="U182" s="37"/>
      <c r="V182" s="37"/>
      <c r="W182" s="37"/>
      <c r="X182" s="98"/>
      <c r="Y182" s="37"/>
      <c r="Z182" s="98"/>
      <c r="AA182" s="37"/>
      <c r="AB182" s="98"/>
      <c r="AC182" s="403"/>
      <c r="AD182" s="403"/>
      <c r="AE182" s="403"/>
      <c r="AF182" s="403"/>
      <c r="AG182" s="98"/>
      <c r="AH182" s="403"/>
      <c r="AI182" s="403"/>
      <c r="AJ182" s="403"/>
      <c r="AK182" s="403"/>
      <c r="AL182" s="98"/>
      <c r="AM182" s="403"/>
      <c r="AN182" s="403"/>
      <c r="AO182" s="403"/>
      <c r="AP182" s="403"/>
      <c r="AQ182" s="403"/>
    </row>
    <row r="183" spans="1:43">
      <c r="B183" s="1"/>
      <c r="C183" s="1"/>
      <c r="F183" s="37"/>
      <c r="G183" s="37"/>
      <c r="H183" s="61" t="s">
        <v>6512</v>
      </c>
      <c r="I183" s="61" t="s">
        <v>3293</v>
      </c>
      <c r="J183" s="61"/>
      <c r="K183" s="61"/>
      <c r="L183" s="61"/>
      <c r="M183" s="61"/>
      <c r="N183" s="61"/>
      <c r="O183" s="108" t="s">
        <v>6683</v>
      </c>
      <c r="P183" s="98"/>
      <c r="Q183" s="37"/>
      <c r="R183" s="37"/>
      <c r="S183" s="37"/>
      <c r="T183" s="37"/>
      <c r="U183" s="37"/>
      <c r="V183" s="37"/>
      <c r="W183" s="37"/>
      <c r="X183" s="98"/>
      <c r="Y183" s="37"/>
      <c r="Z183" s="98"/>
      <c r="AA183" s="37"/>
      <c r="AB183" s="98"/>
      <c r="AC183" s="403"/>
      <c r="AD183" s="403"/>
      <c r="AE183" s="403"/>
      <c r="AF183" s="403"/>
      <c r="AG183" s="98"/>
      <c r="AH183" s="403"/>
      <c r="AI183" s="403"/>
      <c r="AJ183" s="403"/>
      <c r="AK183" s="403"/>
      <c r="AL183" s="98"/>
      <c r="AM183" s="403"/>
      <c r="AN183" s="403"/>
      <c r="AO183" s="403"/>
      <c r="AP183" s="403"/>
      <c r="AQ183" s="403"/>
    </row>
    <row r="184" spans="1:43">
      <c r="B184" s="1"/>
      <c r="C184" s="1"/>
      <c r="F184" s="37"/>
      <c r="G184" s="37"/>
      <c r="H184" s="61" t="s">
        <v>6518</v>
      </c>
      <c r="I184" s="61" t="s">
        <v>3293</v>
      </c>
      <c r="J184" s="61"/>
      <c r="K184" s="61"/>
      <c r="L184" s="61"/>
      <c r="M184" s="61"/>
      <c r="N184" s="61"/>
      <c r="O184" s="108" t="s">
        <v>6684</v>
      </c>
      <c r="P184" s="98"/>
      <c r="Q184" s="37"/>
      <c r="R184" s="37"/>
      <c r="S184" s="37"/>
      <c r="T184" s="37"/>
      <c r="U184" s="37"/>
      <c r="V184" s="37"/>
      <c r="W184" s="37"/>
      <c r="X184" s="98"/>
      <c r="Y184" s="37"/>
      <c r="Z184" s="98"/>
      <c r="AA184" s="37"/>
      <c r="AB184" s="98"/>
      <c r="AC184" s="403"/>
      <c r="AD184" s="403"/>
      <c r="AE184" s="403"/>
      <c r="AF184" s="403"/>
      <c r="AG184" s="98"/>
      <c r="AH184" s="403"/>
      <c r="AI184" s="403"/>
      <c r="AJ184" s="403"/>
      <c r="AK184" s="403"/>
      <c r="AL184" s="98"/>
      <c r="AM184" s="403"/>
      <c r="AN184" s="403"/>
      <c r="AO184" s="403"/>
      <c r="AP184" s="403"/>
      <c r="AQ184" s="403"/>
    </row>
    <row r="185" spans="1:43">
      <c r="B185" s="1"/>
      <c r="C185" s="1"/>
      <c r="F185" s="37"/>
      <c r="G185" s="37"/>
      <c r="H185" s="61" t="s">
        <v>6519</v>
      </c>
      <c r="I185" s="61" t="s">
        <v>3293</v>
      </c>
      <c r="J185" s="61"/>
      <c r="K185" s="61"/>
      <c r="L185" s="61"/>
      <c r="M185" s="61"/>
      <c r="N185" s="61"/>
      <c r="O185" s="108" t="s">
        <v>6685</v>
      </c>
      <c r="P185" s="98"/>
      <c r="Q185" s="37"/>
      <c r="R185" s="37"/>
      <c r="S185" s="37"/>
      <c r="T185" s="37"/>
      <c r="U185" s="37"/>
      <c r="V185" s="37"/>
      <c r="W185" s="37"/>
      <c r="X185" s="98"/>
      <c r="Y185" s="37"/>
      <c r="Z185" s="98"/>
      <c r="AA185" s="37"/>
      <c r="AB185" s="98"/>
      <c r="AC185" s="403"/>
      <c r="AD185" s="403"/>
      <c r="AE185" s="403"/>
      <c r="AF185" s="403"/>
      <c r="AG185" s="98"/>
      <c r="AH185" s="403"/>
      <c r="AI185" s="403"/>
      <c r="AJ185" s="403"/>
      <c r="AK185" s="403"/>
      <c r="AL185" s="98"/>
      <c r="AM185" s="403"/>
      <c r="AN185" s="403"/>
      <c r="AO185" s="403"/>
      <c r="AP185" s="403"/>
      <c r="AQ185" s="403"/>
    </row>
    <row r="186" spans="1:43">
      <c r="B186" s="1"/>
      <c r="C186" s="1"/>
      <c r="F186" s="37"/>
      <c r="G186" s="37"/>
      <c r="H186" s="61" t="s">
        <v>6520</v>
      </c>
      <c r="I186" s="61" t="s">
        <v>3293</v>
      </c>
      <c r="J186" s="61"/>
      <c r="K186" s="61"/>
      <c r="L186" s="61"/>
      <c r="M186" s="61"/>
      <c r="N186" s="61"/>
      <c r="O186" s="109" t="s">
        <v>6686</v>
      </c>
      <c r="P186" s="98"/>
      <c r="Q186" s="37"/>
      <c r="R186" s="37"/>
      <c r="S186" s="37"/>
      <c r="T186" s="37"/>
      <c r="U186" s="37"/>
      <c r="V186" s="37"/>
      <c r="W186" s="37"/>
      <c r="X186" s="98"/>
      <c r="Y186" s="37"/>
      <c r="Z186" s="98"/>
      <c r="AA186" s="37"/>
      <c r="AB186" s="98"/>
      <c r="AC186" s="403"/>
      <c r="AD186" s="403"/>
      <c r="AE186" s="403"/>
      <c r="AF186" s="403"/>
      <c r="AG186" s="98"/>
      <c r="AH186" s="403"/>
      <c r="AI186" s="403"/>
      <c r="AJ186" s="403"/>
      <c r="AK186" s="403"/>
      <c r="AL186" s="98"/>
      <c r="AM186" s="403"/>
      <c r="AN186" s="403"/>
      <c r="AO186" s="403"/>
      <c r="AP186" s="403"/>
      <c r="AQ186" s="403"/>
    </row>
    <row r="187" spans="1:43">
      <c r="B187" s="1"/>
      <c r="C187" s="1"/>
      <c r="F187" s="37"/>
      <c r="G187" s="37"/>
      <c r="H187" s="61" t="s">
        <v>6521</v>
      </c>
      <c r="I187" s="61" t="s">
        <v>3293</v>
      </c>
      <c r="J187" s="61"/>
      <c r="K187" s="61"/>
      <c r="L187" s="61"/>
      <c r="M187" s="61"/>
      <c r="N187" s="61"/>
      <c r="O187" s="108" t="s">
        <v>6687</v>
      </c>
      <c r="P187" s="98"/>
      <c r="Q187" s="37"/>
      <c r="R187" s="37"/>
      <c r="S187" s="37"/>
      <c r="T187" s="37"/>
      <c r="U187" s="37"/>
      <c r="V187" s="37"/>
      <c r="W187" s="37"/>
      <c r="X187" s="98"/>
      <c r="Y187" s="37"/>
      <c r="Z187" s="98"/>
      <c r="AA187" s="37"/>
      <c r="AB187" s="98"/>
      <c r="AC187" s="403"/>
      <c r="AD187" s="403"/>
      <c r="AE187" s="403"/>
      <c r="AF187" s="403"/>
      <c r="AG187" s="98"/>
      <c r="AH187" s="403"/>
      <c r="AI187" s="403"/>
      <c r="AJ187" s="403"/>
      <c r="AK187" s="403"/>
      <c r="AL187" s="98"/>
      <c r="AM187" s="403"/>
      <c r="AN187" s="403"/>
      <c r="AO187" s="403"/>
      <c r="AP187" s="403"/>
      <c r="AQ187" s="403"/>
    </row>
    <row r="188" spans="1:43">
      <c r="B188" s="1"/>
      <c r="C188" s="1"/>
      <c r="F188" s="37"/>
      <c r="G188" s="37"/>
      <c r="H188" s="61" t="s">
        <v>6522</v>
      </c>
      <c r="I188" s="61" t="s">
        <v>3293</v>
      </c>
      <c r="J188" s="61"/>
      <c r="K188" s="61"/>
      <c r="L188" s="61"/>
      <c r="M188" s="61"/>
      <c r="N188" s="61"/>
      <c r="O188" s="108" t="s">
        <v>6688</v>
      </c>
      <c r="P188" s="98"/>
      <c r="Q188" s="37"/>
      <c r="R188" s="37"/>
      <c r="S188" s="37"/>
      <c r="T188" s="37"/>
      <c r="U188" s="37"/>
      <c r="V188" s="37"/>
      <c r="W188" s="37"/>
      <c r="X188" s="98"/>
      <c r="Y188" s="37"/>
      <c r="Z188" s="98"/>
      <c r="AA188" s="37"/>
      <c r="AB188" s="98"/>
      <c r="AC188" s="403"/>
      <c r="AD188" s="403"/>
      <c r="AE188" s="403"/>
      <c r="AF188" s="403"/>
      <c r="AG188" s="98"/>
      <c r="AH188" s="403"/>
      <c r="AI188" s="403"/>
      <c r="AJ188" s="403"/>
      <c r="AK188" s="403"/>
      <c r="AL188" s="98"/>
      <c r="AM188" s="403"/>
      <c r="AN188" s="403"/>
      <c r="AO188" s="403"/>
      <c r="AP188" s="403"/>
      <c r="AQ188" s="403"/>
    </row>
    <row r="189" spans="1:43">
      <c r="B189" s="1"/>
      <c r="C189" s="1"/>
      <c r="F189" s="37"/>
      <c r="G189" s="37"/>
      <c r="H189" s="61" t="s">
        <v>6523</v>
      </c>
      <c r="I189" s="61" t="s">
        <v>3293</v>
      </c>
      <c r="J189" s="61"/>
      <c r="K189" s="61"/>
      <c r="L189" s="61"/>
      <c r="M189" s="61"/>
      <c r="N189" s="61"/>
      <c r="O189" s="108" t="s">
        <v>6689</v>
      </c>
      <c r="P189" s="98"/>
      <c r="Q189" s="37"/>
      <c r="R189" s="37"/>
      <c r="S189" s="37"/>
      <c r="T189" s="37"/>
      <c r="U189" s="37"/>
      <c r="V189" s="37"/>
      <c r="W189" s="37"/>
      <c r="X189" s="98"/>
      <c r="Y189" s="37"/>
      <c r="Z189" s="98"/>
      <c r="AA189" s="37"/>
      <c r="AB189" s="98"/>
      <c r="AC189" s="403"/>
      <c r="AD189" s="403"/>
      <c r="AE189" s="403"/>
      <c r="AF189" s="403"/>
      <c r="AG189" s="98"/>
      <c r="AH189" s="403"/>
      <c r="AI189" s="403"/>
      <c r="AJ189" s="403"/>
      <c r="AK189" s="403"/>
      <c r="AL189" s="98"/>
      <c r="AM189" s="403"/>
      <c r="AN189" s="403"/>
      <c r="AO189" s="403"/>
      <c r="AP189" s="403"/>
      <c r="AQ189" s="403"/>
    </row>
    <row r="190" spans="1:43">
      <c r="B190" s="1"/>
      <c r="C190" s="1"/>
      <c r="F190" s="37"/>
      <c r="G190" s="37"/>
      <c r="H190" s="97" t="s">
        <v>6524</v>
      </c>
      <c r="I190" s="61" t="s">
        <v>3293</v>
      </c>
      <c r="J190" s="61"/>
      <c r="K190" s="61"/>
      <c r="L190" s="61"/>
      <c r="M190" s="61"/>
      <c r="N190" s="61"/>
      <c r="O190" s="108" t="s">
        <v>6690</v>
      </c>
      <c r="P190" s="98"/>
      <c r="Q190" s="37"/>
      <c r="R190" s="37"/>
      <c r="S190" s="37"/>
      <c r="T190" s="37"/>
      <c r="U190" s="37"/>
      <c r="V190" s="37"/>
      <c r="W190" s="37"/>
      <c r="X190" s="98"/>
      <c r="Y190" s="37"/>
      <c r="Z190" s="98"/>
      <c r="AA190" s="37"/>
      <c r="AB190" s="98"/>
      <c r="AC190" s="403"/>
      <c r="AD190" s="403"/>
      <c r="AE190" s="403"/>
      <c r="AF190" s="403"/>
      <c r="AG190" s="98"/>
      <c r="AH190" s="403"/>
      <c r="AI190" s="403"/>
      <c r="AJ190" s="403"/>
      <c r="AK190" s="403"/>
      <c r="AL190" s="98"/>
      <c r="AM190" s="403"/>
      <c r="AN190" s="403"/>
      <c r="AO190" s="403"/>
      <c r="AP190" s="403"/>
      <c r="AQ190" s="403"/>
    </row>
    <row r="191" spans="1:43">
      <c r="B191" s="1"/>
      <c r="C191" s="1"/>
      <c r="F191" s="37"/>
      <c r="G191" s="37"/>
      <c r="H191" s="97" t="s">
        <v>6525</v>
      </c>
      <c r="I191" s="61" t="s">
        <v>3293</v>
      </c>
      <c r="J191" s="61"/>
      <c r="K191" s="61"/>
      <c r="L191" s="61"/>
      <c r="M191" s="61"/>
      <c r="N191" s="61"/>
      <c r="O191" s="109" t="s">
        <v>6691</v>
      </c>
      <c r="P191" s="98"/>
      <c r="Q191" s="37"/>
      <c r="R191" s="37"/>
      <c r="S191" s="37"/>
      <c r="T191" s="37"/>
      <c r="U191" s="37"/>
      <c r="V191" s="37"/>
      <c r="W191" s="37"/>
      <c r="X191" s="98"/>
      <c r="Y191" s="37"/>
      <c r="Z191" s="98"/>
      <c r="AA191" s="37"/>
      <c r="AB191" s="98"/>
      <c r="AC191" s="403"/>
      <c r="AD191" s="403"/>
      <c r="AE191" s="403"/>
      <c r="AF191" s="403"/>
      <c r="AG191" s="98"/>
      <c r="AH191" s="403"/>
      <c r="AI191" s="403"/>
      <c r="AJ191" s="403"/>
      <c r="AK191" s="403"/>
      <c r="AL191" s="98"/>
      <c r="AM191" s="403"/>
      <c r="AN191" s="403"/>
      <c r="AO191" s="403"/>
      <c r="AP191" s="403"/>
      <c r="AQ191" s="403"/>
    </row>
    <row r="192" spans="1:43">
      <c r="B192" s="1"/>
      <c r="C192" s="1"/>
      <c r="F192" s="37"/>
      <c r="G192" s="37"/>
      <c r="H192" s="97" t="s">
        <v>6526</v>
      </c>
      <c r="I192" s="61" t="s">
        <v>3293</v>
      </c>
      <c r="J192" s="61"/>
      <c r="K192" s="61"/>
      <c r="L192" s="61"/>
      <c r="M192" s="61"/>
      <c r="N192" s="61"/>
      <c r="O192" s="108" t="s">
        <v>6692</v>
      </c>
      <c r="P192" s="98"/>
      <c r="Q192" s="37"/>
      <c r="R192" s="37"/>
      <c r="S192" s="37"/>
      <c r="T192" s="37"/>
      <c r="U192" s="37"/>
      <c r="V192" s="37"/>
      <c r="W192" s="37"/>
      <c r="X192" s="98"/>
      <c r="Y192" s="37"/>
      <c r="Z192" s="98"/>
      <c r="AA192" s="37"/>
      <c r="AB192" s="98"/>
      <c r="AC192" s="403"/>
      <c r="AD192" s="403"/>
      <c r="AE192" s="403"/>
      <c r="AF192" s="403"/>
      <c r="AG192" s="98"/>
      <c r="AH192" s="403"/>
      <c r="AI192" s="403"/>
      <c r="AJ192" s="403"/>
      <c r="AK192" s="403"/>
      <c r="AL192" s="98"/>
      <c r="AM192" s="403"/>
      <c r="AN192" s="403"/>
      <c r="AO192" s="403"/>
      <c r="AP192" s="403"/>
      <c r="AQ192" s="403"/>
    </row>
    <row r="193" spans="1:43">
      <c r="B193" s="1"/>
      <c r="C193" s="1"/>
      <c r="F193" s="37"/>
      <c r="G193" s="37"/>
      <c r="H193" s="97" t="s">
        <v>6528</v>
      </c>
      <c r="I193" s="61" t="s">
        <v>3293</v>
      </c>
      <c r="J193" s="61"/>
      <c r="K193" s="61"/>
      <c r="L193" s="61"/>
      <c r="M193" s="61"/>
      <c r="N193" s="61"/>
      <c r="O193" s="108" t="s">
        <v>6693</v>
      </c>
      <c r="P193" s="98"/>
      <c r="Q193" s="37"/>
      <c r="R193" s="37"/>
      <c r="S193" s="37"/>
      <c r="T193" s="37"/>
      <c r="U193" s="37"/>
      <c r="V193" s="37"/>
      <c r="W193" s="37"/>
      <c r="X193" s="98"/>
      <c r="Y193" s="37"/>
      <c r="Z193" s="98"/>
      <c r="AA193" s="37"/>
      <c r="AB193" s="98"/>
      <c r="AC193" s="403"/>
      <c r="AD193" s="403"/>
      <c r="AE193" s="403"/>
      <c r="AF193" s="403"/>
      <c r="AG193" s="98"/>
      <c r="AH193" s="403"/>
      <c r="AI193" s="403"/>
      <c r="AJ193" s="403"/>
      <c r="AK193" s="403"/>
      <c r="AL193" s="98"/>
      <c r="AM193" s="403"/>
      <c r="AN193" s="403"/>
      <c r="AO193" s="403"/>
      <c r="AP193" s="403"/>
      <c r="AQ193" s="403"/>
    </row>
    <row r="194" spans="1:43">
      <c r="B194" s="1"/>
      <c r="C194" s="1"/>
      <c r="F194" s="37"/>
      <c r="G194" s="37"/>
      <c r="H194" s="97" t="s">
        <v>6529</v>
      </c>
      <c r="I194" s="61" t="s">
        <v>3293</v>
      </c>
      <c r="J194" s="61"/>
      <c r="K194" s="61"/>
      <c r="L194" s="61"/>
      <c r="M194" s="61"/>
      <c r="N194" s="61"/>
      <c r="O194" s="109" t="s">
        <v>6694</v>
      </c>
      <c r="P194" s="98"/>
      <c r="Q194" s="37"/>
      <c r="R194" s="37"/>
      <c r="S194" s="37"/>
      <c r="T194" s="37"/>
      <c r="U194" s="37"/>
      <c r="V194" s="37"/>
      <c r="W194" s="37"/>
      <c r="X194" s="98"/>
      <c r="Y194" s="37"/>
      <c r="Z194" s="98"/>
      <c r="AA194" s="37"/>
      <c r="AB194" s="98"/>
      <c r="AC194" s="403"/>
      <c r="AD194" s="403"/>
      <c r="AE194" s="403"/>
      <c r="AF194" s="403"/>
      <c r="AG194" s="98"/>
      <c r="AH194" s="403"/>
      <c r="AI194" s="403"/>
      <c r="AJ194" s="403"/>
      <c r="AK194" s="403"/>
      <c r="AL194" s="98"/>
      <c r="AM194" s="403"/>
      <c r="AN194" s="403"/>
      <c r="AO194" s="403"/>
      <c r="AP194" s="403"/>
      <c r="AQ194" s="403"/>
    </row>
    <row r="195" spans="1:43">
      <c r="B195" s="1"/>
      <c r="C195" s="1"/>
      <c r="F195" s="37"/>
      <c r="G195" s="37"/>
      <c r="H195" s="97" t="s">
        <v>6530</v>
      </c>
      <c r="I195" s="61" t="s">
        <v>3293</v>
      </c>
      <c r="J195" s="61"/>
      <c r="K195" s="61"/>
      <c r="L195" s="61"/>
      <c r="M195" s="61"/>
      <c r="N195" s="61"/>
      <c r="O195" s="108" t="s">
        <v>6695</v>
      </c>
      <c r="P195" s="98"/>
      <c r="Q195" s="37"/>
      <c r="R195" s="37"/>
      <c r="S195" s="37"/>
      <c r="T195" s="37"/>
      <c r="U195" s="37"/>
      <c r="V195" s="37"/>
      <c r="W195" s="37"/>
      <c r="X195" s="98"/>
      <c r="Y195" s="37"/>
      <c r="Z195" s="98"/>
      <c r="AA195" s="37"/>
      <c r="AB195" s="98"/>
      <c r="AC195" s="403"/>
      <c r="AD195" s="403"/>
      <c r="AE195" s="403"/>
      <c r="AF195" s="403"/>
      <c r="AG195" s="98"/>
      <c r="AH195" s="403"/>
      <c r="AI195" s="403"/>
      <c r="AJ195" s="403"/>
      <c r="AK195" s="403"/>
      <c r="AL195" s="98"/>
      <c r="AM195" s="403"/>
      <c r="AN195" s="403"/>
      <c r="AO195" s="403"/>
      <c r="AP195" s="403"/>
      <c r="AQ195" s="403"/>
    </row>
    <row r="196" spans="1:43">
      <c r="B196" s="1"/>
      <c r="C196" s="1"/>
      <c r="F196" s="37"/>
      <c r="G196" s="37"/>
      <c r="H196" s="97" t="s">
        <v>6531</v>
      </c>
      <c r="I196" s="61" t="s">
        <v>3293</v>
      </c>
      <c r="J196" s="61"/>
      <c r="K196" s="61"/>
      <c r="L196" s="61"/>
      <c r="M196" s="61"/>
      <c r="N196" s="61"/>
      <c r="O196" s="108" t="s">
        <v>6696</v>
      </c>
      <c r="P196" s="98"/>
      <c r="Q196" s="37"/>
      <c r="R196" s="37"/>
      <c r="S196" s="37"/>
      <c r="T196" s="37"/>
      <c r="U196" s="37"/>
      <c r="V196" s="37"/>
      <c r="W196" s="37"/>
      <c r="X196" s="98"/>
      <c r="Y196" s="37"/>
      <c r="Z196" s="98"/>
      <c r="AA196" s="37"/>
      <c r="AB196" s="98"/>
      <c r="AC196" s="403"/>
      <c r="AD196" s="403"/>
      <c r="AE196" s="403"/>
      <c r="AF196" s="403"/>
      <c r="AG196" s="98"/>
      <c r="AH196" s="403"/>
      <c r="AI196" s="403"/>
      <c r="AJ196" s="403"/>
      <c r="AK196" s="403"/>
      <c r="AL196" s="98"/>
      <c r="AM196" s="403"/>
      <c r="AN196" s="403"/>
      <c r="AO196" s="403"/>
      <c r="AP196" s="403"/>
      <c r="AQ196" s="403"/>
    </row>
    <row r="197" spans="1:43">
      <c r="B197" s="1"/>
      <c r="C197" s="1"/>
      <c r="F197" s="37"/>
      <c r="G197" s="37"/>
      <c r="H197" s="97" t="s">
        <v>6532</v>
      </c>
      <c r="I197" s="61" t="s">
        <v>3293</v>
      </c>
      <c r="J197" s="61"/>
      <c r="K197" s="61"/>
      <c r="L197" s="61"/>
      <c r="M197" s="61"/>
      <c r="N197" s="61"/>
      <c r="O197" s="109" t="s">
        <v>6697</v>
      </c>
      <c r="P197" s="98"/>
      <c r="Q197" s="37"/>
      <c r="R197" s="37"/>
      <c r="S197" s="37"/>
      <c r="T197" s="37"/>
      <c r="U197" s="37"/>
      <c r="V197" s="37"/>
      <c r="W197" s="37"/>
      <c r="X197" s="98"/>
      <c r="Y197" s="37"/>
      <c r="Z197" s="98"/>
      <c r="AA197" s="37"/>
      <c r="AB197" s="98"/>
      <c r="AC197" s="403"/>
      <c r="AD197" s="403"/>
      <c r="AE197" s="403"/>
      <c r="AF197" s="403"/>
      <c r="AG197" s="98"/>
      <c r="AH197" s="403"/>
      <c r="AI197" s="403"/>
      <c r="AJ197" s="403"/>
      <c r="AK197" s="403"/>
      <c r="AL197" s="98"/>
      <c r="AM197" s="403"/>
      <c r="AN197" s="403"/>
      <c r="AO197" s="403"/>
      <c r="AP197" s="403"/>
      <c r="AQ197" s="403"/>
    </row>
    <row r="198" spans="1:43">
      <c r="B198" s="1"/>
      <c r="C198" s="1"/>
      <c r="F198" s="37"/>
      <c r="G198" s="37"/>
      <c r="H198" s="97" t="s">
        <v>6533</v>
      </c>
      <c r="I198" s="61" t="s">
        <v>3293</v>
      </c>
      <c r="J198" s="61"/>
      <c r="K198" s="61"/>
      <c r="L198" s="61"/>
      <c r="M198" s="61"/>
      <c r="N198" s="61"/>
      <c r="O198" s="109" t="s">
        <v>6698</v>
      </c>
      <c r="P198" s="98"/>
      <c r="Q198" s="37"/>
      <c r="R198" s="37"/>
      <c r="S198" s="37"/>
      <c r="T198" s="37"/>
      <c r="U198" s="37"/>
      <c r="V198" s="37"/>
      <c r="W198" s="37"/>
      <c r="X198" s="98"/>
      <c r="Y198" s="37"/>
      <c r="Z198" s="98"/>
      <c r="AA198" s="37"/>
      <c r="AB198" s="98"/>
      <c r="AC198" s="403"/>
      <c r="AD198" s="403"/>
      <c r="AE198" s="403"/>
      <c r="AF198" s="403"/>
      <c r="AG198" s="98"/>
      <c r="AH198" s="403"/>
      <c r="AI198" s="403"/>
      <c r="AJ198" s="403"/>
      <c r="AK198" s="403"/>
      <c r="AL198" s="98"/>
      <c r="AM198" s="403"/>
      <c r="AN198" s="403"/>
      <c r="AO198" s="403"/>
      <c r="AP198" s="403"/>
      <c r="AQ198" s="403"/>
    </row>
    <row r="199" spans="1:43">
      <c r="B199" s="1"/>
      <c r="C199" s="1"/>
      <c r="F199" s="37"/>
      <c r="G199" s="37"/>
      <c r="H199" s="97" t="s">
        <v>6534</v>
      </c>
      <c r="I199" s="61" t="s">
        <v>3293</v>
      </c>
      <c r="J199" s="61"/>
      <c r="K199" s="61"/>
      <c r="L199" s="61"/>
      <c r="M199" s="61"/>
      <c r="N199" s="61"/>
      <c r="O199" s="109" t="s">
        <v>6699</v>
      </c>
      <c r="P199" s="98"/>
      <c r="Q199" s="37"/>
      <c r="R199" s="37"/>
      <c r="S199" s="37"/>
      <c r="T199" s="37"/>
      <c r="U199" s="37"/>
      <c r="V199" s="37"/>
      <c r="W199" s="37"/>
      <c r="X199" s="98"/>
      <c r="Y199" s="37"/>
      <c r="Z199" s="98"/>
      <c r="AA199" s="37"/>
      <c r="AB199" s="98"/>
      <c r="AC199" s="403"/>
      <c r="AD199" s="403"/>
      <c r="AE199" s="403"/>
      <c r="AF199" s="403"/>
      <c r="AG199" s="98"/>
      <c r="AH199" s="403"/>
      <c r="AI199" s="403"/>
      <c r="AJ199" s="403"/>
      <c r="AK199" s="403"/>
      <c r="AL199" s="98"/>
      <c r="AM199" s="403"/>
      <c r="AN199" s="403"/>
      <c r="AO199" s="403"/>
      <c r="AP199" s="403"/>
      <c r="AQ199" s="403"/>
    </row>
    <row r="200" spans="1:43">
      <c r="B200" s="1"/>
      <c r="C200" s="1"/>
      <c r="F200" s="37"/>
      <c r="G200" s="37"/>
      <c r="H200" s="97"/>
      <c r="I200" s="61" t="s">
        <v>3293</v>
      </c>
      <c r="J200" s="61"/>
      <c r="K200" s="61"/>
      <c r="L200" s="61"/>
      <c r="M200" s="61"/>
      <c r="N200" s="61"/>
      <c r="O200" s="109" t="s">
        <v>6659</v>
      </c>
      <c r="P200" s="98"/>
      <c r="Q200" s="37"/>
      <c r="R200" s="37"/>
      <c r="S200" s="37"/>
      <c r="T200" s="37"/>
      <c r="U200" s="37"/>
      <c r="V200" s="37"/>
      <c r="W200" s="37"/>
      <c r="X200" s="98"/>
      <c r="Y200" s="37"/>
      <c r="Z200" s="98"/>
      <c r="AA200" s="37"/>
      <c r="AB200" s="98"/>
      <c r="AC200" s="403"/>
      <c r="AD200" s="403"/>
      <c r="AE200" s="403"/>
      <c r="AF200" s="403"/>
      <c r="AG200" s="98"/>
      <c r="AH200" s="403"/>
      <c r="AI200" s="403"/>
      <c r="AJ200" s="403"/>
      <c r="AK200" s="403"/>
      <c r="AL200" s="98"/>
      <c r="AM200" s="403"/>
      <c r="AN200" s="403"/>
      <c r="AO200" s="403"/>
      <c r="AP200" s="403"/>
      <c r="AQ200" s="403"/>
    </row>
    <row r="201" spans="1:43">
      <c r="B201" s="1"/>
      <c r="C201" s="1"/>
      <c r="F201" s="37"/>
      <c r="G201" s="37"/>
      <c r="H201" s="97"/>
      <c r="I201" s="61" t="s">
        <v>3293</v>
      </c>
      <c r="J201" s="61"/>
      <c r="K201" s="61"/>
      <c r="L201" s="61"/>
      <c r="M201" s="61"/>
      <c r="N201" s="61"/>
      <c r="O201" s="109" t="s">
        <v>6659</v>
      </c>
      <c r="P201" s="98"/>
      <c r="Q201" s="37"/>
      <c r="R201" s="37"/>
      <c r="S201" s="37"/>
      <c r="T201" s="37"/>
      <c r="U201" s="37"/>
      <c r="V201" s="37"/>
      <c r="W201" s="37"/>
      <c r="X201" s="98"/>
      <c r="Y201" s="37"/>
      <c r="Z201" s="98"/>
      <c r="AA201" s="37"/>
      <c r="AB201" s="98"/>
      <c r="AC201" s="403"/>
      <c r="AD201" s="403"/>
      <c r="AE201" s="403"/>
      <c r="AF201" s="403"/>
      <c r="AG201" s="98"/>
      <c r="AH201" s="403"/>
      <c r="AI201" s="403"/>
      <c r="AJ201" s="403"/>
      <c r="AK201" s="403"/>
      <c r="AL201" s="98"/>
      <c r="AM201" s="403"/>
      <c r="AN201" s="403"/>
      <c r="AO201" s="403"/>
      <c r="AP201" s="403"/>
      <c r="AQ201" s="403"/>
    </row>
    <row r="202" spans="1:43">
      <c r="B202" s="1"/>
      <c r="C202" s="1"/>
      <c r="F202" s="37"/>
      <c r="G202" s="37"/>
      <c r="H202" s="97"/>
      <c r="I202" s="61" t="s">
        <v>3293</v>
      </c>
      <c r="J202" s="61"/>
      <c r="K202" s="61"/>
      <c r="L202" s="61"/>
      <c r="M202" s="61"/>
      <c r="N202" s="61"/>
      <c r="O202" s="109" t="s">
        <v>6659</v>
      </c>
      <c r="P202" s="98"/>
      <c r="Q202" s="37"/>
      <c r="R202" s="37"/>
      <c r="S202" s="37"/>
      <c r="T202" s="37"/>
      <c r="U202" s="37"/>
      <c r="V202" s="37"/>
      <c r="W202" s="37"/>
      <c r="X202" s="98"/>
      <c r="Y202" s="37"/>
      <c r="Z202" s="98"/>
      <c r="AA202" s="37"/>
      <c r="AB202" s="98"/>
      <c r="AC202" s="403"/>
      <c r="AD202" s="403"/>
      <c r="AE202" s="403"/>
      <c r="AF202" s="403"/>
      <c r="AG202" s="98"/>
      <c r="AH202" s="403"/>
      <c r="AI202" s="403"/>
      <c r="AJ202" s="403"/>
      <c r="AK202" s="403"/>
      <c r="AL202" s="98"/>
      <c r="AM202" s="403"/>
      <c r="AN202" s="403"/>
      <c r="AO202" s="403"/>
      <c r="AP202" s="403"/>
      <c r="AQ202" s="403"/>
    </row>
    <row r="203" spans="1:43">
      <c r="B203" s="1"/>
      <c r="C203" s="1"/>
      <c r="F203" s="37"/>
      <c r="G203" s="37"/>
      <c r="H203" s="97"/>
      <c r="I203" s="61" t="s">
        <v>3293</v>
      </c>
      <c r="J203" s="61"/>
      <c r="K203" s="61"/>
      <c r="L203" s="61"/>
      <c r="M203" s="61"/>
      <c r="N203" s="61"/>
      <c r="O203" s="109" t="s">
        <v>6659</v>
      </c>
      <c r="P203" s="98"/>
      <c r="Q203" s="37"/>
      <c r="R203" s="37"/>
      <c r="S203" s="37"/>
      <c r="T203" s="37"/>
      <c r="U203" s="37"/>
      <c r="V203" s="37"/>
      <c r="W203" s="37"/>
      <c r="X203" s="98"/>
      <c r="Y203" s="37"/>
      <c r="Z203" s="98"/>
      <c r="AA203" s="37"/>
      <c r="AB203" s="98"/>
      <c r="AC203" s="403"/>
      <c r="AD203" s="403"/>
      <c r="AE203" s="403"/>
      <c r="AF203" s="403"/>
      <c r="AG203" s="98"/>
      <c r="AH203" s="403"/>
      <c r="AI203" s="403"/>
      <c r="AJ203" s="403"/>
      <c r="AK203" s="403"/>
      <c r="AL203" s="98"/>
      <c r="AM203" s="403"/>
      <c r="AN203" s="403"/>
      <c r="AO203" s="403"/>
      <c r="AP203" s="403"/>
      <c r="AQ203" s="403"/>
    </row>
    <row r="204" spans="1:43">
      <c r="B204" s="1"/>
      <c r="C204" s="1"/>
      <c r="F204" s="37"/>
      <c r="G204" s="37"/>
      <c r="H204" s="97"/>
      <c r="I204" s="61" t="s">
        <v>3293</v>
      </c>
      <c r="J204" s="61"/>
      <c r="K204" s="61"/>
      <c r="L204" s="61"/>
      <c r="M204" s="61"/>
      <c r="N204" s="61"/>
      <c r="O204" s="109" t="s">
        <v>6659</v>
      </c>
      <c r="P204" s="98"/>
      <c r="Q204" s="37"/>
      <c r="R204" s="37"/>
      <c r="S204" s="37"/>
      <c r="T204" s="37"/>
      <c r="U204" s="37"/>
      <c r="V204" s="37"/>
      <c r="W204" s="37"/>
      <c r="X204" s="98"/>
      <c r="Y204" s="37"/>
      <c r="Z204" s="98"/>
      <c r="AA204" s="37"/>
      <c r="AB204" s="98"/>
      <c r="AC204" s="403"/>
      <c r="AD204" s="403"/>
      <c r="AE204" s="403"/>
      <c r="AF204" s="403"/>
      <c r="AG204" s="98"/>
      <c r="AH204" s="403"/>
      <c r="AI204" s="403"/>
      <c r="AJ204" s="403"/>
      <c r="AK204" s="403"/>
      <c r="AL204" s="98"/>
      <c r="AM204" s="403"/>
      <c r="AN204" s="403"/>
      <c r="AO204" s="403"/>
      <c r="AP204" s="403"/>
      <c r="AQ204" s="403"/>
    </row>
    <row r="205" spans="1:43">
      <c r="B205" s="1"/>
      <c r="C205" s="1"/>
      <c r="F205" s="37"/>
      <c r="G205" s="37"/>
      <c r="H205" s="97"/>
      <c r="I205" s="61" t="s">
        <v>3293</v>
      </c>
      <c r="J205" s="61"/>
      <c r="K205" s="61"/>
      <c r="L205" s="61"/>
      <c r="M205" s="61"/>
      <c r="N205" s="61"/>
      <c r="O205" s="108" t="s">
        <v>6659</v>
      </c>
      <c r="P205" s="98"/>
      <c r="Q205" s="37"/>
      <c r="R205" s="37"/>
      <c r="S205" s="37"/>
      <c r="T205" s="37"/>
      <c r="U205" s="37"/>
      <c r="V205" s="37"/>
      <c r="W205" s="37"/>
      <c r="X205" s="98"/>
      <c r="Y205" s="37"/>
      <c r="Z205" s="98"/>
      <c r="AA205" s="37"/>
      <c r="AB205" s="98"/>
      <c r="AC205" s="403"/>
      <c r="AD205" s="403"/>
      <c r="AE205" s="403"/>
      <c r="AF205" s="403"/>
      <c r="AG205" s="98"/>
      <c r="AH205" s="403"/>
      <c r="AI205" s="403"/>
      <c r="AJ205" s="403"/>
      <c r="AK205" s="403"/>
      <c r="AL205" s="98"/>
      <c r="AM205" s="403"/>
      <c r="AN205" s="403"/>
      <c r="AO205" s="403"/>
      <c r="AP205" s="403"/>
      <c r="AQ205" s="403"/>
    </row>
    <row r="206" spans="1:43">
      <c r="B206" s="1"/>
      <c r="C206" s="1"/>
      <c r="F206" s="37"/>
      <c r="G206" s="37"/>
      <c r="H206" s="97"/>
      <c r="I206" s="61" t="s">
        <v>3293</v>
      </c>
      <c r="J206" s="61"/>
      <c r="K206" s="61"/>
      <c r="L206" s="61"/>
      <c r="M206" s="61"/>
      <c r="N206" s="61"/>
      <c r="O206" s="108" t="s">
        <v>6659</v>
      </c>
      <c r="P206" s="98"/>
      <c r="Q206" s="37"/>
      <c r="R206" s="37"/>
      <c r="S206" s="37"/>
      <c r="T206" s="37"/>
      <c r="U206" s="37"/>
      <c r="V206" s="37"/>
      <c r="W206" s="37"/>
      <c r="X206" s="98"/>
      <c r="Y206" s="37"/>
      <c r="Z206" s="98"/>
      <c r="AA206" s="37"/>
      <c r="AB206" s="98"/>
      <c r="AC206" s="403"/>
      <c r="AD206" s="403"/>
      <c r="AE206" s="403"/>
      <c r="AF206" s="403"/>
      <c r="AG206" s="98"/>
      <c r="AH206" s="403"/>
      <c r="AI206" s="403"/>
      <c r="AJ206" s="403"/>
      <c r="AK206" s="403"/>
      <c r="AL206" s="98"/>
      <c r="AM206" s="403"/>
      <c r="AN206" s="403"/>
      <c r="AO206" s="403"/>
      <c r="AP206" s="403"/>
      <c r="AQ206" s="403"/>
    </row>
    <row r="207" spans="1:43">
      <c r="B207" s="1"/>
      <c r="C207" s="1"/>
      <c r="F207" s="37"/>
      <c r="G207" s="37"/>
      <c r="H207" s="61"/>
      <c r="I207" s="61" t="s">
        <v>3293</v>
      </c>
      <c r="J207" s="61"/>
      <c r="K207" s="61"/>
      <c r="L207" s="61"/>
      <c r="M207" s="61"/>
      <c r="N207" s="61"/>
      <c r="O207" s="108" t="s">
        <v>6659</v>
      </c>
      <c r="P207" s="98"/>
      <c r="Q207" s="37"/>
      <c r="R207" s="37"/>
      <c r="S207" s="37"/>
      <c r="T207" s="37"/>
      <c r="U207" s="37"/>
      <c r="V207" s="37"/>
      <c r="W207" s="37"/>
      <c r="X207" s="98"/>
      <c r="Y207" s="37"/>
      <c r="Z207" s="98"/>
      <c r="AA207" s="37"/>
      <c r="AB207" s="98"/>
      <c r="AC207" s="403"/>
      <c r="AD207" s="403"/>
      <c r="AE207" s="403"/>
      <c r="AF207" s="403"/>
      <c r="AG207" s="98"/>
      <c r="AH207" s="403"/>
      <c r="AI207" s="403"/>
      <c r="AJ207" s="403"/>
      <c r="AK207" s="403"/>
      <c r="AL207" s="98"/>
      <c r="AM207" s="403"/>
      <c r="AN207" s="403"/>
      <c r="AO207" s="403"/>
      <c r="AP207" s="403"/>
      <c r="AQ207" s="403"/>
    </row>
    <row r="208" spans="1:43">
      <c r="A208" t="s">
        <v>1071</v>
      </c>
      <c r="B208" s="1" t="str">
        <f t="shared" si="4"/>
        <v>C1</v>
      </c>
      <c r="C208" s="1" t="str">
        <f t="shared" si="5"/>
        <v>Spires of the Morning (temple, A, 3)</v>
      </c>
      <c r="F208" s="37" t="s">
        <v>1370</v>
      </c>
      <c r="G208" s="37" t="s">
        <v>1760</v>
      </c>
      <c r="H208" s="61" t="s">
        <v>2380</v>
      </c>
      <c r="I208" s="61" t="s">
        <v>3290</v>
      </c>
      <c r="J208" s="61" t="s">
        <v>2175</v>
      </c>
      <c r="K208" s="61" t="s">
        <v>2151</v>
      </c>
      <c r="L208" s="61">
        <v>3</v>
      </c>
      <c r="M208" s="61"/>
      <c r="N208" s="61"/>
      <c r="O208" s="108" t="s">
        <v>6700</v>
      </c>
      <c r="P208" s="98"/>
      <c r="Q208" s="37" t="str">
        <f>IFERROR(INDEX('VOLO GUIDE TO WATERDEEP'!B$3:B$166,MATCH($H208,'VOLO GUIDE TO WATERDEEP'!$A$3:$A$166,0),1),"")</f>
        <v/>
      </c>
      <c r="R208" s="37" t="str">
        <f>IFERROR(INDEX('VOLO GUIDE TO WATERDEEP'!C$3:C$166,MATCH($H208,'VOLO GUIDE TO WATERDEEP'!$A$3:$A$166,0),1),"")</f>
        <v/>
      </c>
      <c r="S208" s="37" t="str">
        <f>IFERROR(INDEX('VOLO GUIDE TO WATERDEEP'!D$3:D$166,MATCH($H208,'VOLO GUIDE TO WATERDEEP'!$A$3:$A$166,0),1),"")</f>
        <v/>
      </c>
      <c r="T208" s="37" t="str">
        <f>IFERROR(INDEX('VOLO GUIDE TO WATERDEEP'!E$3:E$166,MATCH($H208,'VOLO GUIDE TO WATERDEEP'!$A$3:$A$166,0),1),"")</f>
        <v/>
      </c>
      <c r="U208" s="37" t="str">
        <f>IFERROR(INDEX('VOLO GUIDE TO WATERDEEP'!F$3:F$166,MATCH($H208,'VOLO GUIDE TO WATERDEEP'!$A$3:$A$166,0),1),"")</f>
        <v/>
      </c>
      <c r="V208" s="37" t="str">
        <f>IFERROR(INDEX('VOLO GUIDE TO WATERDEEP'!G$3:G$166,MATCH($H208,'VOLO GUIDE TO WATERDEEP'!$A$3:$A$166,0),1),"")</f>
        <v/>
      </c>
      <c r="W208" s="37" t="str">
        <f>IFERROR(INDEX('VOLO GUIDE TO WATERDEEP'!I$3:I$166,MATCH($H208,'VOLO GUIDE TO WATERDEEP'!$A$3:$A$166,0),1),"")</f>
        <v/>
      </c>
      <c r="X208" s="98"/>
      <c r="Y208" s="37" t="str">
        <f>IFERROR(INDEX(ORGANIZATIONS!$B$2:$B$43,MATCH($F208,ORGANIZATIONS!$G$2:$G$43,0),1),"")</f>
        <v/>
      </c>
      <c r="Z208" s="98"/>
      <c r="AA208" s="37" t="str">
        <f>IFERROR(INDEX(ORGANIZATIONS!$Z$3:$Z$45,MATCH($F208,ORGANIZATIONS!$Y$3:$Y$45,0),1),"")</f>
        <v/>
      </c>
      <c r="AB208" s="98"/>
      <c r="AC208" s="403"/>
      <c r="AD208" s="403"/>
      <c r="AE208" s="403"/>
      <c r="AF208" s="403"/>
      <c r="AG208" s="98"/>
      <c r="AH208" s="403"/>
      <c r="AI208" s="403"/>
      <c r="AJ208" s="403"/>
      <c r="AK208" s="403"/>
      <c r="AL208" s="98"/>
      <c r="AM208" s="403"/>
      <c r="AN208" s="403"/>
      <c r="AO208" s="403"/>
      <c r="AP208" s="403"/>
      <c r="AQ208" s="403"/>
    </row>
    <row r="209" spans="1:43">
      <c r="A209" t="s">
        <v>1072</v>
      </c>
      <c r="B209" s="1" t="str">
        <f t="shared" si="4"/>
        <v>C2</v>
      </c>
      <c r="C209" s="1" t="str">
        <f t="shared" si="5"/>
        <v>Fair Winds (villa, B, 2)</v>
      </c>
      <c r="F209" s="37" t="s">
        <v>1371</v>
      </c>
      <c r="G209" s="37" t="s">
        <v>1761</v>
      </c>
      <c r="H209" s="61" t="s">
        <v>2381</v>
      </c>
      <c r="I209" s="61" t="s">
        <v>3290</v>
      </c>
      <c r="J209" s="61" t="s">
        <v>2177</v>
      </c>
      <c r="K209" s="61" t="s">
        <v>2156</v>
      </c>
      <c r="L209" s="61">
        <v>2</v>
      </c>
      <c r="M209" s="61"/>
      <c r="N209" s="61"/>
      <c r="O209" s="108" t="s">
        <v>6659</v>
      </c>
      <c r="P209" s="98"/>
      <c r="Q209" s="37" t="str">
        <f>IFERROR(INDEX('VOLO GUIDE TO WATERDEEP'!B$3:B$166,MATCH($H209,'VOLO GUIDE TO WATERDEEP'!$A$3:$A$166,0),1),"")</f>
        <v/>
      </c>
      <c r="R209" s="37" t="str">
        <f>IFERROR(INDEX('VOLO GUIDE TO WATERDEEP'!C$3:C$166,MATCH($H209,'VOLO GUIDE TO WATERDEEP'!$A$3:$A$166,0),1),"")</f>
        <v/>
      </c>
      <c r="S209" s="37" t="str">
        <f>IFERROR(INDEX('VOLO GUIDE TO WATERDEEP'!D$3:D$166,MATCH($H209,'VOLO GUIDE TO WATERDEEP'!$A$3:$A$166,0),1),"")</f>
        <v/>
      </c>
      <c r="T209" s="37" t="str">
        <f>IFERROR(INDEX('VOLO GUIDE TO WATERDEEP'!E$3:E$166,MATCH($H209,'VOLO GUIDE TO WATERDEEP'!$A$3:$A$166,0),1),"")</f>
        <v/>
      </c>
      <c r="U209" s="37" t="str">
        <f>IFERROR(INDEX('VOLO GUIDE TO WATERDEEP'!F$3:F$166,MATCH($H209,'VOLO GUIDE TO WATERDEEP'!$A$3:$A$166,0),1),"")</f>
        <v/>
      </c>
      <c r="V209" s="37" t="str">
        <f>IFERROR(INDEX('VOLO GUIDE TO WATERDEEP'!G$3:G$166,MATCH($H209,'VOLO GUIDE TO WATERDEEP'!$A$3:$A$166,0),1),"")</f>
        <v/>
      </c>
      <c r="W209" s="37" t="str">
        <f>IFERROR(INDEX('VOLO GUIDE TO WATERDEEP'!I$3:I$166,MATCH($H209,'VOLO GUIDE TO WATERDEEP'!$A$3:$A$166,0),1),"")</f>
        <v/>
      </c>
      <c r="X209" s="98"/>
      <c r="Y209" s="37" t="str">
        <f>IFERROR(INDEX(ORGANIZATIONS!$B$2:$B$43,MATCH($F209,ORGANIZATIONS!$G$2:$G$43,0),1),"")</f>
        <v/>
      </c>
      <c r="Z209" s="98"/>
      <c r="AA209" s="37" t="str">
        <f>IFERROR(INDEX(ORGANIZATIONS!$Z$3:$Z$45,MATCH($F209,ORGANIZATIONS!$Y$3:$Y$45,0),1),"")</f>
        <v/>
      </c>
      <c r="AB209" s="98"/>
      <c r="AC209" s="403"/>
      <c r="AD209" s="403"/>
      <c r="AE209" s="403"/>
      <c r="AF209" s="403"/>
      <c r="AG209" s="98"/>
      <c r="AH209" s="403"/>
      <c r="AI209" s="403"/>
      <c r="AJ209" s="403"/>
      <c r="AK209" s="403"/>
      <c r="AL209" s="98"/>
      <c r="AM209" s="403"/>
      <c r="AN209" s="403"/>
      <c r="AO209" s="403"/>
      <c r="AP209" s="403"/>
      <c r="AQ209" s="403"/>
    </row>
    <row r="210" spans="1:43">
      <c r="A210" t="s">
        <v>1073</v>
      </c>
      <c r="B210" s="1" t="str">
        <f t="shared" si="4"/>
        <v>C3</v>
      </c>
      <c r="C210" s="1" t="str">
        <f t="shared" si="5"/>
        <v>Silavene's (festhall, B, 3)</v>
      </c>
      <c r="F210" s="37" t="s">
        <v>1372</v>
      </c>
      <c r="G210" s="37" t="s">
        <v>1762</v>
      </c>
      <c r="H210" s="61" t="s">
        <v>2382</v>
      </c>
      <c r="I210" s="61" t="s">
        <v>3290</v>
      </c>
      <c r="J210" s="61" t="s">
        <v>2169</v>
      </c>
      <c r="K210" s="61" t="s">
        <v>2156</v>
      </c>
      <c r="L210" s="61">
        <v>3</v>
      </c>
      <c r="M210" s="61"/>
      <c r="N210" s="61"/>
      <c r="O210" s="108" t="s">
        <v>6659</v>
      </c>
      <c r="P210" s="98"/>
      <c r="Q210" s="37" t="str">
        <f>IFERROR(INDEX('VOLO GUIDE TO WATERDEEP'!B$3:B$166,MATCH($H210,'VOLO GUIDE TO WATERDEEP'!$A$3:$A$166,0),1),"")</f>
        <v/>
      </c>
      <c r="R210" s="37" t="str">
        <f>IFERROR(INDEX('VOLO GUIDE TO WATERDEEP'!C$3:C$166,MATCH($H210,'VOLO GUIDE TO WATERDEEP'!$A$3:$A$166,0),1),"")</f>
        <v/>
      </c>
      <c r="S210" s="37" t="str">
        <f>IFERROR(INDEX('VOLO GUIDE TO WATERDEEP'!D$3:D$166,MATCH($H210,'VOLO GUIDE TO WATERDEEP'!$A$3:$A$166,0),1),"")</f>
        <v/>
      </c>
      <c r="T210" s="37" t="str">
        <f>IFERROR(INDEX('VOLO GUIDE TO WATERDEEP'!E$3:E$166,MATCH($H210,'VOLO GUIDE TO WATERDEEP'!$A$3:$A$166,0),1),"")</f>
        <v/>
      </c>
      <c r="U210" s="37" t="str">
        <f>IFERROR(INDEX('VOLO GUIDE TO WATERDEEP'!F$3:F$166,MATCH($H210,'VOLO GUIDE TO WATERDEEP'!$A$3:$A$166,0),1),"")</f>
        <v/>
      </c>
      <c r="V210" s="37" t="str">
        <f>IFERROR(INDEX('VOLO GUIDE TO WATERDEEP'!G$3:G$166,MATCH($H210,'VOLO GUIDE TO WATERDEEP'!$A$3:$A$166,0),1),"")</f>
        <v/>
      </c>
      <c r="W210" s="37" t="str">
        <f>IFERROR(INDEX('VOLO GUIDE TO WATERDEEP'!I$3:I$166,MATCH($H210,'VOLO GUIDE TO WATERDEEP'!$A$3:$A$166,0),1),"")</f>
        <v/>
      </c>
      <c r="X210" s="98"/>
      <c r="Y210" s="37" t="str">
        <f>IFERROR(INDEX(ORGANIZATIONS!$B$2:$B$43,MATCH($F210,ORGANIZATIONS!$G$2:$G$43,0),1),"")</f>
        <v/>
      </c>
      <c r="Z210" s="98"/>
      <c r="AA210" s="37" t="str">
        <f>IFERROR(INDEX(ORGANIZATIONS!$Z$3:$Z$45,MATCH($F210,ORGANIZATIONS!$Y$3:$Y$45,0),1),"")</f>
        <v/>
      </c>
      <c r="AB210" s="98"/>
      <c r="AC210" s="403"/>
      <c r="AD210" s="403"/>
      <c r="AE210" s="403"/>
      <c r="AF210" s="403"/>
      <c r="AG210" s="98"/>
      <c r="AH210" s="403"/>
      <c r="AI210" s="403"/>
      <c r="AJ210" s="403"/>
      <c r="AK210" s="403"/>
      <c r="AL210" s="98"/>
      <c r="AM210" s="403"/>
      <c r="AN210" s="403"/>
      <c r="AO210" s="403"/>
      <c r="AP210" s="403"/>
      <c r="AQ210" s="403"/>
    </row>
    <row r="211" spans="1:43">
      <c r="A211" t="s">
        <v>1074</v>
      </c>
      <c r="B211" s="1" t="str">
        <f t="shared" si="4"/>
        <v>C4</v>
      </c>
      <c r="C211" s="1" t="str">
        <f t="shared" si="5"/>
        <v>The Font of Knowledge (temple, B, 4)</v>
      </c>
      <c r="F211" s="37" t="s">
        <v>1373</v>
      </c>
      <c r="G211" s="37" t="s">
        <v>1763</v>
      </c>
      <c r="H211" s="61" t="s">
        <v>2383</v>
      </c>
      <c r="I211" s="61" t="s">
        <v>3290</v>
      </c>
      <c r="J211" s="61" t="s">
        <v>2175</v>
      </c>
      <c r="K211" s="61" t="s">
        <v>2156</v>
      </c>
      <c r="L211" s="61">
        <v>4</v>
      </c>
      <c r="M211" s="61"/>
      <c r="N211" s="61"/>
      <c r="O211" s="108" t="s">
        <v>6659</v>
      </c>
      <c r="P211" s="98"/>
      <c r="Q211" s="37" t="str">
        <f>IFERROR(INDEX('VOLO GUIDE TO WATERDEEP'!B$3:B$166,MATCH($H211,'VOLO GUIDE TO WATERDEEP'!$A$3:$A$166,0),1),"")</f>
        <v/>
      </c>
      <c r="R211" s="37" t="str">
        <f>IFERROR(INDEX('VOLO GUIDE TO WATERDEEP'!C$3:C$166,MATCH($H211,'VOLO GUIDE TO WATERDEEP'!$A$3:$A$166,0),1),"")</f>
        <v/>
      </c>
      <c r="S211" s="37" t="str">
        <f>IFERROR(INDEX('VOLO GUIDE TO WATERDEEP'!D$3:D$166,MATCH($H211,'VOLO GUIDE TO WATERDEEP'!$A$3:$A$166,0),1),"")</f>
        <v/>
      </c>
      <c r="T211" s="37" t="str">
        <f>IFERROR(INDEX('VOLO GUIDE TO WATERDEEP'!E$3:E$166,MATCH($H211,'VOLO GUIDE TO WATERDEEP'!$A$3:$A$166,0),1),"")</f>
        <v/>
      </c>
      <c r="U211" s="37" t="str">
        <f>IFERROR(INDEX('VOLO GUIDE TO WATERDEEP'!F$3:F$166,MATCH($H211,'VOLO GUIDE TO WATERDEEP'!$A$3:$A$166,0),1),"")</f>
        <v/>
      </c>
      <c r="V211" s="37" t="str">
        <f>IFERROR(INDEX('VOLO GUIDE TO WATERDEEP'!G$3:G$166,MATCH($H211,'VOLO GUIDE TO WATERDEEP'!$A$3:$A$166,0),1),"")</f>
        <v/>
      </c>
      <c r="W211" s="37" t="str">
        <f>IFERROR(INDEX('VOLO GUIDE TO WATERDEEP'!I$3:I$166,MATCH($H211,'VOLO GUIDE TO WATERDEEP'!$A$3:$A$166,0),1),"")</f>
        <v/>
      </c>
      <c r="X211" s="98"/>
      <c r="Y211" s="37" t="str">
        <f>IFERROR(INDEX(ORGANIZATIONS!$B$2:$B$43,MATCH($F211,ORGANIZATIONS!$G$2:$G$43,0),1),"")</f>
        <v/>
      </c>
      <c r="Z211" s="98"/>
      <c r="AA211" s="37" t="str">
        <f>IFERROR(INDEX(ORGANIZATIONS!$Z$3:$Z$45,MATCH($F211,ORGANIZATIONS!$Y$3:$Y$45,0),1),"")</f>
        <v>Ilighast Chamnabbar or Sulphon</v>
      </c>
      <c r="AB211" s="98"/>
      <c r="AC211" s="403"/>
      <c r="AD211" s="403"/>
      <c r="AE211" s="403"/>
      <c r="AF211" s="403"/>
      <c r="AG211" s="98"/>
      <c r="AH211" s="403"/>
      <c r="AI211" s="403"/>
      <c r="AJ211" s="403"/>
      <c r="AK211" s="403"/>
      <c r="AL211" s="98"/>
      <c r="AM211" s="403"/>
      <c r="AN211" s="403"/>
      <c r="AO211" s="403"/>
      <c r="AP211" s="403"/>
      <c r="AQ211" s="403"/>
    </row>
    <row r="212" spans="1:43">
      <c r="A212" t="s">
        <v>1075</v>
      </c>
      <c r="B212" s="1" t="str">
        <f t="shared" si="4"/>
        <v>CS</v>
      </c>
      <c r="C212" s="1" t="str">
        <f t="shared" si="5"/>
        <v>The Halls of Justice (temple, C, 5)</v>
      </c>
      <c r="F212" s="37" t="s">
        <v>1764</v>
      </c>
      <c r="G212" s="37" t="s">
        <v>1765</v>
      </c>
      <c r="H212" s="61" t="s">
        <v>2384</v>
      </c>
      <c r="I212" s="61" t="s">
        <v>3290</v>
      </c>
      <c r="J212" s="61" t="s">
        <v>2175</v>
      </c>
      <c r="K212" s="61" t="s">
        <v>2144</v>
      </c>
      <c r="L212" s="61">
        <v>5</v>
      </c>
      <c r="M212" s="61"/>
      <c r="N212" s="61"/>
      <c r="O212" s="108" t="s">
        <v>6659</v>
      </c>
      <c r="P212" s="98"/>
      <c r="Q212" s="37" t="str">
        <f>IFERROR(INDEX('VOLO GUIDE TO WATERDEEP'!B$3:B$166,MATCH($H212,'VOLO GUIDE TO WATERDEEP'!$A$3:$A$166,0),1),"")</f>
        <v/>
      </c>
      <c r="R212" s="37" t="str">
        <f>IFERROR(INDEX('VOLO GUIDE TO WATERDEEP'!C$3:C$166,MATCH($H212,'VOLO GUIDE TO WATERDEEP'!$A$3:$A$166,0),1),"")</f>
        <v/>
      </c>
      <c r="S212" s="37" t="str">
        <f>IFERROR(INDEX('VOLO GUIDE TO WATERDEEP'!D$3:D$166,MATCH($H212,'VOLO GUIDE TO WATERDEEP'!$A$3:$A$166,0),1),"")</f>
        <v/>
      </c>
      <c r="T212" s="37" t="str">
        <f>IFERROR(INDEX('VOLO GUIDE TO WATERDEEP'!E$3:E$166,MATCH($H212,'VOLO GUIDE TO WATERDEEP'!$A$3:$A$166,0),1),"")</f>
        <v/>
      </c>
      <c r="U212" s="37" t="str">
        <f>IFERROR(INDEX('VOLO GUIDE TO WATERDEEP'!F$3:F$166,MATCH($H212,'VOLO GUIDE TO WATERDEEP'!$A$3:$A$166,0),1),"")</f>
        <v/>
      </c>
      <c r="V212" s="37" t="str">
        <f>IFERROR(INDEX('VOLO GUIDE TO WATERDEEP'!G$3:G$166,MATCH($H212,'VOLO GUIDE TO WATERDEEP'!$A$3:$A$166,0),1),"")</f>
        <v/>
      </c>
      <c r="W212" s="37" t="str">
        <f>IFERROR(INDEX('VOLO GUIDE TO WATERDEEP'!I$3:I$166,MATCH($H212,'VOLO GUIDE TO WATERDEEP'!$A$3:$A$166,0),1),"")</f>
        <v/>
      </c>
      <c r="X212" s="98"/>
      <c r="Y212" s="37" t="str">
        <f>IFERROR(INDEX(ORGANIZATIONS!$B$2:$B$43,MATCH($F212,ORGANIZATIONS!$G$2:$G$43,0),1),"")</f>
        <v/>
      </c>
      <c r="Z212" s="98"/>
      <c r="AA212" s="37" t="str">
        <f>IFERROR(INDEX(ORGANIZATIONS!$Z$3:$Z$45,MATCH($F212,ORGANIZATIONS!$Y$3:$Y$45,0),1),"")</f>
        <v/>
      </c>
      <c r="AB212" s="98"/>
      <c r="AC212" s="403"/>
      <c r="AD212" s="403"/>
      <c r="AE212" s="403"/>
      <c r="AF212" s="403"/>
      <c r="AG212" s="98"/>
      <c r="AH212" s="403"/>
      <c r="AI212" s="403"/>
      <c r="AJ212" s="403"/>
      <c r="AK212" s="403"/>
      <c r="AL212" s="98"/>
      <c r="AM212" s="403"/>
      <c r="AN212" s="403"/>
      <c r="AO212" s="403"/>
      <c r="AP212" s="403"/>
      <c r="AQ212" s="403"/>
    </row>
    <row r="213" spans="1:43">
      <c r="A213" t="s">
        <v>1076</v>
      </c>
      <c r="B213" s="1" t="str">
        <f t="shared" si="4"/>
        <v>C6</v>
      </c>
      <c r="C213" s="1" t="str">
        <f t="shared" si="5"/>
        <v>Blackstaff Tower (wizard's domicile, B, 4)</v>
      </c>
      <c r="F213" s="37" t="s">
        <v>1374</v>
      </c>
      <c r="G213" s="37" t="s">
        <v>1766</v>
      </c>
      <c r="H213" s="61" t="s">
        <v>2385</v>
      </c>
      <c r="I213" s="61" t="s">
        <v>3290</v>
      </c>
      <c r="J213" s="61" t="s">
        <v>2179</v>
      </c>
      <c r="K213" s="61" t="s">
        <v>2156</v>
      </c>
      <c r="L213" s="61">
        <v>4</v>
      </c>
      <c r="M213" s="61"/>
      <c r="N213" s="61"/>
      <c r="O213" s="108" t="s">
        <v>6659</v>
      </c>
      <c r="P213" s="98"/>
      <c r="Q213" s="37" t="str">
        <f>IFERROR(INDEX('VOLO GUIDE TO WATERDEEP'!B$3:B$166,MATCH($H213,'VOLO GUIDE TO WATERDEEP'!$A$3:$A$166,0),1),"")</f>
        <v/>
      </c>
      <c r="R213" s="37" t="str">
        <f>IFERROR(INDEX('VOLO GUIDE TO WATERDEEP'!C$3:C$166,MATCH($H213,'VOLO GUIDE TO WATERDEEP'!$A$3:$A$166,0),1),"")</f>
        <v/>
      </c>
      <c r="S213" s="37" t="str">
        <f>IFERROR(INDEX('VOLO GUIDE TO WATERDEEP'!D$3:D$166,MATCH($H213,'VOLO GUIDE TO WATERDEEP'!$A$3:$A$166,0),1),"")</f>
        <v/>
      </c>
      <c r="T213" s="37" t="str">
        <f>IFERROR(INDEX('VOLO GUIDE TO WATERDEEP'!E$3:E$166,MATCH($H213,'VOLO GUIDE TO WATERDEEP'!$A$3:$A$166,0),1),"")</f>
        <v/>
      </c>
      <c r="U213" s="37" t="str">
        <f>IFERROR(INDEX('VOLO GUIDE TO WATERDEEP'!F$3:F$166,MATCH($H213,'VOLO GUIDE TO WATERDEEP'!$A$3:$A$166,0),1),"")</f>
        <v/>
      </c>
      <c r="V213" s="37" t="str">
        <f>IFERROR(INDEX('VOLO GUIDE TO WATERDEEP'!G$3:G$166,MATCH($H213,'VOLO GUIDE TO WATERDEEP'!$A$3:$A$166,0),1),"")</f>
        <v/>
      </c>
      <c r="W213" s="37" t="str">
        <f>IFERROR(INDEX('VOLO GUIDE TO WATERDEEP'!I$3:I$166,MATCH($H213,'VOLO GUIDE TO WATERDEEP'!$A$3:$A$166,0),1),"")</f>
        <v/>
      </c>
      <c r="X213" s="98"/>
      <c r="Y213" s="37" t="str">
        <f>IFERROR(INDEX(ORGANIZATIONS!$B$2:$B$43,MATCH($F213,ORGANIZATIONS!$G$2:$G$43,0),1),"")</f>
        <v/>
      </c>
      <c r="Z213" s="98"/>
      <c r="AA213" s="37" t="str">
        <f>IFERROR(INDEX(ORGANIZATIONS!$Z$3:$Z$45,MATCH($F213,ORGANIZATIONS!$Y$3:$Y$45,0),1),"")</f>
        <v/>
      </c>
      <c r="AB213" s="98"/>
      <c r="AC213" s="403"/>
      <c r="AD213" s="403"/>
      <c r="AE213" s="403"/>
      <c r="AF213" s="403"/>
      <c r="AG213" s="98"/>
      <c r="AH213" s="403"/>
      <c r="AI213" s="403"/>
      <c r="AJ213" s="403"/>
      <c r="AK213" s="403"/>
      <c r="AL213" s="98"/>
      <c r="AM213" s="403"/>
      <c r="AN213" s="403"/>
      <c r="AO213" s="403"/>
      <c r="AP213" s="403"/>
      <c r="AQ213" s="403"/>
    </row>
    <row r="214" spans="1:43">
      <c r="A214" t="s">
        <v>1077</v>
      </c>
      <c r="B214" s="1" t="str">
        <f t="shared" si="4"/>
        <v>C7</v>
      </c>
      <c r="C214" s="1" t="str">
        <f t="shared" si="5"/>
        <v>The Cynosure (city building, A, 2)</v>
      </c>
      <c r="F214" s="37" t="s">
        <v>1375</v>
      </c>
      <c r="G214" s="37" t="s">
        <v>1767</v>
      </c>
      <c r="H214" s="61" t="s">
        <v>2386</v>
      </c>
      <c r="I214" s="61" t="s">
        <v>3290</v>
      </c>
      <c r="J214" s="61" t="s">
        <v>2143</v>
      </c>
      <c r="K214" s="61" t="s">
        <v>2151</v>
      </c>
      <c r="L214" s="61">
        <v>2</v>
      </c>
      <c r="M214" s="61"/>
      <c r="N214" s="61"/>
      <c r="O214" s="108" t="s">
        <v>6659</v>
      </c>
      <c r="P214" s="98"/>
      <c r="Q214" s="37" t="str">
        <f>IFERROR(INDEX('VOLO GUIDE TO WATERDEEP'!B$3:B$166,MATCH($H214,'VOLO GUIDE TO WATERDEEP'!$A$3:$A$166,0),1),"")</f>
        <v/>
      </c>
      <c r="R214" s="37" t="str">
        <f>IFERROR(INDEX('VOLO GUIDE TO WATERDEEP'!C$3:C$166,MATCH($H214,'VOLO GUIDE TO WATERDEEP'!$A$3:$A$166,0),1),"")</f>
        <v/>
      </c>
      <c r="S214" s="37" t="str">
        <f>IFERROR(INDEX('VOLO GUIDE TO WATERDEEP'!D$3:D$166,MATCH($H214,'VOLO GUIDE TO WATERDEEP'!$A$3:$A$166,0),1),"")</f>
        <v/>
      </c>
      <c r="T214" s="37" t="str">
        <f>IFERROR(INDEX('VOLO GUIDE TO WATERDEEP'!E$3:E$166,MATCH($H214,'VOLO GUIDE TO WATERDEEP'!$A$3:$A$166,0),1),"")</f>
        <v/>
      </c>
      <c r="U214" s="37" t="str">
        <f>IFERROR(INDEX('VOLO GUIDE TO WATERDEEP'!F$3:F$166,MATCH($H214,'VOLO GUIDE TO WATERDEEP'!$A$3:$A$166,0),1),"")</f>
        <v/>
      </c>
      <c r="V214" s="37" t="str">
        <f>IFERROR(INDEX('VOLO GUIDE TO WATERDEEP'!G$3:G$166,MATCH($H214,'VOLO GUIDE TO WATERDEEP'!$A$3:$A$166,0),1),"")</f>
        <v/>
      </c>
      <c r="W214" s="37" t="str">
        <f>IFERROR(INDEX('VOLO GUIDE TO WATERDEEP'!I$3:I$166,MATCH($H214,'VOLO GUIDE TO WATERDEEP'!$A$3:$A$166,0),1),"")</f>
        <v/>
      </c>
      <c r="X214" s="98"/>
      <c r="Y214" s="37" t="str">
        <f>IFERROR(INDEX(ORGANIZATIONS!$B$2:$B$43,MATCH($F214,ORGANIZATIONS!$G$2:$G$43,0),1),"")</f>
        <v/>
      </c>
      <c r="Z214" s="98"/>
      <c r="AA214" s="37" t="str">
        <f>IFERROR(INDEX(ORGANIZATIONS!$Z$3:$Z$45,MATCH($F214,ORGANIZATIONS!$Y$3:$Y$45,0),1),"")</f>
        <v/>
      </c>
      <c r="AB214" s="98"/>
      <c r="AC214" s="403"/>
      <c r="AD214" s="403"/>
      <c r="AE214" s="403"/>
      <c r="AF214" s="403"/>
      <c r="AG214" s="98"/>
      <c r="AH214" s="403"/>
      <c r="AI214" s="403"/>
      <c r="AJ214" s="403"/>
      <c r="AK214" s="403"/>
      <c r="AL214" s="98"/>
      <c r="AM214" s="403"/>
      <c r="AN214" s="403"/>
      <c r="AO214" s="403"/>
      <c r="AP214" s="403"/>
      <c r="AQ214" s="403"/>
    </row>
    <row r="215" spans="1:43">
      <c r="A215" t="s">
        <v>1078</v>
      </c>
      <c r="B215" s="1" t="str">
        <f t="shared" si="4"/>
        <v>C8</v>
      </c>
      <c r="C215" s="1" t="str">
        <f t="shared" si="5"/>
        <v>The Market Hall (guildhall, B, 2)</v>
      </c>
      <c r="F215" s="37" t="s">
        <v>1376</v>
      </c>
      <c r="G215" s="37" t="s">
        <v>1768</v>
      </c>
      <c r="H215" s="61" t="s">
        <v>2387</v>
      </c>
      <c r="I215" s="61" t="s">
        <v>3290</v>
      </c>
      <c r="J215" s="61" t="s">
        <v>2171</v>
      </c>
      <c r="K215" s="61" t="s">
        <v>2156</v>
      </c>
      <c r="L215" s="61">
        <v>2</v>
      </c>
      <c r="M215" s="61"/>
      <c r="N215" s="61"/>
      <c r="O215" s="108" t="s">
        <v>6659</v>
      </c>
      <c r="P215" s="98"/>
      <c r="Q215" s="37" t="str">
        <f>IFERROR(INDEX('VOLO GUIDE TO WATERDEEP'!B$3:B$166,MATCH($H215,'VOLO GUIDE TO WATERDEEP'!$A$3:$A$166,0),1),"")</f>
        <v/>
      </c>
      <c r="R215" s="37" t="str">
        <f>IFERROR(INDEX('VOLO GUIDE TO WATERDEEP'!C$3:C$166,MATCH($H215,'VOLO GUIDE TO WATERDEEP'!$A$3:$A$166,0),1),"")</f>
        <v/>
      </c>
      <c r="S215" s="37" t="str">
        <f>IFERROR(INDEX('VOLO GUIDE TO WATERDEEP'!D$3:D$166,MATCH($H215,'VOLO GUIDE TO WATERDEEP'!$A$3:$A$166,0),1),"")</f>
        <v/>
      </c>
      <c r="T215" s="37" t="str">
        <f>IFERROR(INDEX('VOLO GUIDE TO WATERDEEP'!E$3:E$166,MATCH($H215,'VOLO GUIDE TO WATERDEEP'!$A$3:$A$166,0),1),"")</f>
        <v/>
      </c>
      <c r="U215" s="37" t="str">
        <f>IFERROR(INDEX('VOLO GUIDE TO WATERDEEP'!F$3:F$166,MATCH($H215,'VOLO GUIDE TO WATERDEEP'!$A$3:$A$166,0),1),"")</f>
        <v/>
      </c>
      <c r="V215" s="37" t="str">
        <f>IFERROR(INDEX('VOLO GUIDE TO WATERDEEP'!G$3:G$166,MATCH($H215,'VOLO GUIDE TO WATERDEEP'!$A$3:$A$166,0),1),"")</f>
        <v/>
      </c>
      <c r="W215" s="37" t="str">
        <f>IFERROR(INDEX('VOLO GUIDE TO WATERDEEP'!I$3:I$166,MATCH($H215,'VOLO GUIDE TO WATERDEEP'!$A$3:$A$166,0),1),"")</f>
        <v/>
      </c>
      <c r="X215" s="98"/>
      <c r="Y215" s="37" t="str">
        <f>IFERROR(INDEX(ORGANIZATIONS!$B$2:$B$43,MATCH($F215,ORGANIZATIONS!$G$2:$G$43,0),1),"")</f>
        <v>Council of Farmer-Grocers</v>
      </c>
      <c r="Z215" s="98"/>
      <c r="AA215" s="37" t="str">
        <f>IFERROR(INDEX(ORGANIZATIONS!$Z$3:$Z$45,MATCH($F215,ORGANIZATIONS!$Y$3:$Y$45,0),1),"")</f>
        <v/>
      </c>
      <c r="AB215" s="98"/>
      <c r="AC215" s="403"/>
      <c r="AD215" s="403"/>
      <c r="AE215" s="403"/>
      <c r="AF215" s="403"/>
      <c r="AG215" s="98"/>
      <c r="AH215" s="403"/>
      <c r="AI215" s="403"/>
      <c r="AJ215" s="403"/>
      <c r="AK215" s="403"/>
      <c r="AL215" s="98"/>
      <c r="AM215" s="403"/>
      <c r="AN215" s="403"/>
      <c r="AO215" s="403"/>
      <c r="AP215" s="403"/>
      <c r="AQ215" s="403"/>
    </row>
    <row r="216" spans="1:43">
      <c r="A216" t="s">
        <v>1079</v>
      </c>
      <c r="B216" s="1" t="str">
        <f t="shared" si="4"/>
        <v>C9</v>
      </c>
      <c r="C216" s="1" t="str">
        <f t="shared" si="5"/>
        <v>The Singing Sword (tavern, C, 3)</v>
      </c>
      <c r="F216" s="37" t="s">
        <v>1377</v>
      </c>
      <c r="G216" s="37" t="s">
        <v>1769</v>
      </c>
      <c r="H216" s="61" t="s">
        <v>2388</v>
      </c>
      <c r="I216" s="61" t="s">
        <v>3290</v>
      </c>
      <c r="J216" s="61" t="s">
        <v>2168</v>
      </c>
      <c r="K216" s="61" t="s">
        <v>2144</v>
      </c>
      <c r="L216" s="61">
        <v>3</v>
      </c>
      <c r="M216" s="61"/>
      <c r="N216" s="61"/>
      <c r="O216" s="108" t="s">
        <v>6659</v>
      </c>
      <c r="P216" s="98"/>
      <c r="Q216" s="37" t="str">
        <f>IFERROR(INDEX('VOLO GUIDE TO WATERDEEP'!B$3:B$166,MATCH($H216,'VOLO GUIDE TO WATERDEEP'!$A$3:$A$166,0),1),"")</f>
        <v/>
      </c>
      <c r="R216" s="37" t="str">
        <f>IFERROR(INDEX('VOLO GUIDE TO WATERDEEP'!C$3:C$166,MATCH($H216,'VOLO GUIDE TO WATERDEEP'!$A$3:$A$166,0),1),"")</f>
        <v/>
      </c>
      <c r="S216" s="37" t="str">
        <f>IFERROR(INDEX('VOLO GUIDE TO WATERDEEP'!D$3:D$166,MATCH($H216,'VOLO GUIDE TO WATERDEEP'!$A$3:$A$166,0),1),"")</f>
        <v/>
      </c>
      <c r="T216" s="37" t="str">
        <f>IFERROR(INDEX('VOLO GUIDE TO WATERDEEP'!E$3:E$166,MATCH($H216,'VOLO GUIDE TO WATERDEEP'!$A$3:$A$166,0),1),"")</f>
        <v/>
      </c>
      <c r="U216" s="37" t="str">
        <f>IFERROR(INDEX('VOLO GUIDE TO WATERDEEP'!F$3:F$166,MATCH($H216,'VOLO GUIDE TO WATERDEEP'!$A$3:$A$166,0),1),"")</f>
        <v/>
      </c>
      <c r="V216" s="37" t="str">
        <f>IFERROR(INDEX('VOLO GUIDE TO WATERDEEP'!G$3:G$166,MATCH($H216,'VOLO GUIDE TO WATERDEEP'!$A$3:$A$166,0),1),"")</f>
        <v/>
      </c>
      <c r="W216" s="37" t="str">
        <f>IFERROR(INDEX('VOLO GUIDE TO WATERDEEP'!I$3:I$166,MATCH($H216,'VOLO GUIDE TO WATERDEEP'!$A$3:$A$166,0),1),"")</f>
        <v/>
      </c>
      <c r="X216" s="98"/>
      <c r="Y216" s="37" t="str">
        <f>IFERROR(INDEX(ORGANIZATIONS!$B$2:$B$43,MATCH($F216,ORGANIZATIONS!$G$2:$G$43,0),1),"")</f>
        <v/>
      </c>
      <c r="Z216" s="98"/>
      <c r="AA216" s="37" t="str">
        <f>IFERROR(INDEX(ORGANIZATIONS!$Z$3:$Z$45,MATCH($F216,ORGANIZATIONS!$Y$3:$Y$45,0),1),"")</f>
        <v/>
      </c>
      <c r="AB216" s="98"/>
      <c r="AC216" s="403"/>
      <c r="AD216" s="403"/>
      <c r="AE216" s="403"/>
      <c r="AF216" s="403"/>
      <c r="AG216" s="98"/>
      <c r="AH216" s="403"/>
      <c r="AI216" s="403"/>
      <c r="AJ216" s="403"/>
      <c r="AK216" s="403"/>
      <c r="AL216" s="98"/>
      <c r="AM216" s="403"/>
      <c r="AN216" s="403"/>
      <c r="AO216" s="403"/>
      <c r="AP216" s="403"/>
      <c r="AQ216" s="403"/>
    </row>
    <row r="217" spans="1:43">
      <c r="A217" t="s">
        <v>1080</v>
      </c>
      <c r="B217" s="1" t="str">
        <f t="shared" si="4"/>
        <v>C10</v>
      </c>
      <c r="C217" s="1" t="str">
        <f t="shared" si="5"/>
        <v>The Smiling Siren (festhall, C, 2)</v>
      </c>
      <c r="F217" s="37" t="s">
        <v>1378</v>
      </c>
      <c r="G217" s="37" t="s">
        <v>1770</v>
      </c>
      <c r="H217" s="61" t="s">
        <v>2389</v>
      </c>
      <c r="I217" s="61" t="s">
        <v>3290</v>
      </c>
      <c r="J217" s="61" t="s">
        <v>2169</v>
      </c>
      <c r="K217" s="61" t="s">
        <v>2144</v>
      </c>
      <c r="L217" s="61">
        <v>2</v>
      </c>
      <c r="M217" s="61"/>
      <c r="N217" s="61"/>
      <c r="O217" s="108" t="s">
        <v>6659</v>
      </c>
      <c r="P217" s="98"/>
      <c r="Q217" s="37" t="str">
        <f>IFERROR(INDEX('VOLO GUIDE TO WATERDEEP'!B$3:B$166,MATCH($H217,'VOLO GUIDE TO WATERDEEP'!$A$3:$A$166,0),1),"")</f>
        <v/>
      </c>
      <c r="R217" s="37" t="str">
        <f>IFERROR(INDEX('VOLO GUIDE TO WATERDEEP'!C$3:C$166,MATCH($H217,'VOLO GUIDE TO WATERDEEP'!$A$3:$A$166,0),1),"")</f>
        <v/>
      </c>
      <c r="S217" s="37" t="str">
        <f>IFERROR(INDEX('VOLO GUIDE TO WATERDEEP'!D$3:D$166,MATCH($H217,'VOLO GUIDE TO WATERDEEP'!$A$3:$A$166,0),1),"")</f>
        <v/>
      </c>
      <c r="T217" s="37" t="str">
        <f>IFERROR(INDEX('VOLO GUIDE TO WATERDEEP'!E$3:E$166,MATCH($H217,'VOLO GUIDE TO WATERDEEP'!$A$3:$A$166,0),1),"")</f>
        <v/>
      </c>
      <c r="U217" s="37" t="str">
        <f>IFERROR(INDEX('VOLO GUIDE TO WATERDEEP'!F$3:F$166,MATCH($H217,'VOLO GUIDE TO WATERDEEP'!$A$3:$A$166,0),1),"")</f>
        <v/>
      </c>
      <c r="V217" s="37" t="str">
        <f>IFERROR(INDEX('VOLO GUIDE TO WATERDEEP'!G$3:G$166,MATCH($H217,'VOLO GUIDE TO WATERDEEP'!$A$3:$A$166,0),1),"")</f>
        <v/>
      </c>
      <c r="W217" s="37" t="str">
        <f>IFERROR(INDEX('VOLO GUIDE TO WATERDEEP'!I$3:I$166,MATCH($H217,'VOLO GUIDE TO WATERDEEP'!$A$3:$A$166,0),1),"")</f>
        <v/>
      </c>
      <c r="X217" s="98"/>
      <c r="Y217" s="37" t="str">
        <f>IFERROR(INDEX(ORGANIZATIONS!$B$2:$B$43,MATCH($F217,ORGANIZATIONS!$G$2:$G$43,0),1),"")</f>
        <v/>
      </c>
      <c r="Z217" s="98"/>
      <c r="AA217" s="37" t="str">
        <f>IFERROR(INDEX(ORGANIZATIONS!$Z$3:$Z$45,MATCH($F217,ORGANIZATIONS!$Y$3:$Y$45,0),1),"")</f>
        <v/>
      </c>
      <c r="AB217" s="98"/>
      <c r="AC217" s="403"/>
      <c r="AD217" s="403"/>
      <c r="AE217" s="403"/>
      <c r="AF217" s="403"/>
      <c r="AG217" s="98"/>
      <c r="AH217" s="403"/>
      <c r="AI217" s="403"/>
      <c r="AJ217" s="403"/>
      <c r="AK217" s="403"/>
      <c r="AL217" s="98"/>
      <c r="AM217" s="403"/>
      <c r="AN217" s="403"/>
      <c r="AO217" s="403"/>
      <c r="AP217" s="403"/>
      <c r="AQ217" s="403"/>
    </row>
    <row r="218" spans="1:43">
      <c r="A218" t="s">
        <v>1081</v>
      </c>
      <c r="B218" s="1" t="str">
        <f t="shared" si="4"/>
        <v>C11</v>
      </c>
      <c r="C218" s="1" t="str">
        <f t="shared" si="5"/>
        <v>The Pampered Traveler (inn, B, 3)</v>
      </c>
      <c r="F218" s="37" t="s">
        <v>1379</v>
      </c>
      <c r="G218" s="37" t="s">
        <v>1771</v>
      </c>
      <c r="H218" s="61" t="s">
        <v>2390</v>
      </c>
      <c r="I218" s="61" t="s">
        <v>3290</v>
      </c>
      <c r="J218" s="61" t="s">
        <v>2167</v>
      </c>
      <c r="K218" s="61" t="s">
        <v>2156</v>
      </c>
      <c r="L218" s="61">
        <v>3</v>
      </c>
      <c r="M218" s="61"/>
      <c r="N218" s="61"/>
      <c r="O218" s="108" t="s">
        <v>6659</v>
      </c>
      <c r="P218" s="98"/>
      <c r="Q218" s="37">
        <f>IFERROR(INDEX('VOLO GUIDE TO WATERDEEP'!B$3:B$166,MATCH($H218,'VOLO GUIDE TO WATERDEEP'!$A$3:$A$166,0),1),"")</f>
        <v>4</v>
      </c>
      <c r="R218" s="37">
        <f>IFERROR(INDEX('VOLO GUIDE TO WATERDEEP'!C$3:C$166,MATCH($H218,'VOLO GUIDE TO WATERDEEP'!$A$3:$A$166,0),1),"")</f>
        <v>0</v>
      </c>
      <c r="S218" s="37">
        <f>IFERROR(INDEX('VOLO GUIDE TO WATERDEEP'!D$3:D$166,MATCH($H218,'VOLO GUIDE TO WATERDEEP'!$A$3:$A$166,0),1),"")</f>
        <v>4</v>
      </c>
      <c r="T218" s="37">
        <f>IFERROR(INDEX('VOLO GUIDE TO WATERDEEP'!E$3:E$166,MATCH($H218,'VOLO GUIDE TO WATERDEEP'!$A$3:$A$166,0),1),"")</f>
        <v>0</v>
      </c>
      <c r="U218" s="37" t="str">
        <f>IFERROR(INDEX('VOLO GUIDE TO WATERDEEP'!F$3:F$166,MATCH($H218,'VOLO GUIDE TO WATERDEEP'!$A$3:$A$166,0),1),"")</f>
        <v>Inn</v>
      </c>
      <c r="V218" s="37">
        <f>IFERROR(INDEX('VOLO GUIDE TO WATERDEEP'!G$3:G$166,MATCH($H218,'VOLO GUIDE TO WATERDEEP'!$A$3:$A$166,0),1),"")</f>
        <v>0</v>
      </c>
      <c r="W218" s="37" t="str">
        <f>IFERROR(INDEX('VOLO GUIDE TO WATERDEEP'!I$3:I$166,MATCH($H218,'VOLO GUIDE TO WATERDEEP'!$A$3:$A$166,0),1),"")</f>
        <v>CASTLE WARD</v>
      </c>
      <c r="X218" s="98"/>
      <c r="Y218" s="37" t="str">
        <f>IFERROR(INDEX(ORGANIZATIONS!$B$2:$B$43,MATCH($F218,ORGANIZATIONS!$G$2:$G$43,0),1),"")</f>
        <v/>
      </c>
      <c r="Z218" s="98"/>
      <c r="AA218" s="37" t="str">
        <f>IFERROR(INDEX(ORGANIZATIONS!$Z$3:$Z$45,MATCH($F218,ORGANIZATIONS!$Y$3:$Y$45,0),1),"")</f>
        <v/>
      </c>
      <c r="AB218" s="98"/>
      <c r="AC218" s="403"/>
      <c r="AD218" s="403"/>
      <c r="AE218" s="403"/>
      <c r="AF218" s="403"/>
      <c r="AG218" s="98"/>
      <c r="AH218" s="403"/>
      <c r="AI218" s="403"/>
      <c r="AJ218" s="403"/>
      <c r="AK218" s="403"/>
      <c r="AL218" s="98"/>
      <c r="AM218" s="403"/>
      <c r="AN218" s="403"/>
      <c r="AO218" s="403"/>
      <c r="AP218" s="403"/>
      <c r="AQ218" s="403"/>
    </row>
    <row r="219" spans="1:43">
      <c r="A219" t="s">
        <v>1082</v>
      </c>
      <c r="B219" s="1" t="str">
        <f t="shared" si="4"/>
        <v>C12</v>
      </c>
      <c r="C219" s="1" t="str">
        <f t="shared" si="5"/>
        <v>Mighty Manticore Tavern (tavern, C, 1)</v>
      </c>
      <c r="F219" s="37" t="s">
        <v>1380</v>
      </c>
      <c r="G219" s="37" t="s">
        <v>1772</v>
      </c>
      <c r="H219" s="61" t="s">
        <v>2391</v>
      </c>
      <c r="I219" s="61" t="s">
        <v>3290</v>
      </c>
      <c r="J219" s="61" t="s">
        <v>2168</v>
      </c>
      <c r="K219" s="61" t="s">
        <v>2144</v>
      </c>
      <c r="L219" s="61">
        <v>1</v>
      </c>
      <c r="M219" s="61"/>
      <c r="N219" s="61"/>
      <c r="O219" s="108" t="s">
        <v>6659</v>
      </c>
      <c r="P219" s="98"/>
      <c r="Q219" s="37" t="str">
        <f>IFERROR(INDEX('VOLO GUIDE TO WATERDEEP'!B$3:B$166,MATCH($H219,'VOLO GUIDE TO WATERDEEP'!$A$3:$A$166,0),1),"")</f>
        <v/>
      </c>
      <c r="R219" s="37" t="str">
        <f>IFERROR(INDEX('VOLO GUIDE TO WATERDEEP'!C$3:C$166,MATCH($H219,'VOLO GUIDE TO WATERDEEP'!$A$3:$A$166,0),1),"")</f>
        <v/>
      </c>
      <c r="S219" s="37" t="str">
        <f>IFERROR(INDEX('VOLO GUIDE TO WATERDEEP'!D$3:D$166,MATCH($H219,'VOLO GUIDE TO WATERDEEP'!$A$3:$A$166,0),1),"")</f>
        <v/>
      </c>
      <c r="T219" s="37" t="str">
        <f>IFERROR(INDEX('VOLO GUIDE TO WATERDEEP'!E$3:E$166,MATCH($H219,'VOLO GUIDE TO WATERDEEP'!$A$3:$A$166,0),1),"")</f>
        <v/>
      </c>
      <c r="U219" s="37" t="str">
        <f>IFERROR(INDEX('VOLO GUIDE TO WATERDEEP'!F$3:F$166,MATCH($H219,'VOLO GUIDE TO WATERDEEP'!$A$3:$A$166,0),1),"")</f>
        <v/>
      </c>
      <c r="V219" s="37" t="str">
        <f>IFERROR(INDEX('VOLO GUIDE TO WATERDEEP'!G$3:G$166,MATCH($H219,'VOLO GUIDE TO WATERDEEP'!$A$3:$A$166,0),1),"")</f>
        <v/>
      </c>
      <c r="W219" s="37" t="str">
        <f>IFERROR(INDEX('VOLO GUIDE TO WATERDEEP'!I$3:I$166,MATCH($H219,'VOLO GUIDE TO WATERDEEP'!$A$3:$A$166,0),1),"")</f>
        <v/>
      </c>
      <c r="X219" s="98"/>
      <c r="Y219" s="37" t="str">
        <f>IFERROR(INDEX(ORGANIZATIONS!$B$2:$B$43,MATCH($F219,ORGANIZATIONS!$G$2:$G$43,0),1),"")</f>
        <v/>
      </c>
      <c r="Z219" s="98"/>
      <c r="AA219" s="37" t="str">
        <f>IFERROR(INDEX(ORGANIZATIONS!$Z$3:$Z$45,MATCH($F219,ORGANIZATIONS!$Y$3:$Y$45,0),1),"")</f>
        <v/>
      </c>
      <c r="AB219" s="98"/>
      <c r="AC219" s="403"/>
      <c r="AD219" s="403"/>
      <c r="AE219" s="403"/>
      <c r="AF219" s="403"/>
      <c r="AG219" s="98"/>
      <c r="AH219" s="403"/>
      <c r="AI219" s="403"/>
      <c r="AJ219" s="403"/>
      <c r="AK219" s="403"/>
      <c r="AL219" s="98"/>
      <c r="AM219" s="403"/>
      <c r="AN219" s="403"/>
      <c r="AO219" s="403"/>
      <c r="AP219" s="403"/>
      <c r="AQ219" s="403"/>
    </row>
    <row r="220" spans="1:43">
      <c r="A220" t="s">
        <v>1083</v>
      </c>
      <c r="B220" s="1" t="str">
        <f t="shared" si="4"/>
        <v>C13</v>
      </c>
      <c r="C220" s="1" t="str">
        <f t="shared" si="5"/>
        <v>Diloontier's Apothecary (business, C, 1)</v>
      </c>
      <c r="F220" s="37" t="s">
        <v>1381</v>
      </c>
      <c r="G220" s="37" t="s">
        <v>1773</v>
      </c>
      <c r="H220" s="61" t="s">
        <v>2392</v>
      </c>
      <c r="I220" s="61" t="s">
        <v>3290</v>
      </c>
      <c r="J220" s="61" t="s">
        <v>2164</v>
      </c>
      <c r="K220" s="61" t="s">
        <v>2144</v>
      </c>
      <c r="L220" s="61">
        <v>1</v>
      </c>
      <c r="M220" s="61"/>
      <c r="N220" s="61"/>
      <c r="O220" s="108" t="s">
        <v>6659</v>
      </c>
      <c r="P220" s="98"/>
      <c r="Q220" s="37" t="str">
        <f>IFERROR(INDEX('VOLO GUIDE TO WATERDEEP'!B$3:B$166,MATCH($H220,'VOLO GUIDE TO WATERDEEP'!$A$3:$A$166,0),1),"")</f>
        <v/>
      </c>
      <c r="R220" s="37" t="str">
        <f>IFERROR(INDEX('VOLO GUIDE TO WATERDEEP'!C$3:C$166,MATCH($H220,'VOLO GUIDE TO WATERDEEP'!$A$3:$A$166,0),1),"")</f>
        <v/>
      </c>
      <c r="S220" s="37" t="str">
        <f>IFERROR(INDEX('VOLO GUIDE TO WATERDEEP'!D$3:D$166,MATCH($H220,'VOLO GUIDE TO WATERDEEP'!$A$3:$A$166,0),1),"")</f>
        <v/>
      </c>
      <c r="T220" s="37" t="str">
        <f>IFERROR(INDEX('VOLO GUIDE TO WATERDEEP'!E$3:E$166,MATCH($H220,'VOLO GUIDE TO WATERDEEP'!$A$3:$A$166,0),1),"")</f>
        <v/>
      </c>
      <c r="U220" s="37" t="str">
        <f>IFERROR(INDEX('VOLO GUIDE TO WATERDEEP'!F$3:F$166,MATCH($H220,'VOLO GUIDE TO WATERDEEP'!$A$3:$A$166,0),1),"")</f>
        <v/>
      </c>
      <c r="V220" s="37" t="str">
        <f>IFERROR(INDEX('VOLO GUIDE TO WATERDEEP'!G$3:G$166,MATCH($H220,'VOLO GUIDE TO WATERDEEP'!$A$3:$A$166,0),1),"")</f>
        <v/>
      </c>
      <c r="W220" s="37" t="str">
        <f>IFERROR(INDEX('VOLO GUIDE TO WATERDEEP'!I$3:I$166,MATCH($H220,'VOLO GUIDE TO WATERDEEP'!$A$3:$A$166,0),1),"")</f>
        <v/>
      </c>
      <c r="X220" s="98"/>
      <c r="Y220" s="37" t="str">
        <f>IFERROR(INDEX(ORGANIZATIONS!$B$2:$B$43,MATCH($F220,ORGANIZATIONS!$G$2:$G$43,0),1),"")</f>
        <v/>
      </c>
      <c r="Z220" s="98"/>
      <c r="AA220" s="37" t="str">
        <f>IFERROR(INDEX(ORGANIZATIONS!$Z$3:$Z$45,MATCH($F220,ORGANIZATIONS!$Y$3:$Y$45,0),1),"")</f>
        <v/>
      </c>
      <c r="AB220" s="98"/>
      <c r="AC220" s="403"/>
      <c r="AD220" s="403"/>
      <c r="AE220" s="403"/>
      <c r="AF220" s="403"/>
      <c r="AG220" s="98"/>
      <c r="AH220" s="403"/>
      <c r="AI220" s="403"/>
      <c r="AJ220" s="403"/>
      <c r="AK220" s="403"/>
      <c r="AL220" s="98"/>
      <c r="AM220" s="403"/>
      <c r="AN220" s="403"/>
      <c r="AO220" s="403"/>
      <c r="AP220" s="403"/>
      <c r="AQ220" s="403"/>
    </row>
    <row r="221" spans="1:43">
      <c r="A221" t="s">
        <v>1084</v>
      </c>
      <c r="B221" s="1" t="str">
        <f t="shared" si="4"/>
        <v>C14</v>
      </c>
      <c r="C221" s="1" t="str">
        <f t="shared" si="5"/>
        <v>Balthorr's Rare &amp; Wondrous Treasures (business, C, 1)</v>
      </c>
      <c r="F221" s="37" t="s">
        <v>1382</v>
      </c>
      <c r="G221" s="37" t="s">
        <v>1774</v>
      </c>
      <c r="H221" s="61" t="s">
        <v>2393</v>
      </c>
      <c r="I221" s="61" t="s">
        <v>3290</v>
      </c>
      <c r="J221" s="61" t="s">
        <v>2164</v>
      </c>
      <c r="K221" s="61" t="s">
        <v>2144</v>
      </c>
      <c r="L221" s="61">
        <v>1</v>
      </c>
      <c r="M221" s="61"/>
      <c r="N221" s="61"/>
      <c r="O221" s="108" t="s">
        <v>6659</v>
      </c>
      <c r="P221" s="98"/>
      <c r="Q221" s="37" t="str">
        <f>IFERROR(INDEX('VOLO GUIDE TO WATERDEEP'!B$3:B$166,MATCH($H221,'VOLO GUIDE TO WATERDEEP'!$A$3:$A$166,0),1),"")</f>
        <v/>
      </c>
      <c r="R221" s="37" t="str">
        <f>IFERROR(INDEX('VOLO GUIDE TO WATERDEEP'!C$3:C$166,MATCH($H221,'VOLO GUIDE TO WATERDEEP'!$A$3:$A$166,0),1),"")</f>
        <v/>
      </c>
      <c r="S221" s="37" t="str">
        <f>IFERROR(INDEX('VOLO GUIDE TO WATERDEEP'!D$3:D$166,MATCH($H221,'VOLO GUIDE TO WATERDEEP'!$A$3:$A$166,0),1),"")</f>
        <v/>
      </c>
      <c r="T221" s="37" t="str">
        <f>IFERROR(INDEX('VOLO GUIDE TO WATERDEEP'!E$3:E$166,MATCH($H221,'VOLO GUIDE TO WATERDEEP'!$A$3:$A$166,0),1),"")</f>
        <v/>
      </c>
      <c r="U221" s="37" t="str">
        <f>IFERROR(INDEX('VOLO GUIDE TO WATERDEEP'!F$3:F$166,MATCH($H221,'VOLO GUIDE TO WATERDEEP'!$A$3:$A$166,0),1),"")</f>
        <v/>
      </c>
      <c r="V221" s="37" t="str">
        <f>IFERROR(INDEX('VOLO GUIDE TO WATERDEEP'!G$3:G$166,MATCH($H221,'VOLO GUIDE TO WATERDEEP'!$A$3:$A$166,0),1),"")</f>
        <v/>
      </c>
      <c r="W221" s="37" t="str">
        <f>IFERROR(INDEX('VOLO GUIDE TO WATERDEEP'!I$3:I$166,MATCH($H221,'VOLO GUIDE TO WATERDEEP'!$A$3:$A$166,0),1),"")</f>
        <v/>
      </c>
      <c r="X221" s="98"/>
      <c r="Y221" s="37" t="str">
        <f>IFERROR(INDEX(ORGANIZATIONS!$B$2:$B$43,MATCH($F221,ORGANIZATIONS!$G$2:$G$43,0),1),"")</f>
        <v/>
      </c>
      <c r="Z221" s="98"/>
      <c r="AA221" s="37" t="str">
        <f>IFERROR(INDEX(ORGANIZATIONS!$Z$3:$Z$45,MATCH($F221,ORGANIZATIONS!$Y$3:$Y$45,0),1),"")</f>
        <v/>
      </c>
      <c r="AB221" s="98"/>
      <c r="AC221" s="403"/>
      <c r="AD221" s="403"/>
      <c r="AE221" s="403"/>
      <c r="AF221" s="403"/>
      <c r="AG221" s="98"/>
      <c r="AH221" s="403"/>
      <c r="AI221" s="403"/>
      <c r="AJ221" s="403"/>
      <c r="AK221" s="403"/>
      <c r="AL221" s="98"/>
      <c r="AM221" s="403"/>
      <c r="AN221" s="403"/>
      <c r="AO221" s="403"/>
      <c r="AP221" s="403"/>
      <c r="AQ221" s="403"/>
    </row>
    <row r="222" spans="1:43">
      <c r="A222" t="s">
        <v>1085</v>
      </c>
      <c r="B222" s="1" t="str">
        <f t="shared" si="4"/>
        <v>C15</v>
      </c>
      <c r="C222" s="1" t="str">
        <f t="shared" si="5"/>
        <v>Tower of the Order (guildhall, B, 4)</v>
      </c>
      <c r="F222" s="37" t="s">
        <v>1383</v>
      </c>
      <c r="G222" s="37" t="s">
        <v>1775</v>
      </c>
      <c r="H222" s="61" t="s">
        <v>2394</v>
      </c>
      <c r="I222" s="61" t="s">
        <v>3290</v>
      </c>
      <c r="J222" s="61" t="s">
        <v>2171</v>
      </c>
      <c r="K222" s="61" t="s">
        <v>2156</v>
      </c>
      <c r="L222" s="61">
        <v>4</v>
      </c>
      <c r="M222" s="61"/>
      <c r="N222" s="61" t="s">
        <v>13487</v>
      </c>
      <c r="O222" s="108" t="s">
        <v>6659</v>
      </c>
      <c r="P222" s="98"/>
      <c r="Q222" s="37" t="str">
        <f>IFERROR(INDEX('VOLO GUIDE TO WATERDEEP'!B$3:B$166,MATCH($H222,'VOLO GUIDE TO WATERDEEP'!$A$3:$A$166,0),1),"")</f>
        <v/>
      </c>
      <c r="R222" s="37" t="str">
        <f>IFERROR(INDEX('VOLO GUIDE TO WATERDEEP'!C$3:C$166,MATCH($H222,'VOLO GUIDE TO WATERDEEP'!$A$3:$A$166,0),1),"")</f>
        <v/>
      </c>
      <c r="S222" s="37" t="str">
        <f>IFERROR(INDEX('VOLO GUIDE TO WATERDEEP'!D$3:D$166,MATCH($H222,'VOLO GUIDE TO WATERDEEP'!$A$3:$A$166,0),1),"")</f>
        <v/>
      </c>
      <c r="T222" s="37" t="str">
        <f>IFERROR(INDEX('VOLO GUIDE TO WATERDEEP'!E$3:E$166,MATCH($H222,'VOLO GUIDE TO WATERDEEP'!$A$3:$A$166,0),1),"")</f>
        <v/>
      </c>
      <c r="U222" s="37" t="str">
        <f>IFERROR(INDEX('VOLO GUIDE TO WATERDEEP'!F$3:F$166,MATCH($H222,'VOLO GUIDE TO WATERDEEP'!$A$3:$A$166,0),1),"")</f>
        <v/>
      </c>
      <c r="V222" s="37" t="str">
        <f>IFERROR(INDEX('VOLO GUIDE TO WATERDEEP'!G$3:G$166,MATCH($H222,'VOLO GUIDE TO WATERDEEP'!$A$3:$A$166,0),1),"")</f>
        <v/>
      </c>
      <c r="W222" s="37" t="str">
        <f>IFERROR(INDEX('VOLO GUIDE TO WATERDEEP'!I$3:I$166,MATCH($H222,'VOLO GUIDE TO WATERDEEP'!$A$3:$A$166,0),1),"")</f>
        <v/>
      </c>
      <c r="X222" s="98"/>
      <c r="Y222" s="37" t="str">
        <f>IFERROR(INDEX(ORGANIZATIONS!$B$2:$B$43,MATCH($F222,ORGANIZATIONS!$G$2:$G$43,0),1),"")</f>
        <v>Watchful Order of Magists &amp; Protectors</v>
      </c>
      <c r="Z222" s="98"/>
      <c r="AA222" s="37">
        <f>IFERROR(INDEX(ORGANIZATIONS!$Z$3:$Z$45,MATCH($F222,ORGANIZATIONS!$Y$3:$Y$45,0),1),"")</f>
        <v>0</v>
      </c>
      <c r="AB222" s="98"/>
      <c r="AC222" s="403"/>
      <c r="AD222" s="403"/>
      <c r="AE222" s="403"/>
      <c r="AF222" s="403"/>
      <c r="AG222" s="98"/>
      <c r="AH222" s="403"/>
      <c r="AI222" s="403"/>
      <c r="AJ222" s="403"/>
      <c r="AK222" s="403"/>
      <c r="AL222" s="98"/>
      <c r="AM222" s="403"/>
      <c r="AN222" s="403"/>
      <c r="AO222" s="403"/>
      <c r="AP222" s="403"/>
      <c r="AQ222" s="403"/>
    </row>
    <row r="223" spans="1:43">
      <c r="A223" t="s">
        <v>1086</v>
      </c>
      <c r="B223" s="1" t="str">
        <f t="shared" si="4"/>
        <v>C16</v>
      </c>
      <c r="C223" s="1" t="str">
        <f t="shared" si="5"/>
        <v>Palace Paddocks (city building, C, 2)</v>
      </c>
      <c r="F223" s="37" t="s">
        <v>1384</v>
      </c>
      <c r="G223" s="37" t="s">
        <v>1776</v>
      </c>
      <c r="H223" s="61" t="s">
        <v>2395</v>
      </c>
      <c r="I223" s="61" t="s">
        <v>3290</v>
      </c>
      <c r="J223" s="61" t="s">
        <v>2143</v>
      </c>
      <c r="K223" s="61" t="s">
        <v>2144</v>
      </c>
      <c r="L223" s="61">
        <v>2</v>
      </c>
      <c r="M223" s="61"/>
      <c r="N223" s="61"/>
      <c r="O223" s="108" t="s">
        <v>6659</v>
      </c>
      <c r="P223" s="98"/>
      <c r="Q223" s="37" t="str">
        <f>IFERROR(INDEX('VOLO GUIDE TO WATERDEEP'!B$3:B$166,MATCH($H223,'VOLO GUIDE TO WATERDEEP'!$A$3:$A$166,0),1),"")</f>
        <v/>
      </c>
      <c r="R223" s="37" t="str">
        <f>IFERROR(INDEX('VOLO GUIDE TO WATERDEEP'!C$3:C$166,MATCH($H223,'VOLO GUIDE TO WATERDEEP'!$A$3:$A$166,0),1),"")</f>
        <v/>
      </c>
      <c r="S223" s="37" t="str">
        <f>IFERROR(INDEX('VOLO GUIDE TO WATERDEEP'!D$3:D$166,MATCH($H223,'VOLO GUIDE TO WATERDEEP'!$A$3:$A$166,0),1),"")</f>
        <v/>
      </c>
      <c r="T223" s="37" t="str">
        <f>IFERROR(INDEX('VOLO GUIDE TO WATERDEEP'!E$3:E$166,MATCH($H223,'VOLO GUIDE TO WATERDEEP'!$A$3:$A$166,0),1),"")</f>
        <v/>
      </c>
      <c r="U223" s="37" t="str">
        <f>IFERROR(INDEX('VOLO GUIDE TO WATERDEEP'!F$3:F$166,MATCH($H223,'VOLO GUIDE TO WATERDEEP'!$A$3:$A$166,0),1),"")</f>
        <v/>
      </c>
      <c r="V223" s="37" t="str">
        <f>IFERROR(INDEX('VOLO GUIDE TO WATERDEEP'!G$3:G$166,MATCH($H223,'VOLO GUIDE TO WATERDEEP'!$A$3:$A$166,0),1),"")</f>
        <v/>
      </c>
      <c r="W223" s="37" t="str">
        <f>IFERROR(INDEX('VOLO GUIDE TO WATERDEEP'!I$3:I$166,MATCH($H223,'VOLO GUIDE TO WATERDEEP'!$A$3:$A$166,0),1),"")</f>
        <v/>
      </c>
      <c r="X223" s="98"/>
      <c r="Y223" s="37" t="str">
        <f>IFERROR(INDEX(ORGANIZATIONS!$B$2:$B$43,MATCH($F223,ORGANIZATIONS!$G$2:$G$43,0),1),"")</f>
        <v/>
      </c>
      <c r="Z223" s="98"/>
      <c r="AA223" s="37" t="str">
        <f>IFERROR(INDEX(ORGANIZATIONS!$Z$3:$Z$45,MATCH($F223,ORGANIZATIONS!$Y$3:$Y$45,0),1),"")</f>
        <v/>
      </c>
      <c r="AB223" s="98"/>
      <c r="AC223" s="403"/>
      <c r="AD223" s="403"/>
      <c r="AE223" s="403"/>
      <c r="AF223" s="403"/>
      <c r="AG223" s="98"/>
      <c r="AH223" s="403"/>
      <c r="AI223" s="403"/>
      <c r="AJ223" s="403"/>
      <c r="AK223" s="403"/>
      <c r="AL223" s="98"/>
      <c r="AM223" s="403"/>
      <c r="AN223" s="403"/>
      <c r="AO223" s="403"/>
      <c r="AP223" s="403"/>
      <c r="AQ223" s="403"/>
    </row>
    <row r="224" spans="1:43">
      <c r="A224" t="s">
        <v>1087</v>
      </c>
      <c r="B224" s="1" t="str">
        <f t="shared" si="4"/>
        <v>C17</v>
      </c>
      <c r="C224" s="1" t="str">
        <f t="shared" si="5"/>
        <v>Palace Stables (city building, C, 2)</v>
      </c>
      <c r="F224" s="37" t="s">
        <v>1385</v>
      </c>
      <c r="G224" s="37" t="s">
        <v>1777</v>
      </c>
      <c r="H224" s="61" t="s">
        <v>2396</v>
      </c>
      <c r="I224" s="61" t="s">
        <v>3290</v>
      </c>
      <c r="J224" s="61" t="s">
        <v>2143</v>
      </c>
      <c r="K224" s="61" t="s">
        <v>2144</v>
      </c>
      <c r="L224" s="61">
        <v>2</v>
      </c>
      <c r="M224" s="61"/>
      <c r="N224" s="61"/>
      <c r="O224" s="108" t="s">
        <v>6659</v>
      </c>
      <c r="P224" s="98"/>
      <c r="Q224" s="37" t="str">
        <f>IFERROR(INDEX('VOLO GUIDE TO WATERDEEP'!B$3:B$166,MATCH($H224,'VOLO GUIDE TO WATERDEEP'!$A$3:$A$166,0),1),"")</f>
        <v/>
      </c>
      <c r="R224" s="37" t="str">
        <f>IFERROR(INDEX('VOLO GUIDE TO WATERDEEP'!C$3:C$166,MATCH($H224,'VOLO GUIDE TO WATERDEEP'!$A$3:$A$166,0),1),"")</f>
        <v/>
      </c>
      <c r="S224" s="37" t="str">
        <f>IFERROR(INDEX('VOLO GUIDE TO WATERDEEP'!D$3:D$166,MATCH($H224,'VOLO GUIDE TO WATERDEEP'!$A$3:$A$166,0),1),"")</f>
        <v/>
      </c>
      <c r="T224" s="37" t="str">
        <f>IFERROR(INDEX('VOLO GUIDE TO WATERDEEP'!E$3:E$166,MATCH($H224,'VOLO GUIDE TO WATERDEEP'!$A$3:$A$166,0),1),"")</f>
        <v/>
      </c>
      <c r="U224" s="37" t="str">
        <f>IFERROR(INDEX('VOLO GUIDE TO WATERDEEP'!F$3:F$166,MATCH($H224,'VOLO GUIDE TO WATERDEEP'!$A$3:$A$166,0),1),"")</f>
        <v/>
      </c>
      <c r="V224" s="37" t="str">
        <f>IFERROR(INDEX('VOLO GUIDE TO WATERDEEP'!G$3:G$166,MATCH($H224,'VOLO GUIDE TO WATERDEEP'!$A$3:$A$166,0),1),"")</f>
        <v/>
      </c>
      <c r="W224" s="37" t="str">
        <f>IFERROR(INDEX('VOLO GUIDE TO WATERDEEP'!I$3:I$166,MATCH($H224,'VOLO GUIDE TO WATERDEEP'!$A$3:$A$166,0),1),"")</f>
        <v/>
      </c>
      <c r="X224" s="98"/>
      <c r="Y224" s="37" t="str">
        <f>IFERROR(INDEX(ORGANIZATIONS!$B$2:$B$43,MATCH($F224,ORGANIZATIONS!$G$2:$G$43,0),1),"")</f>
        <v/>
      </c>
      <c r="Z224" s="98"/>
      <c r="AA224" s="37" t="str">
        <f>IFERROR(INDEX(ORGANIZATIONS!$Z$3:$Z$45,MATCH($F224,ORGANIZATIONS!$Y$3:$Y$45,0),1),"")</f>
        <v/>
      </c>
      <c r="AB224" s="98"/>
      <c r="AC224" s="403"/>
      <c r="AD224" s="403"/>
      <c r="AE224" s="403"/>
      <c r="AF224" s="403"/>
      <c r="AG224" s="98"/>
      <c r="AH224" s="403"/>
      <c r="AI224" s="403"/>
      <c r="AJ224" s="403"/>
      <c r="AK224" s="403"/>
      <c r="AL224" s="98"/>
      <c r="AM224" s="403"/>
      <c r="AN224" s="403"/>
      <c r="AO224" s="403"/>
      <c r="AP224" s="403"/>
      <c r="AQ224" s="403"/>
    </row>
    <row r="225" spans="1:43">
      <c r="A225" t="s">
        <v>1088</v>
      </c>
      <c r="B225" s="1" t="str">
        <f t="shared" si="4"/>
        <v>C18</v>
      </c>
      <c r="C225" s="1" t="str">
        <f t="shared" si="5"/>
        <v>Palace Storage (warehouse, C, 2)</v>
      </c>
      <c r="F225" s="37" t="s">
        <v>1386</v>
      </c>
      <c r="G225" s="37" t="s">
        <v>1778</v>
      </c>
      <c r="H225" s="61" t="s">
        <v>2397</v>
      </c>
      <c r="I225" s="61" t="s">
        <v>3290</v>
      </c>
      <c r="J225" s="61" t="s">
        <v>2170</v>
      </c>
      <c r="K225" s="61" t="s">
        <v>2144</v>
      </c>
      <c r="L225" s="61">
        <v>2</v>
      </c>
      <c r="M225" s="61"/>
      <c r="N225" s="61"/>
      <c r="O225" s="108" t="s">
        <v>6659</v>
      </c>
      <c r="P225" s="98"/>
      <c r="Q225" s="37" t="str">
        <f>IFERROR(INDEX('VOLO GUIDE TO WATERDEEP'!B$3:B$166,MATCH($H225,'VOLO GUIDE TO WATERDEEP'!$A$3:$A$166,0),1),"")</f>
        <v/>
      </c>
      <c r="R225" s="37" t="str">
        <f>IFERROR(INDEX('VOLO GUIDE TO WATERDEEP'!C$3:C$166,MATCH($H225,'VOLO GUIDE TO WATERDEEP'!$A$3:$A$166,0),1),"")</f>
        <v/>
      </c>
      <c r="S225" s="37" t="str">
        <f>IFERROR(INDEX('VOLO GUIDE TO WATERDEEP'!D$3:D$166,MATCH($H225,'VOLO GUIDE TO WATERDEEP'!$A$3:$A$166,0),1),"")</f>
        <v/>
      </c>
      <c r="T225" s="37" t="str">
        <f>IFERROR(INDEX('VOLO GUIDE TO WATERDEEP'!E$3:E$166,MATCH($H225,'VOLO GUIDE TO WATERDEEP'!$A$3:$A$166,0),1),"")</f>
        <v/>
      </c>
      <c r="U225" s="37" t="str">
        <f>IFERROR(INDEX('VOLO GUIDE TO WATERDEEP'!F$3:F$166,MATCH($H225,'VOLO GUIDE TO WATERDEEP'!$A$3:$A$166,0),1),"")</f>
        <v/>
      </c>
      <c r="V225" s="37" t="str">
        <f>IFERROR(INDEX('VOLO GUIDE TO WATERDEEP'!G$3:G$166,MATCH($H225,'VOLO GUIDE TO WATERDEEP'!$A$3:$A$166,0),1),"")</f>
        <v/>
      </c>
      <c r="W225" s="37" t="str">
        <f>IFERROR(INDEX('VOLO GUIDE TO WATERDEEP'!I$3:I$166,MATCH($H225,'VOLO GUIDE TO WATERDEEP'!$A$3:$A$166,0),1),"")</f>
        <v/>
      </c>
      <c r="X225" s="98"/>
      <c r="Y225" s="37" t="str">
        <f>IFERROR(INDEX(ORGANIZATIONS!$B$2:$B$43,MATCH($F225,ORGANIZATIONS!$G$2:$G$43,0),1),"")</f>
        <v/>
      </c>
      <c r="Z225" s="98"/>
      <c r="AA225" s="37" t="str">
        <f>IFERROR(INDEX(ORGANIZATIONS!$Z$3:$Z$45,MATCH($F225,ORGANIZATIONS!$Y$3:$Y$45,0),1),"")</f>
        <v/>
      </c>
      <c r="AB225" s="98"/>
      <c r="AC225" s="403"/>
      <c r="AD225" s="403"/>
      <c r="AE225" s="403"/>
      <c r="AF225" s="403"/>
      <c r="AG225" s="98"/>
      <c r="AH225" s="403"/>
      <c r="AI225" s="403"/>
      <c r="AJ225" s="403"/>
      <c r="AK225" s="403"/>
      <c r="AL225" s="98"/>
      <c r="AM225" s="403"/>
      <c r="AN225" s="403"/>
      <c r="AO225" s="403"/>
      <c r="AP225" s="403"/>
      <c r="AQ225" s="403"/>
    </row>
    <row r="226" spans="1:43">
      <c r="A226" t="s">
        <v>1089</v>
      </c>
      <c r="B226" s="1" t="str">
        <f t="shared" si="4"/>
        <v>C19</v>
      </c>
      <c r="C226" s="1" t="str">
        <f t="shared" si="5"/>
        <v>Guard Barracks (city building, C, 2)</v>
      </c>
      <c r="F226" s="37" t="s">
        <v>1387</v>
      </c>
      <c r="G226" s="37" t="s">
        <v>1779</v>
      </c>
      <c r="H226" s="61" t="s">
        <v>2222</v>
      </c>
      <c r="I226" s="61" t="s">
        <v>3290</v>
      </c>
      <c r="J226" s="61" t="s">
        <v>2143</v>
      </c>
      <c r="K226" s="61" t="s">
        <v>2144</v>
      </c>
      <c r="L226" s="61">
        <v>2</v>
      </c>
      <c r="M226" s="61"/>
      <c r="N226" s="61"/>
      <c r="O226" s="108" t="s">
        <v>6659</v>
      </c>
      <c r="P226" s="98"/>
      <c r="Q226" s="37" t="str">
        <f>IFERROR(INDEX('VOLO GUIDE TO WATERDEEP'!B$3:B$166,MATCH($H226,'VOLO GUIDE TO WATERDEEP'!$A$3:$A$166,0),1),"")</f>
        <v/>
      </c>
      <c r="R226" s="37" t="str">
        <f>IFERROR(INDEX('VOLO GUIDE TO WATERDEEP'!C$3:C$166,MATCH($H226,'VOLO GUIDE TO WATERDEEP'!$A$3:$A$166,0),1),"")</f>
        <v/>
      </c>
      <c r="S226" s="37" t="str">
        <f>IFERROR(INDEX('VOLO GUIDE TO WATERDEEP'!D$3:D$166,MATCH($H226,'VOLO GUIDE TO WATERDEEP'!$A$3:$A$166,0),1),"")</f>
        <v/>
      </c>
      <c r="T226" s="37" t="str">
        <f>IFERROR(INDEX('VOLO GUIDE TO WATERDEEP'!E$3:E$166,MATCH($H226,'VOLO GUIDE TO WATERDEEP'!$A$3:$A$166,0),1),"")</f>
        <v/>
      </c>
      <c r="U226" s="37" t="str">
        <f>IFERROR(INDEX('VOLO GUIDE TO WATERDEEP'!F$3:F$166,MATCH($H226,'VOLO GUIDE TO WATERDEEP'!$A$3:$A$166,0),1),"")</f>
        <v/>
      </c>
      <c r="V226" s="37" t="str">
        <f>IFERROR(INDEX('VOLO GUIDE TO WATERDEEP'!G$3:G$166,MATCH($H226,'VOLO GUIDE TO WATERDEEP'!$A$3:$A$166,0),1),"")</f>
        <v/>
      </c>
      <c r="W226" s="37" t="str">
        <f>IFERROR(INDEX('VOLO GUIDE TO WATERDEEP'!I$3:I$166,MATCH($H226,'VOLO GUIDE TO WATERDEEP'!$A$3:$A$166,0),1),"")</f>
        <v/>
      </c>
      <c r="X226" s="98"/>
      <c r="Y226" s="37" t="str">
        <f>IFERROR(INDEX(ORGANIZATIONS!$B$2:$B$43,MATCH($F226,ORGANIZATIONS!$G$2:$G$43,0),1),"")</f>
        <v/>
      </c>
      <c r="Z226" s="98"/>
      <c r="AA226" s="37" t="str">
        <f>IFERROR(INDEX(ORGANIZATIONS!$Z$3:$Z$45,MATCH($F226,ORGANIZATIONS!$Y$3:$Y$45,0),1),"")</f>
        <v/>
      </c>
      <c r="AB226" s="98"/>
      <c r="AC226" s="403"/>
      <c r="AD226" s="403"/>
      <c r="AE226" s="403"/>
      <c r="AF226" s="403"/>
      <c r="AG226" s="98"/>
      <c r="AH226" s="403"/>
      <c r="AI226" s="403"/>
      <c r="AJ226" s="403"/>
      <c r="AK226" s="403"/>
      <c r="AL226" s="98"/>
      <c r="AM226" s="403"/>
      <c r="AN226" s="403"/>
      <c r="AO226" s="403"/>
      <c r="AP226" s="403"/>
      <c r="AQ226" s="403"/>
    </row>
    <row r="227" spans="1:43">
      <c r="A227" t="s">
        <v>1090</v>
      </c>
      <c r="B227" s="1" t="str">
        <f t="shared" si="4"/>
        <v>C20</v>
      </c>
      <c r="C227" s="1" t="str">
        <f t="shared" si="5"/>
        <v>The Crawling Spider (tavern, C, 2)</v>
      </c>
      <c r="F227" s="37" t="s">
        <v>1388</v>
      </c>
      <c r="G227" s="37" t="s">
        <v>1780</v>
      </c>
      <c r="H227" s="61" t="s">
        <v>2398</v>
      </c>
      <c r="I227" s="61" t="s">
        <v>3290</v>
      </c>
      <c r="J227" s="61" t="s">
        <v>2168</v>
      </c>
      <c r="K227" s="61" t="s">
        <v>2144</v>
      </c>
      <c r="L227" s="61">
        <v>2</v>
      </c>
      <c r="M227" s="61"/>
      <c r="N227" s="61"/>
      <c r="O227" s="108" t="s">
        <v>6659</v>
      </c>
      <c r="P227" s="98"/>
      <c r="Q227" s="37">
        <f>IFERROR(INDEX('VOLO GUIDE TO WATERDEEP'!B$3:B$166,MATCH($H227,'VOLO GUIDE TO WATERDEEP'!$A$3:$A$166,0),1),"")</f>
        <v>4</v>
      </c>
      <c r="R227" s="37">
        <f>IFERROR(INDEX('VOLO GUIDE TO WATERDEEP'!C$3:C$166,MATCH($H227,'VOLO GUIDE TO WATERDEEP'!$A$3:$A$166,0),1),"")</f>
        <v>3</v>
      </c>
      <c r="S227" s="37">
        <f>IFERROR(INDEX('VOLO GUIDE TO WATERDEEP'!D$3:D$166,MATCH($H227,'VOLO GUIDE TO WATERDEEP'!$A$3:$A$166,0),1),"")</f>
        <v>0</v>
      </c>
      <c r="T227" s="37">
        <f>IFERROR(INDEX('VOLO GUIDE TO WATERDEEP'!E$3:E$166,MATCH($H227,'VOLO GUIDE TO WATERDEEP'!$A$3:$A$166,0),1),"")</f>
        <v>0</v>
      </c>
      <c r="U227" s="37" t="str">
        <f>IFERROR(INDEX('VOLO GUIDE TO WATERDEEP'!F$3:F$166,MATCH($H227,'VOLO GUIDE TO WATERDEEP'!$A$3:$A$166,0),1),"")</f>
        <v>Tavern</v>
      </c>
      <c r="V227" s="37" t="str">
        <f>IFERROR(INDEX('VOLO GUIDE TO WATERDEEP'!G$3:G$166,MATCH($H227,'VOLO GUIDE TO WATERDEEP'!$A$3:$A$166,0),1),"")</f>
        <v>A tavern for subterraneans that pine for their homes (as well as regulars who like the thrilling atmosphere), decorated as if underground with serving folk dressed as drow elves. Well known for its subterranean dancing floor, and the many small "caverns" that lead off of it whose dark recesses are best left alone by the curious. (Southern Street of the Sword) The fare differs each night, but its always 1 sp/head, and always includes soup, a loaf of bread, meat, and fried greens. Drinks are extra. Ale is 2 cp/tankard, stout 4 cp, and zzar or wine is 5  cp/tallglass. Whiskey is 1 sp/ flagon, and its vile!</v>
      </c>
      <c r="W227" s="37" t="str">
        <f>IFERROR(INDEX('VOLO GUIDE TO WATERDEEP'!I$3:I$166,MATCH($H227,'VOLO GUIDE TO WATERDEEP'!$A$3:$A$166,0),1),"")</f>
        <v>CASTLE WARD</v>
      </c>
      <c r="X227" s="98"/>
      <c r="Y227" s="37" t="str">
        <f>IFERROR(INDEX(ORGANIZATIONS!$B$2:$B$43,MATCH($F227,ORGANIZATIONS!$G$2:$G$43,0),1),"")</f>
        <v/>
      </c>
      <c r="Z227" s="98"/>
      <c r="AA227" s="37" t="str">
        <f>IFERROR(INDEX(ORGANIZATIONS!$Z$3:$Z$45,MATCH($F227,ORGANIZATIONS!$Y$3:$Y$45,0),1),"")</f>
        <v/>
      </c>
      <c r="AB227" s="98"/>
      <c r="AC227" s="403"/>
      <c r="AD227" s="403"/>
      <c r="AE227" s="403"/>
      <c r="AF227" s="403"/>
      <c r="AG227" s="98"/>
      <c r="AH227" s="403"/>
      <c r="AI227" s="403"/>
      <c r="AJ227" s="403"/>
      <c r="AK227" s="403"/>
      <c r="AL227" s="98"/>
      <c r="AM227" s="403"/>
      <c r="AN227" s="403"/>
      <c r="AO227" s="403"/>
      <c r="AP227" s="403"/>
      <c r="AQ227" s="403"/>
    </row>
    <row r="228" spans="1:43">
      <c r="A228" t="s">
        <v>1091</v>
      </c>
      <c r="B228" s="1" t="str">
        <f t="shared" si="4"/>
        <v>C21</v>
      </c>
      <c r="C228" s="1" t="str">
        <f t="shared" si="5"/>
        <v>House of the Fine Carvers (guildhall, B, 3)</v>
      </c>
      <c r="F228" s="37" t="s">
        <v>1389</v>
      </c>
      <c r="G228" s="37" t="s">
        <v>1781</v>
      </c>
      <c r="H228" s="61" t="s">
        <v>2399</v>
      </c>
      <c r="I228" s="61" t="s">
        <v>3290</v>
      </c>
      <c r="J228" s="61" t="s">
        <v>2171</v>
      </c>
      <c r="K228" s="61" t="s">
        <v>2156</v>
      </c>
      <c r="L228" s="61">
        <v>3</v>
      </c>
      <c r="M228" s="61"/>
      <c r="N228" s="61"/>
      <c r="O228" s="108" t="s">
        <v>6659</v>
      </c>
      <c r="P228" s="98"/>
      <c r="Q228" s="37" t="str">
        <f>IFERROR(INDEX('VOLO GUIDE TO WATERDEEP'!B$3:B$166,MATCH($H228,'VOLO GUIDE TO WATERDEEP'!$A$3:$A$166,0),1),"")</f>
        <v/>
      </c>
      <c r="R228" s="37" t="str">
        <f>IFERROR(INDEX('VOLO GUIDE TO WATERDEEP'!C$3:C$166,MATCH($H228,'VOLO GUIDE TO WATERDEEP'!$A$3:$A$166,0),1),"")</f>
        <v/>
      </c>
      <c r="S228" s="37" t="str">
        <f>IFERROR(INDEX('VOLO GUIDE TO WATERDEEP'!D$3:D$166,MATCH($H228,'VOLO GUIDE TO WATERDEEP'!$A$3:$A$166,0),1),"")</f>
        <v/>
      </c>
      <c r="T228" s="37" t="str">
        <f>IFERROR(INDEX('VOLO GUIDE TO WATERDEEP'!E$3:E$166,MATCH($H228,'VOLO GUIDE TO WATERDEEP'!$A$3:$A$166,0),1),"")</f>
        <v/>
      </c>
      <c r="U228" s="37" t="str">
        <f>IFERROR(INDEX('VOLO GUIDE TO WATERDEEP'!F$3:F$166,MATCH($H228,'VOLO GUIDE TO WATERDEEP'!$A$3:$A$166,0),1),"")</f>
        <v/>
      </c>
      <c r="V228" s="37" t="str">
        <f>IFERROR(INDEX('VOLO GUIDE TO WATERDEEP'!G$3:G$166,MATCH($H228,'VOLO GUIDE TO WATERDEEP'!$A$3:$A$166,0),1),"")</f>
        <v/>
      </c>
      <c r="W228" s="37" t="str">
        <f>IFERROR(INDEX('VOLO GUIDE TO WATERDEEP'!I$3:I$166,MATCH($H228,'VOLO GUIDE TO WATERDEEP'!$A$3:$A$166,0),1),"")</f>
        <v/>
      </c>
      <c r="X228" s="98"/>
      <c r="Y228" s="37" t="str">
        <f>IFERROR(INDEX(ORGANIZATIONS!$B$2:$B$43,MATCH($F228,ORGANIZATIONS!$G$2:$G$43,0),1),"")</f>
        <v>Guild of Fine Carvers</v>
      </c>
      <c r="Z228" s="98"/>
      <c r="AA228" s="37" t="str">
        <f>IFERROR(INDEX(ORGANIZATIONS!$Z$3:$Z$45,MATCH($F228,ORGANIZATIONS!$Y$3:$Y$45,0),1),"")</f>
        <v/>
      </c>
      <c r="AB228" s="98"/>
      <c r="AC228" s="403"/>
      <c r="AD228" s="403"/>
      <c r="AE228" s="403"/>
      <c r="AF228" s="403"/>
      <c r="AG228" s="98"/>
      <c r="AH228" s="403"/>
      <c r="AI228" s="403"/>
      <c r="AJ228" s="403"/>
      <c r="AK228" s="403"/>
      <c r="AL228" s="98"/>
      <c r="AM228" s="403"/>
      <c r="AN228" s="403"/>
      <c r="AO228" s="403"/>
      <c r="AP228" s="403"/>
      <c r="AQ228" s="403"/>
    </row>
    <row r="229" spans="1:43">
      <c r="A229" t="s">
        <v>1092</v>
      </c>
      <c r="B229" s="1" t="str">
        <f t="shared" si="4"/>
        <v>C22</v>
      </c>
      <c r="C229" s="1" t="str">
        <f t="shared" si="5"/>
        <v>Hilmer Storage (warehouse, C, 2)</v>
      </c>
      <c r="F229" s="37" t="s">
        <v>1390</v>
      </c>
      <c r="G229" s="37" t="s">
        <v>1782</v>
      </c>
      <c r="H229" s="61" t="s">
        <v>2400</v>
      </c>
      <c r="I229" s="61" t="s">
        <v>3290</v>
      </c>
      <c r="J229" s="61" t="s">
        <v>2170</v>
      </c>
      <c r="K229" s="61" t="s">
        <v>2144</v>
      </c>
      <c r="L229" s="61">
        <v>2</v>
      </c>
      <c r="M229" s="61"/>
      <c r="N229" s="61"/>
      <c r="O229" s="108" t="s">
        <v>6659</v>
      </c>
      <c r="P229" s="98"/>
      <c r="Q229" s="37" t="str">
        <f>IFERROR(INDEX('VOLO GUIDE TO WATERDEEP'!B$3:B$166,MATCH($H229,'VOLO GUIDE TO WATERDEEP'!$A$3:$A$166,0),1),"")</f>
        <v/>
      </c>
      <c r="R229" s="37" t="str">
        <f>IFERROR(INDEX('VOLO GUIDE TO WATERDEEP'!C$3:C$166,MATCH($H229,'VOLO GUIDE TO WATERDEEP'!$A$3:$A$166,0),1),"")</f>
        <v/>
      </c>
      <c r="S229" s="37" t="str">
        <f>IFERROR(INDEX('VOLO GUIDE TO WATERDEEP'!D$3:D$166,MATCH($H229,'VOLO GUIDE TO WATERDEEP'!$A$3:$A$166,0),1),"")</f>
        <v/>
      </c>
      <c r="T229" s="37" t="str">
        <f>IFERROR(INDEX('VOLO GUIDE TO WATERDEEP'!E$3:E$166,MATCH($H229,'VOLO GUIDE TO WATERDEEP'!$A$3:$A$166,0),1),"")</f>
        <v/>
      </c>
      <c r="U229" s="37" t="str">
        <f>IFERROR(INDEX('VOLO GUIDE TO WATERDEEP'!F$3:F$166,MATCH($H229,'VOLO GUIDE TO WATERDEEP'!$A$3:$A$166,0),1),"")</f>
        <v/>
      </c>
      <c r="V229" s="37" t="str">
        <f>IFERROR(INDEX('VOLO GUIDE TO WATERDEEP'!G$3:G$166,MATCH($H229,'VOLO GUIDE TO WATERDEEP'!$A$3:$A$166,0),1),"")</f>
        <v/>
      </c>
      <c r="W229" s="37" t="str">
        <f>IFERROR(INDEX('VOLO GUIDE TO WATERDEEP'!I$3:I$166,MATCH($H229,'VOLO GUIDE TO WATERDEEP'!$A$3:$A$166,0),1),"")</f>
        <v/>
      </c>
      <c r="X229" s="98"/>
      <c r="Y229" s="37" t="str">
        <f>IFERROR(INDEX(ORGANIZATIONS!$B$2:$B$43,MATCH($F229,ORGANIZATIONS!$G$2:$G$43,0),1),"")</f>
        <v/>
      </c>
      <c r="Z229" s="98"/>
      <c r="AA229" s="37" t="str">
        <f>IFERROR(INDEX(ORGANIZATIONS!$Z$3:$Z$45,MATCH($F229,ORGANIZATIONS!$Y$3:$Y$45,0),1),"")</f>
        <v/>
      </c>
      <c r="AB229" s="98"/>
      <c r="AC229" s="403"/>
      <c r="AD229" s="403"/>
      <c r="AE229" s="403"/>
      <c r="AF229" s="403"/>
      <c r="AG229" s="98"/>
      <c r="AH229" s="403"/>
      <c r="AI229" s="403"/>
      <c r="AJ229" s="403"/>
      <c r="AK229" s="403"/>
      <c r="AL229" s="98"/>
      <c r="AM229" s="403"/>
      <c r="AN229" s="403"/>
      <c r="AO229" s="403"/>
      <c r="AP229" s="403"/>
      <c r="AQ229" s="403"/>
    </row>
    <row r="230" spans="1:43">
      <c r="A230" t="s">
        <v>1093</v>
      </c>
      <c r="B230" s="1" t="str">
        <f t="shared" si="4"/>
        <v>C23</v>
      </c>
      <c r="C230" s="1" t="str">
        <f t="shared" si="5"/>
        <v>Halls of Hilmer, Master Armorer (business, C, 1)</v>
      </c>
      <c r="F230" s="37" t="s">
        <v>1391</v>
      </c>
      <c r="G230" s="37" t="s">
        <v>1783</v>
      </c>
      <c r="H230" s="61" t="s">
        <v>2401</v>
      </c>
      <c r="I230" s="61" t="s">
        <v>3290</v>
      </c>
      <c r="J230" s="61" t="s">
        <v>2164</v>
      </c>
      <c r="K230" s="61" t="s">
        <v>2144</v>
      </c>
      <c r="L230" s="61">
        <v>1</v>
      </c>
      <c r="M230" s="61"/>
      <c r="N230" s="61"/>
      <c r="O230" s="108" t="s">
        <v>6659</v>
      </c>
      <c r="P230" s="98"/>
      <c r="Q230" s="37" t="str">
        <f>IFERROR(INDEX('VOLO GUIDE TO WATERDEEP'!B$3:B$166,MATCH($H230,'VOLO GUIDE TO WATERDEEP'!$A$3:$A$166,0),1),"")</f>
        <v/>
      </c>
      <c r="R230" s="37" t="str">
        <f>IFERROR(INDEX('VOLO GUIDE TO WATERDEEP'!C$3:C$166,MATCH($H230,'VOLO GUIDE TO WATERDEEP'!$A$3:$A$166,0),1),"")</f>
        <v/>
      </c>
      <c r="S230" s="37" t="str">
        <f>IFERROR(INDEX('VOLO GUIDE TO WATERDEEP'!D$3:D$166,MATCH($H230,'VOLO GUIDE TO WATERDEEP'!$A$3:$A$166,0),1),"")</f>
        <v/>
      </c>
      <c r="T230" s="37" t="str">
        <f>IFERROR(INDEX('VOLO GUIDE TO WATERDEEP'!E$3:E$166,MATCH($H230,'VOLO GUIDE TO WATERDEEP'!$A$3:$A$166,0),1),"")</f>
        <v/>
      </c>
      <c r="U230" s="37" t="str">
        <f>IFERROR(INDEX('VOLO GUIDE TO WATERDEEP'!F$3:F$166,MATCH($H230,'VOLO GUIDE TO WATERDEEP'!$A$3:$A$166,0),1),"")</f>
        <v/>
      </c>
      <c r="V230" s="37" t="str">
        <f>IFERROR(INDEX('VOLO GUIDE TO WATERDEEP'!G$3:G$166,MATCH($H230,'VOLO GUIDE TO WATERDEEP'!$A$3:$A$166,0),1),"")</f>
        <v/>
      </c>
      <c r="W230" s="37" t="str">
        <f>IFERROR(INDEX('VOLO GUIDE TO WATERDEEP'!I$3:I$166,MATCH($H230,'VOLO GUIDE TO WATERDEEP'!$A$3:$A$166,0),1),"")</f>
        <v/>
      </c>
      <c r="X230" s="98"/>
      <c r="Y230" s="37" t="str">
        <f>IFERROR(INDEX(ORGANIZATIONS!$B$2:$B$43,MATCH($F230,ORGANIZATIONS!$G$2:$G$43,0),1),"")</f>
        <v/>
      </c>
      <c r="Z230" s="98"/>
      <c r="AA230" s="37" t="str">
        <f>IFERROR(INDEX(ORGANIZATIONS!$Z$3:$Z$45,MATCH($F230,ORGANIZATIONS!$Y$3:$Y$45,0),1),"")</f>
        <v/>
      </c>
      <c r="AB230" s="98"/>
      <c r="AC230" s="403"/>
      <c r="AD230" s="403"/>
      <c r="AE230" s="403"/>
      <c r="AF230" s="403"/>
      <c r="AG230" s="98"/>
      <c r="AH230" s="403"/>
      <c r="AI230" s="403"/>
      <c r="AJ230" s="403"/>
      <c r="AK230" s="403"/>
      <c r="AL230" s="98"/>
      <c r="AM230" s="403"/>
      <c r="AN230" s="403"/>
      <c r="AO230" s="403"/>
      <c r="AP230" s="403"/>
      <c r="AQ230" s="403"/>
    </row>
    <row r="231" spans="1:43">
      <c r="A231" t="s">
        <v>1094</v>
      </c>
      <c r="B231" s="1" t="str">
        <f t="shared" si="4"/>
        <v>C24</v>
      </c>
      <c r="C231" s="1" t="str">
        <f t="shared" si="5"/>
        <v>The Dragon's Head Tavern (tavern, C, 2)</v>
      </c>
      <c r="F231" s="37" t="s">
        <v>1392</v>
      </c>
      <c r="G231" s="37" t="s">
        <v>1784</v>
      </c>
      <c r="H231" s="61" t="s">
        <v>2402</v>
      </c>
      <c r="I231" s="61" t="s">
        <v>3290</v>
      </c>
      <c r="J231" s="61" t="s">
        <v>2168</v>
      </c>
      <c r="K231" s="61" t="s">
        <v>2144</v>
      </c>
      <c r="L231" s="61">
        <v>2</v>
      </c>
      <c r="M231" s="61"/>
      <c r="N231" s="61"/>
      <c r="O231" s="108" t="s">
        <v>6659</v>
      </c>
      <c r="P231" s="98"/>
      <c r="Q231" s="37" t="str">
        <f>IFERROR(INDEX('VOLO GUIDE TO WATERDEEP'!B$3:B$166,MATCH($H231,'VOLO GUIDE TO WATERDEEP'!$A$3:$A$166,0),1),"")</f>
        <v/>
      </c>
      <c r="R231" s="37" t="str">
        <f>IFERROR(INDEX('VOLO GUIDE TO WATERDEEP'!C$3:C$166,MATCH($H231,'VOLO GUIDE TO WATERDEEP'!$A$3:$A$166,0),1),"")</f>
        <v/>
      </c>
      <c r="S231" s="37" t="str">
        <f>IFERROR(INDEX('VOLO GUIDE TO WATERDEEP'!D$3:D$166,MATCH($H231,'VOLO GUIDE TO WATERDEEP'!$A$3:$A$166,0),1),"")</f>
        <v/>
      </c>
      <c r="T231" s="37" t="str">
        <f>IFERROR(INDEX('VOLO GUIDE TO WATERDEEP'!E$3:E$166,MATCH($H231,'VOLO GUIDE TO WATERDEEP'!$A$3:$A$166,0),1),"")</f>
        <v/>
      </c>
      <c r="U231" s="37" t="str">
        <f>IFERROR(INDEX('VOLO GUIDE TO WATERDEEP'!F$3:F$166,MATCH($H231,'VOLO GUIDE TO WATERDEEP'!$A$3:$A$166,0),1),"")</f>
        <v/>
      </c>
      <c r="V231" s="37" t="str">
        <f>IFERROR(INDEX('VOLO GUIDE TO WATERDEEP'!G$3:G$166,MATCH($H231,'VOLO GUIDE TO WATERDEEP'!$A$3:$A$166,0),1),"")</f>
        <v/>
      </c>
      <c r="W231" s="37" t="str">
        <f>IFERROR(INDEX('VOLO GUIDE TO WATERDEEP'!I$3:I$166,MATCH($H231,'VOLO GUIDE TO WATERDEEP'!$A$3:$A$166,0),1),"")</f>
        <v/>
      </c>
      <c r="X231" s="98"/>
      <c r="Y231" s="37" t="str">
        <f>IFERROR(INDEX(ORGANIZATIONS!$B$2:$B$43,MATCH($F231,ORGANIZATIONS!$G$2:$G$43,0),1),"")</f>
        <v/>
      </c>
      <c r="Z231" s="98"/>
      <c r="AA231" s="37" t="str">
        <f>IFERROR(INDEX(ORGANIZATIONS!$Z$3:$Z$45,MATCH($F231,ORGANIZATIONS!$Y$3:$Y$45,0),1),"")</f>
        <v/>
      </c>
      <c r="AB231" s="98"/>
      <c r="AC231" s="403"/>
      <c r="AD231" s="403"/>
      <c r="AE231" s="403"/>
      <c r="AF231" s="403"/>
      <c r="AG231" s="98"/>
      <c r="AH231" s="403"/>
      <c r="AI231" s="403"/>
      <c r="AJ231" s="403"/>
      <c r="AK231" s="403"/>
      <c r="AL231" s="98"/>
      <c r="AM231" s="403"/>
      <c r="AN231" s="403"/>
      <c r="AO231" s="403"/>
      <c r="AP231" s="403"/>
      <c r="AQ231" s="403"/>
    </row>
    <row r="232" spans="1:43">
      <c r="A232" t="s">
        <v>1095</v>
      </c>
      <c r="B232" s="1" t="str">
        <f t="shared" si="4"/>
        <v>C25</v>
      </c>
      <c r="C232" s="1" t="str">
        <f t="shared" si="5"/>
        <v>Halambar Lutes &amp; Harps (business, B, 2)</v>
      </c>
      <c r="F232" s="37" t="s">
        <v>1393</v>
      </c>
      <c r="G232" s="37" t="s">
        <v>1785</v>
      </c>
      <c r="H232" s="61" t="s">
        <v>2403</v>
      </c>
      <c r="I232" s="61" t="s">
        <v>3290</v>
      </c>
      <c r="J232" s="61" t="s">
        <v>2164</v>
      </c>
      <c r="K232" s="61" t="s">
        <v>2156</v>
      </c>
      <c r="L232" s="61">
        <v>2</v>
      </c>
      <c r="M232" s="61"/>
      <c r="N232" s="61"/>
      <c r="O232" s="108" t="s">
        <v>6659</v>
      </c>
      <c r="P232" s="98"/>
      <c r="Q232" s="37">
        <f>IFERROR(INDEX('VOLO GUIDE TO WATERDEEP'!B$3:B$166,MATCH($H232,'VOLO GUIDE TO WATERDEEP'!$A$3:$A$166,0),1),"")</f>
        <v>4</v>
      </c>
      <c r="R232" s="37">
        <f>IFERROR(INDEX('VOLO GUIDE TO WATERDEEP'!C$3:C$166,MATCH($H232,'VOLO GUIDE TO WATERDEEP'!$A$3:$A$166,0),1),"")</f>
        <v>0</v>
      </c>
      <c r="S232" s="37">
        <f>IFERROR(INDEX('VOLO GUIDE TO WATERDEEP'!D$3:D$166,MATCH($H232,'VOLO GUIDE TO WATERDEEP'!$A$3:$A$166,0),1),"")</f>
        <v>0</v>
      </c>
      <c r="T232" s="37">
        <f>IFERROR(INDEX('VOLO GUIDE TO WATERDEEP'!E$3:E$166,MATCH($H232,'VOLO GUIDE TO WATERDEEP'!$A$3:$A$166,0),1),"")</f>
        <v>0</v>
      </c>
      <c r="U232" s="37">
        <f>IFERROR(INDEX('VOLO GUIDE TO WATERDEEP'!F$3:F$166,MATCH($H232,'VOLO GUIDE TO WATERDEEP'!$A$3:$A$166,0),1),"")</f>
        <v>0</v>
      </c>
      <c r="V232" s="37">
        <f>IFERROR(INDEX('VOLO GUIDE TO WATERDEEP'!G$3:G$166,MATCH($H232,'VOLO GUIDE TO WATERDEEP'!$A$3:$A$166,0),1),"")</f>
        <v>0</v>
      </c>
      <c r="W232" s="37" t="str">
        <f>IFERROR(INDEX('VOLO GUIDE TO WATERDEEP'!I$3:I$166,MATCH($H232,'VOLO GUIDE TO WATERDEEP'!$A$3:$A$166,0),1),"")</f>
        <v>CASTLE WARD</v>
      </c>
      <c r="X232" s="98"/>
      <c r="Y232" s="37" t="str">
        <f>IFERROR(INDEX(ORGANIZATIONS!$B$2:$B$43,MATCH($F232,ORGANIZATIONS!$G$2:$G$43,0),1),"")</f>
        <v/>
      </c>
      <c r="Z232" s="98"/>
      <c r="AA232" s="37" t="str">
        <f>IFERROR(INDEX(ORGANIZATIONS!$Z$3:$Z$45,MATCH($F232,ORGANIZATIONS!$Y$3:$Y$45,0),1),"")</f>
        <v/>
      </c>
      <c r="AB232" s="98"/>
      <c r="AC232" s="403"/>
      <c r="AD232" s="403"/>
      <c r="AE232" s="403"/>
      <c r="AF232" s="403"/>
      <c r="AG232" s="98"/>
      <c r="AH232" s="403"/>
      <c r="AI232" s="403"/>
      <c r="AJ232" s="403"/>
      <c r="AK232" s="403"/>
      <c r="AL232" s="98"/>
      <c r="AM232" s="403"/>
      <c r="AN232" s="403"/>
      <c r="AO232" s="403"/>
      <c r="AP232" s="403"/>
      <c r="AQ232" s="403"/>
    </row>
    <row r="233" spans="1:43">
      <c r="A233" t="s">
        <v>1096</v>
      </c>
      <c r="B233" s="1" t="str">
        <f t="shared" si="4"/>
        <v>C26</v>
      </c>
      <c r="C233" s="1" t="str">
        <f t="shared" si="5"/>
        <v>The Golden Key Locksmiths (business, C, 2)</v>
      </c>
      <c r="F233" s="37" t="s">
        <v>1394</v>
      </c>
      <c r="G233" s="37" t="s">
        <v>1786</v>
      </c>
      <c r="H233" s="61" t="s">
        <v>2404</v>
      </c>
      <c r="I233" s="61" t="s">
        <v>3290</v>
      </c>
      <c r="J233" s="61" t="s">
        <v>2164</v>
      </c>
      <c r="K233" s="61" t="s">
        <v>2144</v>
      </c>
      <c r="L233" s="61">
        <v>2</v>
      </c>
      <c r="M233" s="61"/>
      <c r="N233" s="61"/>
      <c r="O233" s="108" t="s">
        <v>6659</v>
      </c>
      <c r="P233" s="98"/>
      <c r="Q233" s="37" t="str">
        <f>IFERROR(INDEX('VOLO GUIDE TO WATERDEEP'!B$3:B$166,MATCH($H233,'VOLO GUIDE TO WATERDEEP'!$A$3:$A$166,0),1),"")</f>
        <v/>
      </c>
      <c r="R233" s="37" t="str">
        <f>IFERROR(INDEX('VOLO GUIDE TO WATERDEEP'!C$3:C$166,MATCH($H233,'VOLO GUIDE TO WATERDEEP'!$A$3:$A$166,0),1),"")</f>
        <v/>
      </c>
      <c r="S233" s="37" t="str">
        <f>IFERROR(INDEX('VOLO GUIDE TO WATERDEEP'!D$3:D$166,MATCH($H233,'VOLO GUIDE TO WATERDEEP'!$A$3:$A$166,0),1),"")</f>
        <v/>
      </c>
      <c r="T233" s="37" t="str">
        <f>IFERROR(INDEX('VOLO GUIDE TO WATERDEEP'!E$3:E$166,MATCH($H233,'VOLO GUIDE TO WATERDEEP'!$A$3:$A$166,0),1),"")</f>
        <v/>
      </c>
      <c r="U233" s="37" t="str">
        <f>IFERROR(INDEX('VOLO GUIDE TO WATERDEEP'!F$3:F$166,MATCH($H233,'VOLO GUIDE TO WATERDEEP'!$A$3:$A$166,0),1),"")</f>
        <v/>
      </c>
      <c r="V233" s="37" t="str">
        <f>IFERROR(INDEX('VOLO GUIDE TO WATERDEEP'!G$3:G$166,MATCH($H233,'VOLO GUIDE TO WATERDEEP'!$A$3:$A$166,0),1),"")</f>
        <v/>
      </c>
      <c r="W233" s="37" t="str">
        <f>IFERROR(INDEX('VOLO GUIDE TO WATERDEEP'!I$3:I$166,MATCH($H233,'VOLO GUIDE TO WATERDEEP'!$A$3:$A$166,0),1),"")</f>
        <v/>
      </c>
      <c r="X233" s="98"/>
      <c r="Y233" s="37" t="str">
        <f>IFERROR(INDEX(ORGANIZATIONS!$B$2:$B$43,MATCH($F233,ORGANIZATIONS!$G$2:$G$43,0),1),"")</f>
        <v/>
      </c>
      <c r="Z233" s="98"/>
      <c r="AA233" s="37" t="str">
        <f>IFERROR(INDEX(ORGANIZATIONS!$Z$3:$Z$45,MATCH($F233,ORGANIZATIONS!$Y$3:$Y$45,0),1),"")</f>
        <v/>
      </c>
      <c r="AB233" s="98"/>
      <c r="AC233" s="403"/>
      <c r="AD233" s="403"/>
      <c r="AE233" s="403"/>
      <c r="AF233" s="403"/>
      <c r="AG233" s="98"/>
      <c r="AH233" s="403"/>
      <c r="AI233" s="403"/>
      <c r="AJ233" s="403"/>
      <c r="AK233" s="403"/>
      <c r="AL233" s="98"/>
      <c r="AM233" s="403"/>
      <c r="AN233" s="403"/>
      <c r="AO233" s="403"/>
      <c r="AP233" s="403"/>
      <c r="AQ233" s="403"/>
    </row>
    <row r="234" spans="1:43">
      <c r="A234" t="s">
        <v>1012</v>
      </c>
      <c r="B234" s="1" t="str">
        <f t="shared" si="4"/>
        <v>C27</v>
      </c>
      <c r="C234" s="1" t="str">
        <f t="shared" si="5"/>
        <v>The Master Bakers' Hall (guildhall, B, 2)</v>
      </c>
      <c r="F234" s="37" t="s">
        <v>1395</v>
      </c>
      <c r="G234" s="37" t="s">
        <v>1787</v>
      </c>
      <c r="H234" s="61" t="s">
        <v>2405</v>
      </c>
      <c r="I234" s="61" t="s">
        <v>3290</v>
      </c>
      <c r="J234" s="61" t="s">
        <v>2171</v>
      </c>
      <c r="K234" s="61" t="s">
        <v>2156</v>
      </c>
      <c r="L234" s="61">
        <v>2</v>
      </c>
      <c r="M234" s="61"/>
      <c r="N234" s="61"/>
      <c r="O234" s="108" t="s">
        <v>6659</v>
      </c>
      <c r="P234" s="98"/>
      <c r="Q234" s="37" t="str">
        <f>IFERROR(INDEX('VOLO GUIDE TO WATERDEEP'!B$3:B$166,MATCH($H234,'VOLO GUIDE TO WATERDEEP'!$A$3:$A$166,0),1),"")</f>
        <v/>
      </c>
      <c r="R234" s="37" t="str">
        <f>IFERROR(INDEX('VOLO GUIDE TO WATERDEEP'!C$3:C$166,MATCH($H234,'VOLO GUIDE TO WATERDEEP'!$A$3:$A$166,0),1),"")</f>
        <v/>
      </c>
      <c r="S234" s="37" t="str">
        <f>IFERROR(INDEX('VOLO GUIDE TO WATERDEEP'!D$3:D$166,MATCH($H234,'VOLO GUIDE TO WATERDEEP'!$A$3:$A$166,0),1),"")</f>
        <v/>
      </c>
      <c r="T234" s="37" t="str">
        <f>IFERROR(INDEX('VOLO GUIDE TO WATERDEEP'!E$3:E$166,MATCH($H234,'VOLO GUIDE TO WATERDEEP'!$A$3:$A$166,0),1),"")</f>
        <v/>
      </c>
      <c r="U234" s="37" t="str">
        <f>IFERROR(INDEX('VOLO GUIDE TO WATERDEEP'!F$3:F$166,MATCH($H234,'VOLO GUIDE TO WATERDEEP'!$A$3:$A$166,0),1),"")</f>
        <v/>
      </c>
      <c r="V234" s="37" t="str">
        <f>IFERROR(INDEX('VOLO GUIDE TO WATERDEEP'!G$3:G$166,MATCH($H234,'VOLO GUIDE TO WATERDEEP'!$A$3:$A$166,0),1),"")</f>
        <v/>
      </c>
      <c r="W234" s="37" t="str">
        <f>IFERROR(INDEX('VOLO GUIDE TO WATERDEEP'!I$3:I$166,MATCH($H234,'VOLO GUIDE TO WATERDEEP'!$A$3:$A$166,0),1),"")</f>
        <v/>
      </c>
      <c r="X234" s="98"/>
      <c r="Y234" s="37" t="str">
        <f>IFERROR(INDEX(ORGANIZATIONS!$B$2:$B$43,MATCH($F234,ORGANIZATIONS!$G$2:$G$43,0),1),"")</f>
        <v xml:space="preserve"> Baker's Guild</v>
      </c>
      <c r="Z234" s="98"/>
      <c r="AA234" s="37" t="str">
        <f>IFERROR(INDEX(ORGANIZATIONS!$Z$3:$Z$45,MATCH($F234,ORGANIZATIONS!$Y$3:$Y$45,0),1),"")</f>
        <v/>
      </c>
      <c r="AB234" s="98"/>
      <c r="AC234" s="403"/>
      <c r="AD234" s="403"/>
      <c r="AE234" s="403"/>
      <c r="AF234" s="403"/>
      <c r="AG234" s="98"/>
      <c r="AH234" s="403"/>
      <c r="AI234" s="403"/>
      <c r="AJ234" s="403"/>
      <c r="AK234" s="403"/>
      <c r="AL234" s="98"/>
      <c r="AM234" s="403"/>
      <c r="AN234" s="403"/>
      <c r="AO234" s="403"/>
      <c r="AP234" s="403"/>
      <c r="AQ234" s="403"/>
    </row>
    <row r="235" spans="1:43">
      <c r="A235" t="s">
        <v>1013</v>
      </c>
      <c r="B235" s="1" t="str">
        <f t="shared" si="4"/>
        <v>C28</v>
      </c>
      <c r="C235" s="1" t="str">
        <f t="shared" si="5"/>
        <v>Velstrode the Venturer's Row house (house, B, 3)</v>
      </c>
      <c r="F235" s="37" t="s">
        <v>1396</v>
      </c>
      <c r="G235" s="37" t="s">
        <v>1788</v>
      </c>
      <c r="H235" s="61" t="s">
        <v>2406</v>
      </c>
      <c r="I235" s="61" t="s">
        <v>3290</v>
      </c>
      <c r="J235" s="61" t="s">
        <v>2183</v>
      </c>
      <c r="K235" s="61" t="s">
        <v>2156</v>
      </c>
      <c r="L235" s="61">
        <v>3</v>
      </c>
      <c r="M235" s="61"/>
      <c r="N235" s="61"/>
      <c r="O235" s="108" t="s">
        <v>6659</v>
      </c>
      <c r="P235" s="98"/>
      <c r="Q235" s="37" t="str">
        <f>IFERROR(INDEX('VOLO GUIDE TO WATERDEEP'!B$3:B$166,MATCH($H235,'VOLO GUIDE TO WATERDEEP'!$A$3:$A$166,0),1),"")</f>
        <v/>
      </c>
      <c r="R235" s="37" t="str">
        <f>IFERROR(INDEX('VOLO GUIDE TO WATERDEEP'!C$3:C$166,MATCH($H235,'VOLO GUIDE TO WATERDEEP'!$A$3:$A$166,0),1),"")</f>
        <v/>
      </c>
      <c r="S235" s="37" t="str">
        <f>IFERROR(INDEX('VOLO GUIDE TO WATERDEEP'!D$3:D$166,MATCH($H235,'VOLO GUIDE TO WATERDEEP'!$A$3:$A$166,0),1),"")</f>
        <v/>
      </c>
      <c r="T235" s="37" t="str">
        <f>IFERROR(INDEX('VOLO GUIDE TO WATERDEEP'!E$3:E$166,MATCH($H235,'VOLO GUIDE TO WATERDEEP'!$A$3:$A$166,0),1),"")</f>
        <v/>
      </c>
      <c r="U235" s="37" t="str">
        <f>IFERROR(INDEX('VOLO GUIDE TO WATERDEEP'!F$3:F$166,MATCH($H235,'VOLO GUIDE TO WATERDEEP'!$A$3:$A$166,0),1),"")</f>
        <v/>
      </c>
      <c r="V235" s="37" t="str">
        <f>IFERROR(INDEX('VOLO GUIDE TO WATERDEEP'!G$3:G$166,MATCH($H235,'VOLO GUIDE TO WATERDEEP'!$A$3:$A$166,0),1),"")</f>
        <v/>
      </c>
      <c r="W235" s="37" t="str">
        <f>IFERROR(INDEX('VOLO GUIDE TO WATERDEEP'!I$3:I$166,MATCH($H235,'VOLO GUIDE TO WATERDEEP'!$A$3:$A$166,0),1),"")</f>
        <v/>
      </c>
      <c r="X235" s="98"/>
      <c r="Y235" s="37" t="str">
        <f>IFERROR(INDEX(ORGANIZATIONS!$B$2:$B$43,MATCH($F235,ORGANIZATIONS!$G$2:$G$43,0),1),"")</f>
        <v/>
      </c>
      <c r="Z235" s="98"/>
      <c r="AA235" s="37" t="str">
        <f>IFERROR(INDEX(ORGANIZATIONS!$Z$3:$Z$45,MATCH($F235,ORGANIZATIONS!$Y$3:$Y$45,0),1),"")</f>
        <v/>
      </c>
      <c r="AB235" s="98"/>
      <c r="AC235" s="403"/>
      <c r="AD235" s="403"/>
      <c r="AE235" s="403"/>
      <c r="AF235" s="403"/>
      <c r="AG235" s="98"/>
      <c r="AH235" s="403"/>
      <c r="AI235" s="403"/>
      <c r="AJ235" s="403"/>
      <c r="AK235" s="403"/>
      <c r="AL235" s="98"/>
      <c r="AM235" s="403"/>
      <c r="AN235" s="403"/>
      <c r="AO235" s="403"/>
      <c r="AP235" s="403"/>
      <c r="AQ235" s="403"/>
    </row>
    <row r="236" spans="1:43">
      <c r="A236" t="s">
        <v>1014</v>
      </c>
      <c r="B236" s="1" t="str">
        <f t="shared" ref="B236:B318" si="6">LEFT(LEFT(A236,FIND(":",A236)),LEN(LEFT(A236,FIND(":",A236)))-1)</f>
        <v>C29</v>
      </c>
      <c r="C236" s="1" t="str">
        <f t="shared" ref="C236:C318" si="7">RIGHT(A236,LEN(A236)-FIND(":",A236)-1)</f>
        <v>Olmhazan's Jewels (business; B, 1)</v>
      </c>
      <c r="F236" s="37" t="s">
        <v>1397</v>
      </c>
      <c r="G236" s="37" t="s">
        <v>2160</v>
      </c>
      <c r="H236" s="61" t="s">
        <v>2407</v>
      </c>
      <c r="I236" s="61" t="s">
        <v>3290</v>
      </c>
      <c r="J236" s="61" t="s">
        <v>2164</v>
      </c>
      <c r="K236" s="61" t="s">
        <v>2156</v>
      </c>
      <c r="L236" s="61">
        <v>1</v>
      </c>
      <c r="M236" s="61"/>
      <c r="N236" s="61"/>
      <c r="O236" s="108" t="s">
        <v>6659</v>
      </c>
      <c r="P236" s="98"/>
      <c r="Q236" s="37" t="str">
        <f>IFERROR(INDEX('VOLO GUIDE TO WATERDEEP'!B$3:B$166,MATCH($H236,'VOLO GUIDE TO WATERDEEP'!$A$3:$A$166,0),1),"")</f>
        <v/>
      </c>
      <c r="R236" s="37" t="str">
        <f>IFERROR(INDEX('VOLO GUIDE TO WATERDEEP'!C$3:C$166,MATCH($H236,'VOLO GUIDE TO WATERDEEP'!$A$3:$A$166,0),1),"")</f>
        <v/>
      </c>
      <c r="S236" s="37" t="str">
        <f>IFERROR(INDEX('VOLO GUIDE TO WATERDEEP'!D$3:D$166,MATCH($H236,'VOLO GUIDE TO WATERDEEP'!$A$3:$A$166,0),1),"")</f>
        <v/>
      </c>
      <c r="T236" s="37" t="str">
        <f>IFERROR(INDEX('VOLO GUIDE TO WATERDEEP'!E$3:E$166,MATCH($H236,'VOLO GUIDE TO WATERDEEP'!$A$3:$A$166,0),1),"")</f>
        <v/>
      </c>
      <c r="U236" s="37" t="str">
        <f>IFERROR(INDEX('VOLO GUIDE TO WATERDEEP'!F$3:F$166,MATCH($H236,'VOLO GUIDE TO WATERDEEP'!$A$3:$A$166,0),1),"")</f>
        <v/>
      </c>
      <c r="V236" s="37" t="str">
        <f>IFERROR(INDEX('VOLO GUIDE TO WATERDEEP'!G$3:G$166,MATCH($H236,'VOLO GUIDE TO WATERDEEP'!$A$3:$A$166,0),1),"")</f>
        <v/>
      </c>
      <c r="W236" s="37" t="str">
        <f>IFERROR(INDEX('VOLO GUIDE TO WATERDEEP'!I$3:I$166,MATCH($H236,'VOLO GUIDE TO WATERDEEP'!$A$3:$A$166,0),1),"")</f>
        <v/>
      </c>
      <c r="X236" s="98"/>
      <c r="Y236" s="37" t="str">
        <f>IFERROR(INDEX(ORGANIZATIONS!$B$2:$B$43,MATCH($F236,ORGANIZATIONS!$G$2:$G$43,0),1),"")</f>
        <v/>
      </c>
      <c r="Z236" s="98"/>
      <c r="AA236" s="37" t="str">
        <f>IFERROR(INDEX(ORGANIZATIONS!$Z$3:$Z$45,MATCH($F236,ORGANIZATIONS!$Y$3:$Y$45,0),1),"")</f>
        <v/>
      </c>
      <c r="AB236" s="98"/>
      <c r="AC236" s="403"/>
      <c r="AD236" s="403"/>
      <c r="AE236" s="403"/>
      <c r="AF236" s="403"/>
      <c r="AG236" s="98"/>
      <c r="AH236" s="403"/>
      <c r="AI236" s="403"/>
      <c r="AJ236" s="403"/>
      <c r="AK236" s="403"/>
      <c r="AL236" s="98"/>
      <c r="AM236" s="403"/>
      <c r="AN236" s="403"/>
      <c r="AO236" s="403"/>
      <c r="AP236" s="403"/>
      <c r="AQ236" s="403"/>
    </row>
    <row r="237" spans="1:43">
      <c r="A237" t="s">
        <v>1015</v>
      </c>
      <c r="B237" s="1" t="str">
        <f t="shared" si="6"/>
        <v>C30</v>
      </c>
      <c r="C237" s="1" t="str">
        <f t="shared" si="7"/>
        <v>The Asp's Strike (tavern, C, 2)</v>
      </c>
      <c r="F237" s="37" t="s">
        <v>1398</v>
      </c>
      <c r="G237" s="37" t="s">
        <v>1789</v>
      </c>
      <c r="H237" s="61" t="s">
        <v>2408</v>
      </c>
      <c r="I237" s="61" t="s">
        <v>3290</v>
      </c>
      <c r="J237" s="61" t="s">
        <v>2168</v>
      </c>
      <c r="K237" s="61" t="s">
        <v>2144</v>
      </c>
      <c r="L237" s="61">
        <v>2</v>
      </c>
      <c r="M237" s="61"/>
      <c r="N237" s="61"/>
      <c r="O237" s="108" t="s">
        <v>6659</v>
      </c>
      <c r="P237" s="98"/>
      <c r="Q237" s="37" t="str">
        <f>IFERROR(INDEX('VOLO GUIDE TO WATERDEEP'!B$3:B$166,MATCH($H237,'VOLO GUIDE TO WATERDEEP'!$A$3:$A$166,0),1),"")</f>
        <v/>
      </c>
      <c r="R237" s="37" t="str">
        <f>IFERROR(INDEX('VOLO GUIDE TO WATERDEEP'!C$3:C$166,MATCH($H237,'VOLO GUIDE TO WATERDEEP'!$A$3:$A$166,0),1),"")</f>
        <v/>
      </c>
      <c r="S237" s="37" t="str">
        <f>IFERROR(INDEX('VOLO GUIDE TO WATERDEEP'!D$3:D$166,MATCH($H237,'VOLO GUIDE TO WATERDEEP'!$A$3:$A$166,0),1),"")</f>
        <v/>
      </c>
      <c r="T237" s="37" t="str">
        <f>IFERROR(INDEX('VOLO GUIDE TO WATERDEEP'!E$3:E$166,MATCH($H237,'VOLO GUIDE TO WATERDEEP'!$A$3:$A$166,0),1),"")</f>
        <v/>
      </c>
      <c r="U237" s="37" t="str">
        <f>IFERROR(INDEX('VOLO GUIDE TO WATERDEEP'!F$3:F$166,MATCH($H237,'VOLO GUIDE TO WATERDEEP'!$A$3:$A$166,0),1),"")</f>
        <v/>
      </c>
      <c r="V237" s="37" t="str">
        <f>IFERROR(INDEX('VOLO GUIDE TO WATERDEEP'!G$3:G$166,MATCH($H237,'VOLO GUIDE TO WATERDEEP'!$A$3:$A$166,0),1),"")</f>
        <v/>
      </c>
      <c r="W237" s="37" t="str">
        <f>IFERROR(INDEX('VOLO GUIDE TO WATERDEEP'!I$3:I$166,MATCH($H237,'VOLO GUIDE TO WATERDEEP'!$A$3:$A$166,0),1),"")</f>
        <v/>
      </c>
      <c r="X237" s="98"/>
      <c r="Y237" s="37" t="str">
        <f>IFERROR(INDEX(ORGANIZATIONS!$B$2:$B$43,MATCH($F237,ORGANIZATIONS!$G$2:$G$43,0),1),"")</f>
        <v/>
      </c>
      <c r="Z237" s="98"/>
      <c r="AA237" s="37" t="str">
        <f>IFERROR(INDEX(ORGANIZATIONS!$Z$3:$Z$45,MATCH($F237,ORGANIZATIONS!$Y$3:$Y$45,0),1),"")</f>
        <v/>
      </c>
      <c r="AB237" s="98"/>
      <c r="AC237" s="403"/>
      <c r="AD237" s="403"/>
      <c r="AE237" s="403"/>
      <c r="AF237" s="403"/>
      <c r="AG237" s="98"/>
      <c r="AH237" s="403"/>
      <c r="AI237" s="403"/>
      <c r="AJ237" s="403"/>
      <c r="AK237" s="403"/>
      <c r="AL237" s="98"/>
      <c r="AM237" s="403"/>
      <c r="AN237" s="403"/>
      <c r="AO237" s="403"/>
      <c r="AP237" s="403"/>
      <c r="AQ237" s="403"/>
    </row>
    <row r="238" spans="1:43">
      <c r="A238" t="s">
        <v>1016</v>
      </c>
      <c r="B238" s="1" t="str">
        <f t="shared" si="6"/>
        <v>C31</v>
      </c>
      <c r="C238" s="1" t="str">
        <f t="shared" si="7"/>
        <v>Rebeleigh's Elegant Headwear (business, C, 1)</v>
      </c>
      <c r="F238" s="37" t="s">
        <v>1399</v>
      </c>
      <c r="G238" s="37" t="s">
        <v>1790</v>
      </c>
      <c r="H238" s="61" t="s">
        <v>2409</v>
      </c>
      <c r="I238" s="61" t="s">
        <v>3290</v>
      </c>
      <c r="J238" s="61" t="s">
        <v>2164</v>
      </c>
      <c r="K238" s="61" t="s">
        <v>2144</v>
      </c>
      <c r="L238" s="61">
        <v>1</v>
      </c>
      <c r="M238" s="61"/>
      <c r="N238" s="61"/>
      <c r="O238" s="108" t="s">
        <v>6659</v>
      </c>
      <c r="P238" s="98"/>
      <c r="Q238" s="37" t="str">
        <f>IFERROR(INDEX('VOLO GUIDE TO WATERDEEP'!B$3:B$166,MATCH($H238,'VOLO GUIDE TO WATERDEEP'!$A$3:$A$166,0),1),"")</f>
        <v/>
      </c>
      <c r="R238" s="37" t="str">
        <f>IFERROR(INDEX('VOLO GUIDE TO WATERDEEP'!C$3:C$166,MATCH($H238,'VOLO GUIDE TO WATERDEEP'!$A$3:$A$166,0),1),"")</f>
        <v/>
      </c>
      <c r="S238" s="37" t="str">
        <f>IFERROR(INDEX('VOLO GUIDE TO WATERDEEP'!D$3:D$166,MATCH($H238,'VOLO GUIDE TO WATERDEEP'!$A$3:$A$166,0),1),"")</f>
        <v/>
      </c>
      <c r="T238" s="37" t="str">
        <f>IFERROR(INDEX('VOLO GUIDE TO WATERDEEP'!E$3:E$166,MATCH($H238,'VOLO GUIDE TO WATERDEEP'!$A$3:$A$166,0),1),"")</f>
        <v/>
      </c>
      <c r="U238" s="37" t="str">
        <f>IFERROR(INDEX('VOLO GUIDE TO WATERDEEP'!F$3:F$166,MATCH($H238,'VOLO GUIDE TO WATERDEEP'!$A$3:$A$166,0),1),"")</f>
        <v/>
      </c>
      <c r="V238" s="37" t="str">
        <f>IFERROR(INDEX('VOLO GUIDE TO WATERDEEP'!G$3:G$166,MATCH($H238,'VOLO GUIDE TO WATERDEEP'!$A$3:$A$166,0),1),"")</f>
        <v/>
      </c>
      <c r="W238" s="37" t="str">
        <f>IFERROR(INDEX('VOLO GUIDE TO WATERDEEP'!I$3:I$166,MATCH($H238,'VOLO GUIDE TO WATERDEEP'!$A$3:$A$166,0),1),"")</f>
        <v/>
      </c>
      <c r="X238" s="98"/>
      <c r="Y238" s="37" t="str">
        <f>IFERROR(INDEX(ORGANIZATIONS!$B$2:$B$43,MATCH($F238,ORGANIZATIONS!$G$2:$G$43,0),1),"")</f>
        <v/>
      </c>
      <c r="Z238" s="98"/>
      <c r="AA238" s="37" t="str">
        <f>IFERROR(INDEX(ORGANIZATIONS!$Z$3:$Z$45,MATCH($F238,ORGANIZATIONS!$Y$3:$Y$45,0),1),"")</f>
        <v/>
      </c>
      <c r="AB238" s="98"/>
      <c r="AC238" s="403"/>
      <c r="AD238" s="403"/>
      <c r="AE238" s="403"/>
      <c r="AF238" s="403"/>
      <c r="AG238" s="98"/>
      <c r="AH238" s="403"/>
      <c r="AI238" s="403"/>
      <c r="AJ238" s="403"/>
      <c r="AK238" s="403"/>
      <c r="AL238" s="98"/>
      <c r="AM238" s="403"/>
      <c r="AN238" s="403"/>
      <c r="AO238" s="403"/>
      <c r="AP238" s="403"/>
      <c r="AQ238" s="403"/>
    </row>
    <row r="239" spans="1:43">
      <c r="A239" t="s">
        <v>1017</v>
      </c>
      <c r="B239" s="1" t="str">
        <f t="shared" si="6"/>
        <v>C32</v>
      </c>
      <c r="C239" s="1" t="str">
        <f t="shared" si="7"/>
        <v>The Elfstone Tavern (tavern, B, 2)</v>
      </c>
      <c r="F239" s="37" t="s">
        <v>1400</v>
      </c>
      <c r="G239" s="37" t="s">
        <v>1791</v>
      </c>
      <c r="H239" s="61" t="s">
        <v>2410</v>
      </c>
      <c r="I239" s="61" t="s">
        <v>3290</v>
      </c>
      <c r="J239" s="61" t="s">
        <v>2168</v>
      </c>
      <c r="K239" s="61" t="s">
        <v>2156</v>
      </c>
      <c r="L239" s="61">
        <v>2</v>
      </c>
      <c r="M239" s="61"/>
      <c r="N239" s="61"/>
      <c r="O239" s="108" t="s">
        <v>6659</v>
      </c>
      <c r="P239" s="98"/>
      <c r="Q239" s="37">
        <f>IFERROR(INDEX('VOLO GUIDE TO WATERDEEP'!B$3:B$166,MATCH($H239,'VOLO GUIDE TO WATERDEEP'!$A$3:$A$166,0),1),"")</f>
        <v>4</v>
      </c>
      <c r="R239" s="37">
        <f>IFERROR(INDEX('VOLO GUIDE TO WATERDEEP'!C$3:C$166,MATCH($H239,'VOLO GUIDE TO WATERDEEP'!$A$3:$A$166,0),1),"")</f>
        <v>4</v>
      </c>
      <c r="S239" s="37">
        <f>IFERROR(INDEX('VOLO GUIDE TO WATERDEEP'!D$3:D$166,MATCH($H239,'VOLO GUIDE TO WATERDEEP'!$A$3:$A$166,0),1),"")</f>
        <v>0</v>
      </c>
      <c r="T239" s="37">
        <f>IFERROR(INDEX('VOLO GUIDE TO WATERDEEP'!E$3:E$166,MATCH($H239,'VOLO GUIDE TO WATERDEEP'!$A$3:$A$166,0),1),"")</f>
        <v>0</v>
      </c>
      <c r="U239" s="37" t="str">
        <f>IFERROR(INDEX('VOLO GUIDE TO WATERDEEP'!F$3:F$166,MATCH($H239,'VOLO GUIDE TO WATERDEEP'!$A$3:$A$166,0),1),"")</f>
        <v>Tavern</v>
      </c>
      <c r="V239" s="37" t="str">
        <f>IFERROR(INDEX('VOLO GUIDE TO WATERDEEP'!G$3:G$166,MATCH($H239,'VOLO GUIDE TO WATERDEEP'!$A$3:$A$166,0),1),"")</f>
        <v>Here elves gather to drink
Evereskan clearwater (2 gp/
tallglass), moonwine (4 gp/
tallglass), elverquisst (14 gp/
29 Location #20 on the color map. Its floor plan appears on Map 3 in the City System boxed set.
24
tallglass), guldathen nectar (16
gp/glass) and maerlathen blue
wine (17 gp/glass), and dine on
biscuits spread with roe, shrimp,
spiced silverfin, crab meat, or
mint jelly (all 1 gp/platter). You
can also eat skewers of sizzled
squirrel, rabbit, or venison done
in a green sauce (2 gp each). An old earthy tavern, with live trees in the walls and the bar, that caters to elves and half-elves, and is a rare source of such delicacies as elverquisst, guldathen nectar and maerlathen blue wine. (Southern Street of the Sword)</v>
      </c>
      <c r="W239" s="37" t="str">
        <f>IFERROR(INDEX('VOLO GUIDE TO WATERDEEP'!I$3:I$166,MATCH($H239,'VOLO GUIDE TO WATERDEEP'!$A$3:$A$166,0),1),"")</f>
        <v>CASTLE WARD</v>
      </c>
      <c r="X239" s="98"/>
      <c r="Y239" s="37" t="str">
        <f>IFERROR(INDEX(ORGANIZATIONS!$B$2:$B$43,MATCH($F239,ORGANIZATIONS!$G$2:$G$43,0),1),"")</f>
        <v/>
      </c>
      <c r="Z239" s="98"/>
      <c r="AA239" s="37" t="str">
        <f>IFERROR(INDEX(ORGANIZATIONS!$Z$3:$Z$45,MATCH($F239,ORGANIZATIONS!$Y$3:$Y$45,0),1),"")</f>
        <v>Narthund Delzhour</v>
      </c>
      <c r="AB239" s="98"/>
      <c r="AC239" s="403"/>
      <c r="AD239" s="403"/>
      <c r="AE239" s="403"/>
      <c r="AF239" s="403"/>
      <c r="AG239" s="98"/>
      <c r="AH239" s="403"/>
      <c r="AI239" s="403"/>
      <c r="AJ239" s="403"/>
      <c r="AK239" s="403"/>
      <c r="AL239" s="98"/>
      <c r="AM239" s="403"/>
      <c r="AN239" s="403"/>
      <c r="AO239" s="403"/>
      <c r="AP239" s="403"/>
      <c r="AQ239" s="403"/>
    </row>
    <row r="240" spans="1:43">
      <c r="A240" t="s">
        <v>1018</v>
      </c>
      <c r="B240" s="1" t="str">
        <f t="shared" si="6"/>
        <v>C33</v>
      </c>
      <c r="C240" s="1" t="str">
        <f t="shared" si="7"/>
        <v>Phalantar's Philtres &amp; Components (business, B, 2)</v>
      </c>
      <c r="F240" s="37" t="s">
        <v>1401</v>
      </c>
      <c r="G240" s="37" t="s">
        <v>1792</v>
      </c>
      <c r="H240" s="61" t="s">
        <v>2411</v>
      </c>
      <c r="I240" s="61" t="s">
        <v>3290</v>
      </c>
      <c r="J240" s="61" t="s">
        <v>2164</v>
      </c>
      <c r="K240" s="61" t="s">
        <v>2156</v>
      </c>
      <c r="L240" s="61">
        <v>2</v>
      </c>
      <c r="M240" s="61"/>
      <c r="N240" s="61"/>
      <c r="O240" s="108" t="s">
        <v>6659</v>
      </c>
      <c r="P240" s="98"/>
      <c r="Q240" s="37">
        <f>IFERROR(INDEX('VOLO GUIDE TO WATERDEEP'!B$3:B$166,MATCH($H240,'VOLO GUIDE TO WATERDEEP'!$A$3:$A$166,0),1),"")</f>
        <v>4</v>
      </c>
      <c r="R240" s="37">
        <f>IFERROR(INDEX('VOLO GUIDE TO WATERDEEP'!C$3:C$166,MATCH($H240,'VOLO GUIDE TO WATERDEEP'!$A$3:$A$166,0),1),"")</f>
        <v>0</v>
      </c>
      <c r="S240" s="37">
        <f>IFERROR(INDEX('VOLO GUIDE TO WATERDEEP'!D$3:D$166,MATCH($H240,'VOLO GUIDE TO WATERDEEP'!$A$3:$A$166,0),1),"")</f>
        <v>0</v>
      </c>
      <c r="T240" s="37">
        <f>IFERROR(INDEX('VOLO GUIDE TO WATERDEEP'!E$3:E$166,MATCH($H240,'VOLO GUIDE TO WATERDEEP'!$A$3:$A$166,0),1),"")</f>
        <v>0</v>
      </c>
      <c r="U240" s="37">
        <f>IFERROR(INDEX('VOLO GUIDE TO WATERDEEP'!F$3:F$166,MATCH($H240,'VOLO GUIDE TO WATERDEEP'!$A$3:$A$166,0),1),"")</f>
        <v>0</v>
      </c>
      <c r="V240" s="37">
        <f>IFERROR(INDEX('VOLO GUIDE TO WATERDEEP'!G$3:G$166,MATCH($H240,'VOLO GUIDE TO WATERDEEP'!$A$3:$A$166,0),1),"")</f>
        <v>0</v>
      </c>
      <c r="W240" s="37" t="str">
        <f>IFERROR(INDEX('VOLO GUIDE TO WATERDEEP'!I$3:I$166,MATCH($H240,'VOLO GUIDE TO WATERDEEP'!$A$3:$A$166,0),1),"")</f>
        <v>CASTLE WARD</v>
      </c>
      <c r="X240" s="98"/>
      <c r="Y240" s="37" t="str">
        <f>IFERROR(INDEX(ORGANIZATIONS!$B$2:$B$43,MATCH($F240,ORGANIZATIONS!$G$2:$G$43,0),1),"")</f>
        <v/>
      </c>
      <c r="Z240" s="98"/>
      <c r="AA240" s="37" t="str">
        <f>IFERROR(INDEX(ORGANIZATIONS!$Z$3:$Z$45,MATCH($F240,ORGANIZATIONS!$Y$3:$Y$45,0),1),"")</f>
        <v/>
      </c>
      <c r="AB240" s="98"/>
      <c r="AC240" s="403"/>
      <c r="AD240" s="403"/>
      <c r="AE240" s="403"/>
      <c r="AF240" s="403"/>
      <c r="AG240" s="98"/>
      <c r="AH240" s="403"/>
      <c r="AI240" s="403"/>
      <c r="AJ240" s="403"/>
      <c r="AK240" s="403"/>
      <c r="AL240" s="98"/>
      <c r="AM240" s="403"/>
      <c r="AN240" s="403"/>
      <c r="AO240" s="403"/>
      <c r="AP240" s="403"/>
      <c r="AQ240" s="403"/>
    </row>
    <row r="241" spans="1:43">
      <c r="A241" t="s">
        <v>1019</v>
      </c>
      <c r="B241" s="1" t="str">
        <f t="shared" si="6"/>
        <v>C34</v>
      </c>
      <c r="C241" s="1" t="str">
        <f t="shared" si="7"/>
        <v>Pewterers' and Casters' Guildhall (guildhall, C, 1)</v>
      </c>
      <c r="F241" s="37" t="s">
        <v>1402</v>
      </c>
      <c r="G241" s="37" t="s">
        <v>1793</v>
      </c>
      <c r="H241" s="61" t="s">
        <v>2412</v>
      </c>
      <c r="I241" s="61" t="s">
        <v>3290</v>
      </c>
      <c r="J241" s="61" t="s">
        <v>2171</v>
      </c>
      <c r="K241" s="61" t="s">
        <v>2144</v>
      </c>
      <c r="L241" s="61">
        <v>1</v>
      </c>
      <c r="M241" s="61"/>
      <c r="N241" s="61"/>
      <c r="O241" s="108" t="s">
        <v>6659</v>
      </c>
      <c r="P241" s="98"/>
      <c r="Q241" s="37" t="str">
        <f>IFERROR(INDEX('VOLO GUIDE TO WATERDEEP'!B$3:B$166,MATCH($H241,'VOLO GUIDE TO WATERDEEP'!$A$3:$A$166,0),1),"")</f>
        <v/>
      </c>
      <c r="R241" s="37" t="str">
        <f>IFERROR(INDEX('VOLO GUIDE TO WATERDEEP'!C$3:C$166,MATCH($H241,'VOLO GUIDE TO WATERDEEP'!$A$3:$A$166,0),1),"")</f>
        <v/>
      </c>
      <c r="S241" s="37" t="str">
        <f>IFERROR(INDEX('VOLO GUIDE TO WATERDEEP'!D$3:D$166,MATCH($H241,'VOLO GUIDE TO WATERDEEP'!$A$3:$A$166,0),1),"")</f>
        <v/>
      </c>
      <c r="T241" s="37" t="str">
        <f>IFERROR(INDEX('VOLO GUIDE TO WATERDEEP'!E$3:E$166,MATCH($H241,'VOLO GUIDE TO WATERDEEP'!$A$3:$A$166,0),1),"")</f>
        <v/>
      </c>
      <c r="U241" s="37" t="str">
        <f>IFERROR(INDEX('VOLO GUIDE TO WATERDEEP'!F$3:F$166,MATCH($H241,'VOLO GUIDE TO WATERDEEP'!$A$3:$A$166,0),1),"")</f>
        <v/>
      </c>
      <c r="V241" s="37" t="str">
        <f>IFERROR(INDEX('VOLO GUIDE TO WATERDEEP'!G$3:G$166,MATCH($H241,'VOLO GUIDE TO WATERDEEP'!$A$3:$A$166,0),1),"")</f>
        <v/>
      </c>
      <c r="W241" s="37" t="str">
        <f>IFERROR(INDEX('VOLO GUIDE TO WATERDEEP'!I$3:I$166,MATCH($H241,'VOLO GUIDE TO WATERDEEP'!$A$3:$A$166,0),1),"")</f>
        <v/>
      </c>
      <c r="X241" s="98"/>
      <c r="Y241" s="37" t="str">
        <f>IFERROR(INDEX(ORGANIZATIONS!$B$2:$B$43,MATCH($F241,ORGANIZATIONS!$G$2:$G$43,0),1),"")</f>
        <v>Guild of Trusted Pewterers &amp; Casters</v>
      </c>
      <c r="Z241" s="98"/>
      <c r="AA241" s="37" t="str">
        <f>IFERROR(INDEX(ORGANIZATIONS!$Z$3:$Z$45,MATCH($F241,ORGANIZATIONS!$Y$3:$Y$45,0),1),"")</f>
        <v/>
      </c>
      <c r="AB241" s="98"/>
      <c r="AC241" s="403"/>
      <c r="AD241" s="403"/>
      <c r="AE241" s="403"/>
      <c r="AF241" s="403"/>
      <c r="AG241" s="98"/>
      <c r="AH241" s="403"/>
      <c r="AI241" s="403"/>
      <c r="AJ241" s="403"/>
      <c r="AK241" s="403"/>
      <c r="AL241" s="98"/>
      <c r="AM241" s="403"/>
      <c r="AN241" s="403"/>
      <c r="AO241" s="403"/>
      <c r="AP241" s="403"/>
      <c r="AQ241" s="403"/>
    </row>
    <row r="242" spans="1:43">
      <c r="A242" t="s">
        <v>1020</v>
      </c>
      <c r="B242" s="1" t="str">
        <f t="shared" si="6"/>
        <v>C35</v>
      </c>
      <c r="C242" s="1" t="str">
        <f t="shared" si="7"/>
        <v>The Blue Jack (tavern, D, 1)</v>
      </c>
      <c r="F242" s="37" t="s">
        <v>1403</v>
      </c>
      <c r="G242" s="37" t="s">
        <v>1794</v>
      </c>
      <c r="H242" s="61" t="s">
        <v>2413</v>
      </c>
      <c r="I242" s="61" t="s">
        <v>3290</v>
      </c>
      <c r="J242" s="61" t="s">
        <v>2168</v>
      </c>
      <c r="K242" s="61" t="s">
        <v>2158</v>
      </c>
      <c r="L242" s="61">
        <v>1</v>
      </c>
      <c r="M242" s="61"/>
      <c r="N242" s="61"/>
      <c r="O242" s="108" t="s">
        <v>6659</v>
      </c>
      <c r="P242" s="98"/>
      <c r="Q242" s="37">
        <f>IFERROR(INDEX('VOLO GUIDE TO WATERDEEP'!B$3:B$166,MATCH($H242,'VOLO GUIDE TO WATERDEEP'!$A$3:$A$166,0),1),"")</f>
        <v>3</v>
      </c>
      <c r="R242" s="37">
        <f>IFERROR(INDEX('VOLO GUIDE TO WATERDEEP'!C$3:C$166,MATCH($H242,'VOLO GUIDE TO WATERDEEP'!$A$3:$A$166,0),1),"")</f>
        <v>2</v>
      </c>
      <c r="S242" s="37">
        <f>IFERROR(INDEX('VOLO GUIDE TO WATERDEEP'!D$3:D$166,MATCH($H242,'VOLO GUIDE TO WATERDEEP'!$A$3:$A$166,0),1),"")</f>
        <v>0</v>
      </c>
      <c r="T242" s="37">
        <f>IFERROR(INDEX('VOLO GUIDE TO WATERDEEP'!E$3:E$166,MATCH($H242,'VOLO GUIDE TO WATERDEEP'!$A$3:$A$166,0),1),"")</f>
        <v>0</v>
      </c>
      <c r="U242" s="37" t="str">
        <f>IFERROR(INDEX('VOLO GUIDE TO WATERDEEP'!F$3:F$166,MATCH($H242,'VOLO GUIDE TO WATERDEEP'!$A$3:$A$166,0),1),"")</f>
        <v>Tavern</v>
      </c>
      <c r="V242" s="37" t="str">
        <f>IFERROR(INDEX('VOLO GUIDE TO WATERDEEP'!G$3:G$166,MATCH($H242,'VOLO GUIDE TO WATERDEEP'!$A$3:$A$166,0),1),"")</f>
        <v>Southern Street of the Sword sauce, pickles, handwheels of
cheese, and hot biscuits covered
with melted butter are available
(1 cp per serving, each).
The drinkables are similarly
limited: ale at 1 cp/jack, bitters at
2 cp, stout at 3 cp, zzar at 4 cp, and
wine at 4 cp/tallglass (either
Neverwinter white or red wine
from Amn).</v>
      </c>
      <c r="W242" s="37" t="str">
        <f>IFERROR(INDEX('VOLO GUIDE TO WATERDEEP'!I$3:I$166,MATCH($H242,'VOLO GUIDE TO WATERDEEP'!$A$3:$A$166,0),1),"")</f>
        <v>CASTLE WARD</v>
      </c>
      <c r="X242" s="98"/>
      <c r="Y242" s="37" t="str">
        <f>IFERROR(INDEX(ORGANIZATIONS!$B$2:$B$43,MATCH($F242,ORGANIZATIONS!$G$2:$G$43,0),1),"")</f>
        <v/>
      </c>
      <c r="Z242" s="98"/>
      <c r="AA242" s="37" t="str">
        <f>IFERROR(INDEX(ORGANIZATIONS!$Z$3:$Z$45,MATCH($F242,ORGANIZATIONS!$Y$3:$Y$45,0),1),"")</f>
        <v/>
      </c>
      <c r="AB242" s="98"/>
      <c r="AC242" s="403"/>
      <c r="AD242" s="403"/>
      <c r="AE242" s="403"/>
      <c r="AF242" s="403"/>
      <c r="AG242" s="98"/>
      <c r="AH242" s="403"/>
      <c r="AI242" s="403"/>
      <c r="AJ242" s="403"/>
      <c r="AK242" s="403"/>
      <c r="AL242" s="98"/>
      <c r="AM242" s="403"/>
      <c r="AN242" s="403"/>
      <c r="AO242" s="403"/>
      <c r="AP242" s="403"/>
      <c r="AQ242" s="403"/>
    </row>
    <row r="243" spans="1:43">
      <c r="A243" t="s">
        <v>1021</v>
      </c>
      <c r="B243" s="1" t="str">
        <f t="shared" si="6"/>
        <v>C36</v>
      </c>
      <c r="C243" s="1" t="str">
        <f t="shared" si="7"/>
        <v>Guildhall of the Order (guildhall, B, 1)</v>
      </c>
      <c r="F243" s="37" t="s">
        <v>1404</v>
      </c>
      <c r="G243" s="37" t="s">
        <v>1795</v>
      </c>
      <c r="H243" s="61" t="s">
        <v>2414</v>
      </c>
      <c r="I243" s="61" t="s">
        <v>3290</v>
      </c>
      <c r="J243" s="61" t="s">
        <v>2171</v>
      </c>
      <c r="K243" s="61" t="s">
        <v>2156</v>
      </c>
      <c r="L243" s="61">
        <v>1</v>
      </c>
      <c r="M243" s="61"/>
      <c r="N243" s="61"/>
      <c r="O243" s="108" t="s">
        <v>6701</v>
      </c>
      <c r="P243" s="98"/>
      <c r="Q243" s="37" t="str">
        <f>IFERROR(INDEX('VOLO GUIDE TO WATERDEEP'!B$3:B$166,MATCH($H243,'VOLO GUIDE TO WATERDEEP'!$A$3:$A$166,0),1),"")</f>
        <v/>
      </c>
      <c r="R243" s="37" t="str">
        <f>IFERROR(INDEX('VOLO GUIDE TO WATERDEEP'!C$3:C$166,MATCH($H243,'VOLO GUIDE TO WATERDEEP'!$A$3:$A$166,0),1),"")</f>
        <v/>
      </c>
      <c r="S243" s="37" t="str">
        <f>IFERROR(INDEX('VOLO GUIDE TO WATERDEEP'!D$3:D$166,MATCH($H243,'VOLO GUIDE TO WATERDEEP'!$A$3:$A$166,0),1),"")</f>
        <v/>
      </c>
      <c r="T243" s="37" t="str">
        <f>IFERROR(INDEX('VOLO GUIDE TO WATERDEEP'!E$3:E$166,MATCH($H243,'VOLO GUIDE TO WATERDEEP'!$A$3:$A$166,0),1),"")</f>
        <v/>
      </c>
      <c r="U243" s="37" t="str">
        <f>IFERROR(INDEX('VOLO GUIDE TO WATERDEEP'!F$3:F$166,MATCH($H243,'VOLO GUIDE TO WATERDEEP'!$A$3:$A$166,0),1),"")</f>
        <v/>
      </c>
      <c r="V243" s="37" t="str">
        <f>IFERROR(INDEX('VOLO GUIDE TO WATERDEEP'!G$3:G$166,MATCH($H243,'VOLO GUIDE TO WATERDEEP'!$A$3:$A$166,0),1),"")</f>
        <v/>
      </c>
      <c r="W243" s="37" t="str">
        <f>IFERROR(INDEX('VOLO GUIDE TO WATERDEEP'!I$3:I$166,MATCH($H243,'VOLO GUIDE TO WATERDEEP'!$A$3:$A$166,0),1),"")</f>
        <v/>
      </c>
      <c r="X243" s="98"/>
      <c r="Y243" s="37" t="str">
        <f>IFERROR(INDEX(ORGANIZATIONS!$B$2:$B$43,MATCH($F243,ORGANIZATIONS!$G$2:$G$43,0),1),"")</f>
        <v>Solemn Order of Recognized Furriers &amp; Woolmen</v>
      </c>
      <c r="Z243" s="98"/>
      <c r="AA243" s="37" t="str">
        <f>IFERROR(INDEX(ORGANIZATIONS!$Z$3:$Z$45,MATCH($F243,ORGANIZATIONS!$Y$3:$Y$45,0),1),"")</f>
        <v/>
      </c>
      <c r="AB243" s="98"/>
      <c r="AC243" s="403"/>
      <c r="AD243" s="403"/>
      <c r="AE243" s="403"/>
      <c r="AF243" s="403"/>
      <c r="AG243" s="98"/>
      <c r="AH243" s="403"/>
      <c r="AI243" s="403"/>
      <c r="AJ243" s="403"/>
      <c r="AK243" s="403"/>
      <c r="AL243" s="98"/>
      <c r="AM243" s="403"/>
      <c r="AN243" s="403"/>
      <c r="AO243" s="403"/>
      <c r="AP243" s="403"/>
      <c r="AQ243" s="403"/>
    </row>
    <row r="244" spans="1:43">
      <c r="A244" t="s">
        <v>1022</v>
      </c>
      <c r="B244" s="1" t="str">
        <f t="shared" si="6"/>
        <v>C37</v>
      </c>
      <c r="C244" s="1" t="str">
        <f t="shared" si="7"/>
        <v>Aurora's Realms Shop, Waterdeep Way Catalogue Count</v>
      </c>
      <c r="F244" s="37" t="s">
        <v>1405</v>
      </c>
      <c r="G244" s="37" t="s">
        <v>1796</v>
      </c>
      <c r="H244" s="61" t="s">
        <v>2415</v>
      </c>
      <c r="I244" s="61" t="s">
        <v>3290</v>
      </c>
      <c r="J244" s="61" t="s">
        <v>2164</v>
      </c>
      <c r="K244" s="61"/>
      <c r="L244" s="61"/>
      <c r="M244" s="61"/>
      <c r="N244" s="61"/>
      <c r="O244" s="108" t="s">
        <v>6659</v>
      </c>
      <c r="P244" s="98"/>
      <c r="Q244" s="37" t="str">
        <f>IFERROR(INDEX('VOLO GUIDE TO WATERDEEP'!B$3:B$166,MATCH($H244,'VOLO GUIDE TO WATERDEEP'!$A$3:$A$166,0),1),"")</f>
        <v/>
      </c>
      <c r="R244" s="37" t="str">
        <f>IFERROR(INDEX('VOLO GUIDE TO WATERDEEP'!C$3:C$166,MATCH($H244,'VOLO GUIDE TO WATERDEEP'!$A$3:$A$166,0),1),"")</f>
        <v/>
      </c>
      <c r="S244" s="37" t="str">
        <f>IFERROR(INDEX('VOLO GUIDE TO WATERDEEP'!D$3:D$166,MATCH($H244,'VOLO GUIDE TO WATERDEEP'!$A$3:$A$166,0),1),"")</f>
        <v/>
      </c>
      <c r="T244" s="37" t="str">
        <f>IFERROR(INDEX('VOLO GUIDE TO WATERDEEP'!E$3:E$166,MATCH($H244,'VOLO GUIDE TO WATERDEEP'!$A$3:$A$166,0),1),"")</f>
        <v/>
      </c>
      <c r="U244" s="37" t="str">
        <f>IFERROR(INDEX('VOLO GUIDE TO WATERDEEP'!F$3:F$166,MATCH($H244,'VOLO GUIDE TO WATERDEEP'!$A$3:$A$166,0),1),"")</f>
        <v/>
      </c>
      <c r="V244" s="37" t="str">
        <f>IFERROR(INDEX('VOLO GUIDE TO WATERDEEP'!G$3:G$166,MATCH($H244,'VOLO GUIDE TO WATERDEEP'!$A$3:$A$166,0),1),"")</f>
        <v/>
      </c>
      <c r="W244" s="37" t="str">
        <f>IFERROR(INDEX('VOLO GUIDE TO WATERDEEP'!I$3:I$166,MATCH($H244,'VOLO GUIDE TO WATERDEEP'!$A$3:$A$166,0),1),"")</f>
        <v/>
      </c>
      <c r="X244" s="98"/>
      <c r="Y244" s="37" t="str">
        <f>IFERROR(INDEX(ORGANIZATIONS!$B$2:$B$43,MATCH($F244,ORGANIZATIONS!$G$2:$G$43,0),1),"")</f>
        <v/>
      </c>
      <c r="Z244" s="98"/>
      <c r="AA244" s="37" t="str">
        <f>IFERROR(INDEX(ORGANIZATIONS!$Z$3:$Z$45,MATCH($F244,ORGANIZATIONS!$Y$3:$Y$45,0),1),"")</f>
        <v/>
      </c>
      <c r="AB244" s="98"/>
      <c r="AC244" s="403"/>
      <c r="AD244" s="403"/>
      <c r="AE244" s="403"/>
      <c r="AF244" s="403"/>
      <c r="AG244" s="98"/>
      <c r="AH244" s="403"/>
      <c r="AI244" s="403"/>
      <c r="AJ244" s="403"/>
      <c r="AK244" s="403"/>
      <c r="AL244" s="98"/>
      <c r="AM244" s="403"/>
      <c r="AN244" s="403"/>
      <c r="AO244" s="403"/>
      <c r="AP244" s="403"/>
      <c r="AQ244" s="403"/>
    </row>
    <row r="245" spans="1:43">
      <c r="A245" t="s">
        <v>1023</v>
      </c>
      <c r="B245" s="1" t="str">
        <f t="shared" si="6"/>
        <v>C39</v>
      </c>
      <c r="C245" s="1" t="str">
        <f t="shared" si="7"/>
        <v>Fellowship Hall (guildhall, B, 3)</v>
      </c>
      <c r="F245" s="37" t="s">
        <v>1406</v>
      </c>
      <c r="G245" s="37" t="s">
        <v>1797</v>
      </c>
      <c r="H245" s="61" t="s">
        <v>2416</v>
      </c>
      <c r="I245" s="61" t="s">
        <v>3290</v>
      </c>
      <c r="J245" s="61" t="s">
        <v>2171</v>
      </c>
      <c r="K245" s="61" t="s">
        <v>2156</v>
      </c>
      <c r="L245" s="61">
        <v>3</v>
      </c>
      <c r="M245" s="61"/>
      <c r="N245" s="61"/>
      <c r="O245" s="108" t="s">
        <v>6659</v>
      </c>
      <c r="P245" s="98"/>
      <c r="Q245" s="37" t="str">
        <f>IFERROR(INDEX('VOLO GUIDE TO WATERDEEP'!B$3:B$166,MATCH($H245,'VOLO GUIDE TO WATERDEEP'!$A$3:$A$166,0),1),"")</f>
        <v/>
      </c>
      <c r="R245" s="37" t="str">
        <f>IFERROR(INDEX('VOLO GUIDE TO WATERDEEP'!C$3:C$166,MATCH($H245,'VOLO GUIDE TO WATERDEEP'!$A$3:$A$166,0),1),"")</f>
        <v/>
      </c>
      <c r="S245" s="37" t="str">
        <f>IFERROR(INDEX('VOLO GUIDE TO WATERDEEP'!D$3:D$166,MATCH($H245,'VOLO GUIDE TO WATERDEEP'!$A$3:$A$166,0),1),"")</f>
        <v/>
      </c>
      <c r="T245" s="37" t="str">
        <f>IFERROR(INDEX('VOLO GUIDE TO WATERDEEP'!E$3:E$166,MATCH($H245,'VOLO GUIDE TO WATERDEEP'!$A$3:$A$166,0),1),"")</f>
        <v/>
      </c>
      <c r="U245" s="37" t="str">
        <f>IFERROR(INDEX('VOLO GUIDE TO WATERDEEP'!F$3:F$166,MATCH($H245,'VOLO GUIDE TO WATERDEEP'!$A$3:$A$166,0),1),"")</f>
        <v/>
      </c>
      <c r="V245" s="37" t="str">
        <f>IFERROR(INDEX('VOLO GUIDE TO WATERDEEP'!G$3:G$166,MATCH($H245,'VOLO GUIDE TO WATERDEEP'!$A$3:$A$166,0),1),"")</f>
        <v/>
      </c>
      <c r="W245" s="37" t="str">
        <f>IFERROR(INDEX('VOLO GUIDE TO WATERDEEP'!I$3:I$166,MATCH($H245,'VOLO GUIDE TO WATERDEEP'!$A$3:$A$166,0),1),"")</f>
        <v/>
      </c>
      <c r="X245" s="98"/>
      <c r="Y245" s="37" t="str">
        <f>IFERROR(INDEX(ORGANIZATIONS!$B$2:$B$43,MATCH($F245,ORGANIZATIONS!$G$2:$G$43,0),1),"")</f>
        <v>Fellowship of Innkeepers</v>
      </c>
      <c r="Z245" s="98"/>
      <c r="AA245" s="37" t="str">
        <f>IFERROR(INDEX(ORGANIZATIONS!$Z$3:$Z$45,MATCH($F245,ORGANIZATIONS!$Y$3:$Y$45,0),1),"")</f>
        <v/>
      </c>
      <c r="AB245" s="98"/>
      <c r="AC245" s="403"/>
      <c r="AD245" s="403"/>
      <c r="AE245" s="403"/>
      <c r="AF245" s="403"/>
      <c r="AG245" s="98"/>
      <c r="AH245" s="403"/>
      <c r="AI245" s="403"/>
      <c r="AJ245" s="403"/>
      <c r="AK245" s="403"/>
      <c r="AL245" s="98"/>
      <c r="AM245" s="403"/>
      <c r="AN245" s="403"/>
      <c r="AO245" s="403"/>
      <c r="AP245" s="403"/>
      <c r="AQ245" s="403"/>
    </row>
    <row r="246" spans="1:43">
      <c r="A246" t="s">
        <v>1024</v>
      </c>
      <c r="B246" s="1" t="str">
        <f t="shared" si="6"/>
        <v>C40</v>
      </c>
      <c r="C246" s="1" t="str">
        <f t="shared" si="7"/>
        <v>The Map House (guildhall, B, 2)</v>
      </c>
      <c r="F246" s="37" t="s">
        <v>1407</v>
      </c>
      <c r="G246" s="37" t="s">
        <v>1798</v>
      </c>
      <c r="H246" s="61" t="s">
        <v>2417</v>
      </c>
      <c r="I246" s="61" t="s">
        <v>3290</v>
      </c>
      <c r="J246" s="61" t="s">
        <v>2171</v>
      </c>
      <c r="K246" s="61" t="s">
        <v>2156</v>
      </c>
      <c r="L246" s="61">
        <v>2</v>
      </c>
      <c r="M246" s="61"/>
      <c r="N246" s="61"/>
      <c r="O246" s="108" t="s">
        <v>6659</v>
      </c>
      <c r="P246" s="98"/>
      <c r="Q246" s="37" t="str">
        <f>IFERROR(INDEX('VOLO GUIDE TO WATERDEEP'!B$3:B$166,MATCH($H246,'VOLO GUIDE TO WATERDEEP'!$A$3:$A$166,0),1),"")</f>
        <v/>
      </c>
      <c r="R246" s="37" t="str">
        <f>IFERROR(INDEX('VOLO GUIDE TO WATERDEEP'!C$3:C$166,MATCH($H246,'VOLO GUIDE TO WATERDEEP'!$A$3:$A$166,0),1),"")</f>
        <v/>
      </c>
      <c r="S246" s="37" t="str">
        <f>IFERROR(INDEX('VOLO GUIDE TO WATERDEEP'!D$3:D$166,MATCH($H246,'VOLO GUIDE TO WATERDEEP'!$A$3:$A$166,0),1),"")</f>
        <v/>
      </c>
      <c r="T246" s="37" t="str">
        <f>IFERROR(INDEX('VOLO GUIDE TO WATERDEEP'!E$3:E$166,MATCH($H246,'VOLO GUIDE TO WATERDEEP'!$A$3:$A$166,0),1),"")</f>
        <v/>
      </c>
      <c r="U246" s="37" t="str">
        <f>IFERROR(INDEX('VOLO GUIDE TO WATERDEEP'!F$3:F$166,MATCH($H246,'VOLO GUIDE TO WATERDEEP'!$A$3:$A$166,0),1),"")</f>
        <v/>
      </c>
      <c r="V246" s="37" t="str">
        <f>IFERROR(INDEX('VOLO GUIDE TO WATERDEEP'!G$3:G$166,MATCH($H246,'VOLO GUIDE TO WATERDEEP'!$A$3:$A$166,0),1),"")</f>
        <v/>
      </c>
      <c r="W246" s="37" t="str">
        <f>IFERROR(INDEX('VOLO GUIDE TO WATERDEEP'!I$3:I$166,MATCH($H246,'VOLO GUIDE TO WATERDEEP'!$A$3:$A$166,0),1),"")</f>
        <v/>
      </c>
      <c r="X246" s="98"/>
      <c r="Y246" s="37" t="str">
        <f>IFERROR(INDEX(ORGANIZATIONS!$B$2:$B$43,MATCH($F246,ORGANIZATIONS!$G$2:$G$43,0),1),"")</f>
        <v>Surveyors', Map &amp; Chart-makers' Guild</v>
      </c>
      <c r="Z246" s="98"/>
      <c r="AA246" s="37" t="str">
        <f>IFERROR(INDEX(ORGANIZATIONS!$Z$3:$Z$45,MATCH($F246,ORGANIZATIONS!$Y$3:$Y$45,0),1),"")</f>
        <v/>
      </c>
      <c r="AB246" s="98"/>
      <c r="AC246" s="403"/>
      <c r="AD246" s="403"/>
      <c r="AE246" s="403"/>
      <c r="AF246" s="403"/>
      <c r="AG246" s="98"/>
      <c r="AH246" s="403"/>
      <c r="AI246" s="403"/>
      <c r="AJ246" s="403"/>
      <c r="AK246" s="403"/>
      <c r="AL246" s="98"/>
      <c r="AM246" s="403"/>
      <c r="AN246" s="403"/>
      <c r="AO246" s="403"/>
      <c r="AP246" s="403"/>
      <c r="AQ246" s="403"/>
    </row>
    <row r="247" spans="1:43">
      <c r="A247" t="s">
        <v>1025</v>
      </c>
      <c r="B247" s="1" t="str">
        <f t="shared" si="6"/>
        <v>C41</v>
      </c>
      <c r="C247" s="1" t="str">
        <f t="shared" si="7"/>
        <v>Shyrrhr's House (row house, B, 3)</v>
      </c>
      <c r="F247" s="37" t="s">
        <v>1408</v>
      </c>
      <c r="G247" s="37" t="s">
        <v>1799</v>
      </c>
      <c r="H247" s="61" t="s">
        <v>2418</v>
      </c>
      <c r="I247" s="61" t="s">
        <v>3290</v>
      </c>
      <c r="J247" s="61" t="s">
        <v>2165</v>
      </c>
      <c r="K247" s="61" t="s">
        <v>2156</v>
      </c>
      <c r="L247" s="61">
        <v>3</v>
      </c>
      <c r="M247" s="61"/>
      <c r="N247" s="61"/>
      <c r="O247" s="108" t="s">
        <v>6659</v>
      </c>
      <c r="P247" s="98"/>
      <c r="Q247" s="37" t="str">
        <f>IFERROR(INDEX('VOLO GUIDE TO WATERDEEP'!B$3:B$166,MATCH($H247,'VOLO GUIDE TO WATERDEEP'!$A$3:$A$166,0),1),"")</f>
        <v/>
      </c>
      <c r="R247" s="37" t="str">
        <f>IFERROR(INDEX('VOLO GUIDE TO WATERDEEP'!C$3:C$166,MATCH($H247,'VOLO GUIDE TO WATERDEEP'!$A$3:$A$166,0),1),"")</f>
        <v/>
      </c>
      <c r="S247" s="37" t="str">
        <f>IFERROR(INDEX('VOLO GUIDE TO WATERDEEP'!D$3:D$166,MATCH($H247,'VOLO GUIDE TO WATERDEEP'!$A$3:$A$166,0),1),"")</f>
        <v/>
      </c>
      <c r="T247" s="37" t="str">
        <f>IFERROR(INDEX('VOLO GUIDE TO WATERDEEP'!E$3:E$166,MATCH($H247,'VOLO GUIDE TO WATERDEEP'!$A$3:$A$166,0),1),"")</f>
        <v/>
      </c>
      <c r="U247" s="37" t="str">
        <f>IFERROR(INDEX('VOLO GUIDE TO WATERDEEP'!F$3:F$166,MATCH($H247,'VOLO GUIDE TO WATERDEEP'!$A$3:$A$166,0),1),"")</f>
        <v/>
      </c>
      <c r="V247" s="37" t="str">
        <f>IFERROR(INDEX('VOLO GUIDE TO WATERDEEP'!G$3:G$166,MATCH($H247,'VOLO GUIDE TO WATERDEEP'!$A$3:$A$166,0),1),"")</f>
        <v/>
      </c>
      <c r="W247" s="37" t="str">
        <f>IFERROR(INDEX('VOLO GUIDE TO WATERDEEP'!I$3:I$166,MATCH($H247,'VOLO GUIDE TO WATERDEEP'!$A$3:$A$166,0),1),"")</f>
        <v/>
      </c>
      <c r="X247" s="98"/>
      <c r="Y247" s="37" t="str">
        <f>IFERROR(INDEX(ORGANIZATIONS!$B$2:$B$43,MATCH($F247,ORGANIZATIONS!$G$2:$G$43,0),1),"")</f>
        <v/>
      </c>
      <c r="Z247" s="98"/>
      <c r="AA247" s="37" t="str">
        <f>IFERROR(INDEX(ORGANIZATIONS!$Z$3:$Z$45,MATCH($F247,ORGANIZATIONS!$Y$3:$Y$45,0),1),"")</f>
        <v/>
      </c>
      <c r="AB247" s="98"/>
      <c r="AC247" s="403"/>
      <c r="AD247" s="403"/>
      <c r="AE247" s="403"/>
      <c r="AF247" s="403"/>
      <c r="AG247" s="98"/>
      <c r="AH247" s="403"/>
      <c r="AI247" s="403"/>
      <c r="AJ247" s="403"/>
      <c r="AK247" s="403"/>
      <c r="AL247" s="98"/>
      <c r="AM247" s="403"/>
      <c r="AN247" s="403"/>
      <c r="AO247" s="403"/>
      <c r="AP247" s="403"/>
      <c r="AQ247" s="403"/>
    </row>
    <row r="248" spans="1:43">
      <c r="A248" t="s">
        <v>1026</v>
      </c>
      <c r="B248" s="1" t="str">
        <f t="shared" si="6"/>
        <v>C42</v>
      </c>
      <c r="C248" s="1" t="str">
        <f t="shared" si="7"/>
        <v>Loene the Fighter's House (row house, A, 3)</v>
      </c>
      <c r="F248" s="37" t="s">
        <v>1409</v>
      </c>
      <c r="G248" s="37" t="s">
        <v>1800</v>
      </c>
      <c r="H248" s="61" t="s">
        <v>2419</v>
      </c>
      <c r="I248" s="61" t="s">
        <v>3290</v>
      </c>
      <c r="J248" s="61" t="s">
        <v>2165</v>
      </c>
      <c r="K248" s="61" t="s">
        <v>2151</v>
      </c>
      <c r="L248" s="61">
        <v>3</v>
      </c>
      <c r="M248" s="61"/>
      <c r="N248" s="61"/>
      <c r="O248" s="108" t="s">
        <v>6659</v>
      </c>
      <c r="P248" s="98"/>
      <c r="Q248" s="37" t="str">
        <f>IFERROR(INDEX('VOLO GUIDE TO WATERDEEP'!B$3:B$166,MATCH($H248,'VOLO GUIDE TO WATERDEEP'!$A$3:$A$166,0),1),"")</f>
        <v/>
      </c>
      <c r="R248" s="37" t="str">
        <f>IFERROR(INDEX('VOLO GUIDE TO WATERDEEP'!C$3:C$166,MATCH($H248,'VOLO GUIDE TO WATERDEEP'!$A$3:$A$166,0),1),"")</f>
        <v/>
      </c>
      <c r="S248" s="37" t="str">
        <f>IFERROR(INDEX('VOLO GUIDE TO WATERDEEP'!D$3:D$166,MATCH($H248,'VOLO GUIDE TO WATERDEEP'!$A$3:$A$166,0),1),"")</f>
        <v/>
      </c>
      <c r="T248" s="37" t="str">
        <f>IFERROR(INDEX('VOLO GUIDE TO WATERDEEP'!E$3:E$166,MATCH($H248,'VOLO GUIDE TO WATERDEEP'!$A$3:$A$166,0),1),"")</f>
        <v/>
      </c>
      <c r="U248" s="37" t="str">
        <f>IFERROR(INDEX('VOLO GUIDE TO WATERDEEP'!F$3:F$166,MATCH($H248,'VOLO GUIDE TO WATERDEEP'!$A$3:$A$166,0),1),"")</f>
        <v/>
      </c>
      <c r="V248" s="37" t="str">
        <f>IFERROR(INDEX('VOLO GUIDE TO WATERDEEP'!G$3:G$166,MATCH($H248,'VOLO GUIDE TO WATERDEEP'!$A$3:$A$166,0),1),"")</f>
        <v/>
      </c>
      <c r="W248" s="37" t="str">
        <f>IFERROR(INDEX('VOLO GUIDE TO WATERDEEP'!I$3:I$166,MATCH($H248,'VOLO GUIDE TO WATERDEEP'!$A$3:$A$166,0),1),"")</f>
        <v/>
      </c>
      <c r="X248" s="98"/>
      <c r="Y248" s="37" t="str">
        <f>IFERROR(INDEX(ORGANIZATIONS!$B$2:$B$43,MATCH($F248,ORGANIZATIONS!$G$2:$G$43,0),1),"")</f>
        <v/>
      </c>
      <c r="Z248" s="98"/>
      <c r="AA248" s="37" t="str">
        <f>IFERROR(INDEX(ORGANIZATIONS!$Z$3:$Z$45,MATCH($F248,ORGANIZATIONS!$Y$3:$Y$45,0),1),"")</f>
        <v/>
      </c>
      <c r="AB248" s="98"/>
      <c r="AC248" s="403"/>
      <c r="AD248" s="403"/>
      <c r="AE248" s="403"/>
      <c r="AF248" s="403"/>
      <c r="AG248" s="98"/>
      <c r="AH248" s="403"/>
      <c r="AI248" s="403"/>
      <c r="AJ248" s="403"/>
      <c r="AK248" s="403"/>
      <c r="AL248" s="98"/>
      <c r="AM248" s="403"/>
      <c r="AN248" s="403"/>
      <c r="AO248" s="403"/>
      <c r="AP248" s="403"/>
      <c r="AQ248" s="403"/>
    </row>
    <row r="249" spans="1:43">
      <c r="A249" t="s">
        <v>1027</v>
      </c>
      <c r="B249" s="1" t="str">
        <f t="shared" si="6"/>
        <v>C43</v>
      </c>
      <c r="C249" s="1" t="str">
        <f t="shared" si="7"/>
        <v>Mother Tathlom's House of Pleasure (festhall, B, 5)</v>
      </c>
      <c r="F249" s="37" t="s">
        <v>1410</v>
      </c>
      <c r="G249" s="37" t="s">
        <v>1801</v>
      </c>
      <c r="H249" s="61" t="s">
        <v>2420</v>
      </c>
      <c r="I249" s="61" t="s">
        <v>3290</v>
      </c>
      <c r="J249" s="61" t="s">
        <v>2169</v>
      </c>
      <c r="K249" s="61" t="s">
        <v>2156</v>
      </c>
      <c r="L249" s="61">
        <v>5</v>
      </c>
      <c r="M249" s="61"/>
      <c r="N249" s="61"/>
      <c r="O249" s="108" t="s">
        <v>6659</v>
      </c>
      <c r="P249" s="98"/>
      <c r="Q249" s="37" t="str">
        <f>IFERROR(INDEX('VOLO GUIDE TO WATERDEEP'!B$3:B$166,MATCH($H249,'VOLO GUIDE TO WATERDEEP'!$A$3:$A$166,0),1),"")</f>
        <v/>
      </c>
      <c r="R249" s="37" t="str">
        <f>IFERROR(INDEX('VOLO GUIDE TO WATERDEEP'!C$3:C$166,MATCH($H249,'VOLO GUIDE TO WATERDEEP'!$A$3:$A$166,0),1),"")</f>
        <v/>
      </c>
      <c r="S249" s="37" t="str">
        <f>IFERROR(INDEX('VOLO GUIDE TO WATERDEEP'!D$3:D$166,MATCH($H249,'VOLO GUIDE TO WATERDEEP'!$A$3:$A$166,0),1),"")</f>
        <v/>
      </c>
      <c r="T249" s="37" t="str">
        <f>IFERROR(INDEX('VOLO GUIDE TO WATERDEEP'!E$3:E$166,MATCH($H249,'VOLO GUIDE TO WATERDEEP'!$A$3:$A$166,0),1),"")</f>
        <v/>
      </c>
      <c r="U249" s="37" t="str">
        <f>IFERROR(INDEX('VOLO GUIDE TO WATERDEEP'!F$3:F$166,MATCH($H249,'VOLO GUIDE TO WATERDEEP'!$A$3:$A$166,0),1),"")</f>
        <v/>
      </c>
      <c r="V249" s="37" t="str">
        <f>IFERROR(INDEX('VOLO GUIDE TO WATERDEEP'!G$3:G$166,MATCH($H249,'VOLO GUIDE TO WATERDEEP'!$A$3:$A$166,0),1),"")</f>
        <v/>
      </c>
      <c r="W249" s="37" t="str">
        <f>IFERROR(INDEX('VOLO GUIDE TO WATERDEEP'!I$3:I$166,MATCH($H249,'VOLO GUIDE TO WATERDEEP'!$A$3:$A$166,0),1),"")</f>
        <v/>
      </c>
      <c r="X249" s="98"/>
      <c r="Y249" s="37" t="str">
        <f>IFERROR(INDEX(ORGANIZATIONS!$B$2:$B$43,MATCH($F249,ORGANIZATIONS!$G$2:$G$43,0),1),"")</f>
        <v/>
      </c>
      <c r="Z249" s="98"/>
      <c r="AA249" s="37" t="str">
        <f>IFERROR(INDEX(ORGANIZATIONS!$Z$3:$Z$45,MATCH($F249,ORGANIZATIONS!$Y$3:$Y$45,0),1),"")</f>
        <v/>
      </c>
      <c r="AB249" s="98"/>
      <c r="AC249" s="403"/>
      <c r="AD249" s="403"/>
      <c r="AE249" s="403"/>
      <c r="AF249" s="403"/>
      <c r="AG249" s="98"/>
      <c r="AH249" s="403"/>
      <c r="AI249" s="403"/>
      <c r="AJ249" s="403"/>
      <c r="AK249" s="403"/>
      <c r="AL249" s="98"/>
      <c r="AM249" s="403"/>
      <c r="AN249" s="403"/>
      <c r="AO249" s="403"/>
      <c r="AP249" s="403"/>
      <c r="AQ249" s="403"/>
    </row>
    <row r="250" spans="1:43">
      <c r="A250" t="s">
        <v>1028</v>
      </c>
      <c r="B250" s="1" t="str">
        <f t="shared" si="6"/>
        <v>C44</v>
      </c>
      <c r="C250" s="1" t="str">
        <f t="shared" si="7"/>
        <v>The House of Gems (guildhall, C, 2) 1</v>
      </c>
      <c r="F250" s="37" t="s">
        <v>1411</v>
      </c>
      <c r="G250" s="37" t="s">
        <v>1802</v>
      </c>
      <c r="H250" s="61" t="s">
        <v>2421</v>
      </c>
      <c r="I250" s="61" t="s">
        <v>3290</v>
      </c>
      <c r="J250" s="61" t="s">
        <v>2171</v>
      </c>
      <c r="K250" s="61" t="s">
        <v>2144</v>
      </c>
      <c r="L250" s="61">
        <v>2</v>
      </c>
      <c r="M250" s="61"/>
      <c r="N250" s="61"/>
      <c r="O250" s="108" t="s">
        <v>6659</v>
      </c>
      <c r="P250" s="98"/>
      <c r="Q250" s="37" t="str">
        <f>IFERROR(INDEX('VOLO GUIDE TO WATERDEEP'!B$3:B$166,MATCH($H250,'VOLO GUIDE TO WATERDEEP'!$A$3:$A$166,0),1),"")</f>
        <v/>
      </c>
      <c r="R250" s="37" t="str">
        <f>IFERROR(INDEX('VOLO GUIDE TO WATERDEEP'!C$3:C$166,MATCH($H250,'VOLO GUIDE TO WATERDEEP'!$A$3:$A$166,0),1),"")</f>
        <v/>
      </c>
      <c r="S250" s="37" t="str">
        <f>IFERROR(INDEX('VOLO GUIDE TO WATERDEEP'!D$3:D$166,MATCH($H250,'VOLO GUIDE TO WATERDEEP'!$A$3:$A$166,0),1),"")</f>
        <v/>
      </c>
      <c r="T250" s="37" t="str">
        <f>IFERROR(INDEX('VOLO GUIDE TO WATERDEEP'!E$3:E$166,MATCH($H250,'VOLO GUIDE TO WATERDEEP'!$A$3:$A$166,0),1),"")</f>
        <v/>
      </c>
      <c r="U250" s="37" t="str">
        <f>IFERROR(INDEX('VOLO GUIDE TO WATERDEEP'!F$3:F$166,MATCH($H250,'VOLO GUIDE TO WATERDEEP'!$A$3:$A$166,0),1),"")</f>
        <v/>
      </c>
      <c r="V250" s="37" t="str">
        <f>IFERROR(INDEX('VOLO GUIDE TO WATERDEEP'!G$3:G$166,MATCH($H250,'VOLO GUIDE TO WATERDEEP'!$A$3:$A$166,0),1),"")</f>
        <v/>
      </c>
      <c r="W250" s="37" t="str">
        <f>IFERROR(INDEX('VOLO GUIDE TO WATERDEEP'!I$3:I$166,MATCH($H250,'VOLO GUIDE TO WATERDEEP'!$A$3:$A$166,0),1),"")</f>
        <v/>
      </c>
      <c r="X250" s="98"/>
      <c r="Y250" s="37" t="str">
        <f>IFERROR(INDEX(ORGANIZATIONS!$B$2:$B$43,MATCH($F250,ORGANIZATIONS!$G$2:$G$43,0),1),"")</f>
        <v>Jewelers' Guild</v>
      </c>
      <c r="Z250" s="98"/>
      <c r="AA250" s="37" t="str">
        <f>IFERROR(INDEX(ORGANIZATIONS!$Z$3:$Z$45,MATCH($F250,ORGANIZATIONS!$Y$3:$Y$45,0),1),"")</f>
        <v/>
      </c>
      <c r="AB250" s="98"/>
      <c r="AC250" s="403"/>
      <c r="AD250" s="403"/>
      <c r="AE250" s="403"/>
      <c r="AF250" s="403"/>
      <c r="AG250" s="98"/>
      <c r="AH250" s="403"/>
      <c r="AI250" s="403"/>
      <c r="AJ250" s="403"/>
      <c r="AK250" s="403"/>
      <c r="AL250" s="98"/>
      <c r="AM250" s="403"/>
      <c r="AN250" s="403"/>
      <c r="AO250" s="403"/>
      <c r="AP250" s="403"/>
      <c r="AQ250" s="403"/>
    </row>
    <row r="251" spans="1:43">
      <c r="A251" t="s">
        <v>1029</v>
      </c>
      <c r="B251" s="1" t="str">
        <f t="shared" si="6"/>
        <v>C45</v>
      </c>
      <c r="C251" s="1" t="str">
        <f t="shared" si="7"/>
        <v>Lady Naneatha Lhaurilstar's residence (row house, B, 3)</v>
      </c>
      <c r="F251" s="37" t="s">
        <v>1412</v>
      </c>
      <c r="G251" s="37" t="s">
        <v>1803</v>
      </c>
      <c r="H251" s="61" t="s">
        <v>2422</v>
      </c>
      <c r="I251" s="61" t="s">
        <v>3290</v>
      </c>
      <c r="J251" s="61" t="s">
        <v>2165</v>
      </c>
      <c r="K251" s="61" t="s">
        <v>2156</v>
      </c>
      <c r="L251" s="61">
        <v>3</v>
      </c>
      <c r="M251" s="61"/>
      <c r="N251" s="61"/>
      <c r="O251" s="108" t="s">
        <v>6659</v>
      </c>
      <c r="P251" s="98"/>
      <c r="Q251" s="37" t="str">
        <f>IFERROR(INDEX('VOLO GUIDE TO WATERDEEP'!B$3:B$166,MATCH($H251,'VOLO GUIDE TO WATERDEEP'!$A$3:$A$166,0),1),"")</f>
        <v/>
      </c>
      <c r="R251" s="37" t="str">
        <f>IFERROR(INDEX('VOLO GUIDE TO WATERDEEP'!C$3:C$166,MATCH($H251,'VOLO GUIDE TO WATERDEEP'!$A$3:$A$166,0),1),"")</f>
        <v/>
      </c>
      <c r="S251" s="37" t="str">
        <f>IFERROR(INDEX('VOLO GUIDE TO WATERDEEP'!D$3:D$166,MATCH($H251,'VOLO GUIDE TO WATERDEEP'!$A$3:$A$166,0),1),"")</f>
        <v/>
      </c>
      <c r="T251" s="37" t="str">
        <f>IFERROR(INDEX('VOLO GUIDE TO WATERDEEP'!E$3:E$166,MATCH($H251,'VOLO GUIDE TO WATERDEEP'!$A$3:$A$166,0),1),"")</f>
        <v/>
      </c>
      <c r="U251" s="37" t="str">
        <f>IFERROR(INDEX('VOLO GUIDE TO WATERDEEP'!F$3:F$166,MATCH($H251,'VOLO GUIDE TO WATERDEEP'!$A$3:$A$166,0),1),"")</f>
        <v/>
      </c>
      <c r="V251" s="37" t="str">
        <f>IFERROR(INDEX('VOLO GUIDE TO WATERDEEP'!G$3:G$166,MATCH($H251,'VOLO GUIDE TO WATERDEEP'!$A$3:$A$166,0),1),"")</f>
        <v/>
      </c>
      <c r="W251" s="37" t="str">
        <f>IFERROR(INDEX('VOLO GUIDE TO WATERDEEP'!I$3:I$166,MATCH($H251,'VOLO GUIDE TO WATERDEEP'!$A$3:$A$166,0),1),"")</f>
        <v/>
      </c>
      <c r="X251" s="98"/>
      <c r="Y251" s="37" t="str">
        <f>IFERROR(INDEX(ORGANIZATIONS!$B$2:$B$43,MATCH($F251,ORGANIZATIONS!$G$2:$G$43,0),1),"")</f>
        <v/>
      </c>
      <c r="Z251" s="98"/>
      <c r="AA251" s="37" t="str">
        <f>IFERROR(INDEX(ORGANIZATIONS!$Z$3:$Z$45,MATCH($F251,ORGANIZATIONS!$Y$3:$Y$45,0),1),"")</f>
        <v/>
      </c>
      <c r="AB251" s="98"/>
      <c r="AC251" s="403"/>
      <c r="AD251" s="403"/>
      <c r="AE251" s="403"/>
      <c r="AF251" s="403"/>
      <c r="AG251" s="98"/>
      <c r="AH251" s="403"/>
      <c r="AI251" s="403"/>
      <c r="AJ251" s="403"/>
      <c r="AK251" s="403"/>
      <c r="AL251" s="98"/>
      <c r="AM251" s="403"/>
      <c r="AN251" s="403"/>
      <c r="AO251" s="403"/>
      <c r="AP251" s="403"/>
      <c r="AQ251" s="403"/>
    </row>
    <row r="252" spans="1:43">
      <c r="A252" t="s">
        <v>1030</v>
      </c>
      <c r="B252" s="1" t="str">
        <f t="shared" si="6"/>
        <v>C46</v>
      </c>
      <c r="C252" s="1" t="str">
        <f t="shared" si="7"/>
        <v>Bell Tower (city building, C, 3)</v>
      </c>
      <c r="F252" s="37" t="s">
        <v>1413</v>
      </c>
      <c r="G252" s="37" t="s">
        <v>1804</v>
      </c>
      <c r="H252" s="61" t="s">
        <v>2423</v>
      </c>
      <c r="I252" s="61" t="s">
        <v>3290</v>
      </c>
      <c r="J252" s="61" t="s">
        <v>2143</v>
      </c>
      <c r="K252" s="61" t="s">
        <v>2144</v>
      </c>
      <c r="L252" s="61">
        <v>3</v>
      </c>
      <c r="M252" s="61"/>
      <c r="N252" s="61"/>
      <c r="O252" s="108" t="s">
        <v>6659</v>
      </c>
      <c r="P252" s="98"/>
      <c r="Q252" s="37" t="str">
        <f>IFERROR(INDEX('VOLO GUIDE TO WATERDEEP'!B$3:B$166,MATCH($H252,'VOLO GUIDE TO WATERDEEP'!$A$3:$A$166,0),1),"")</f>
        <v/>
      </c>
      <c r="R252" s="37" t="str">
        <f>IFERROR(INDEX('VOLO GUIDE TO WATERDEEP'!C$3:C$166,MATCH($H252,'VOLO GUIDE TO WATERDEEP'!$A$3:$A$166,0),1),"")</f>
        <v/>
      </c>
      <c r="S252" s="37" t="str">
        <f>IFERROR(INDEX('VOLO GUIDE TO WATERDEEP'!D$3:D$166,MATCH($H252,'VOLO GUIDE TO WATERDEEP'!$A$3:$A$166,0),1),"")</f>
        <v/>
      </c>
      <c r="T252" s="37" t="str">
        <f>IFERROR(INDEX('VOLO GUIDE TO WATERDEEP'!E$3:E$166,MATCH($H252,'VOLO GUIDE TO WATERDEEP'!$A$3:$A$166,0),1),"")</f>
        <v/>
      </c>
      <c r="U252" s="37" t="str">
        <f>IFERROR(INDEX('VOLO GUIDE TO WATERDEEP'!F$3:F$166,MATCH($H252,'VOLO GUIDE TO WATERDEEP'!$A$3:$A$166,0),1),"")</f>
        <v/>
      </c>
      <c r="V252" s="37" t="str">
        <f>IFERROR(INDEX('VOLO GUIDE TO WATERDEEP'!G$3:G$166,MATCH($H252,'VOLO GUIDE TO WATERDEEP'!$A$3:$A$166,0),1),"")</f>
        <v/>
      </c>
      <c r="W252" s="37" t="str">
        <f>IFERROR(INDEX('VOLO GUIDE TO WATERDEEP'!I$3:I$166,MATCH($H252,'VOLO GUIDE TO WATERDEEP'!$A$3:$A$166,0),1),"")</f>
        <v/>
      </c>
      <c r="X252" s="98"/>
      <c r="Y252" s="37" t="str">
        <f>IFERROR(INDEX(ORGANIZATIONS!$B$2:$B$43,MATCH($F252,ORGANIZATIONS!$G$2:$G$43,0),1),"")</f>
        <v/>
      </c>
      <c r="Z252" s="98"/>
      <c r="AA252" s="37" t="str">
        <f>IFERROR(INDEX(ORGANIZATIONS!$Z$3:$Z$45,MATCH($F252,ORGANIZATIONS!$Y$3:$Y$45,0),1),"")</f>
        <v/>
      </c>
      <c r="AB252" s="98"/>
      <c r="AC252" s="403"/>
      <c r="AD252" s="403"/>
      <c r="AE252" s="403"/>
      <c r="AF252" s="403"/>
      <c r="AG252" s="98"/>
      <c r="AH252" s="403"/>
      <c r="AI252" s="403"/>
      <c r="AJ252" s="403"/>
      <c r="AK252" s="403"/>
      <c r="AL252" s="98"/>
      <c r="AM252" s="403"/>
      <c r="AN252" s="403"/>
      <c r="AO252" s="403"/>
      <c r="AP252" s="403"/>
      <c r="AQ252" s="403"/>
    </row>
    <row r="253" spans="1:43">
      <c r="A253" t="s">
        <v>1031</v>
      </c>
      <c r="B253" s="1" t="str">
        <f t="shared" si="6"/>
        <v>C47</v>
      </c>
      <c r="C253" s="1" t="str">
        <f t="shared" si="7"/>
        <v>Guard Smithy (city building, C, 2)</v>
      </c>
      <c r="F253" s="37" t="s">
        <v>1414</v>
      </c>
      <c r="G253" s="37" t="s">
        <v>1805</v>
      </c>
      <c r="H253" s="61" t="s">
        <v>2424</v>
      </c>
      <c r="I253" s="61" t="s">
        <v>3290</v>
      </c>
      <c r="J253" s="61" t="s">
        <v>2143</v>
      </c>
      <c r="K253" s="61" t="s">
        <v>2144</v>
      </c>
      <c r="L253" s="61">
        <v>2</v>
      </c>
      <c r="M253" s="61"/>
      <c r="N253" s="61"/>
      <c r="O253" s="108" t="s">
        <v>6659</v>
      </c>
      <c r="P253" s="98"/>
      <c r="Q253" s="37" t="str">
        <f>IFERROR(INDEX('VOLO GUIDE TO WATERDEEP'!B$3:B$166,MATCH($H253,'VOLO GUIDE TO WATERDEEP'!$A$3:$A$166,0),1),"")</f>
        <v/>
      </c>
      <c r="R253" s="37" t="str">
        <f>IFERROR(INDEX('VOLO GUIDE TO WATERDEEP'!C$3:C$166,MATCH($H253,'VOLO GUIDE TO WATERDEEP'!$A$3:$A$166,0),1),"")</f>
        <v/>
      </c>
      <c r="S253" s="37" t="str">
        <f>IFERROR(INDEX('VOLO GUIDE TO WATERDEEP'!D$3:D$166,MATCH($H253,'VOLO GUIDE TO WATERDEEP'!$A$3:$A$166,0),1),"")</f>
        <v/>
      </c>
      <c r="T253" s="37" t="str">
        <f>IFERROR(INDEX('VOLO GUIDE TO WATERDEEP'!E$3:E$166,MATCH($H253,'VOLO GUIDE TO WATERDEEP'!$A$3:$A$166,0),1),"")</f>
        <v/>
      </c>
      <c r="U253" s="37" t="str">
        <f>IFERROR(INDEX('VOLO GUIDE TO WATERDEEP'!F$3:F$166,MATCH($H253,'VOLO GUIDE TO WATERDEEP'!$A$3:$A$166,0),1),"")</f>
        <v/>
      </c>
      <c r="V253" s="37" t="str">
        <f>IFERROR(INDEX('VOLO GUIDE TO WATERDEEP'!G$3:G$166,MATCH($H253,'VOLO GUIDE TO WATERDEEP'!$A$3:$A$166,0),1),"")</f>
        <v/>
      </c>
      <c r="W253" s="37" t="str">
        <f>IFERROR(INDEX('VOLO GUIDE TO WATERDEEP'!I$3:I$166,MATCH($H253,'VOLO GUIDE TO WATERDEEP'!$A$3:$A$166,0),1),"")</f>
        <v/>
      </c>
      <c r="X253" s="98"/>
      <c r="Y253" s="37" t="str">
        <f>IFERROR(INDEX(ORGANIZATIONS!$B$2:$B$43,MATCH($F253,ORGANIZATIONS!$G$2:$G$43,0),1),"")</f>
        <v/>
      </c>
      <c r="Z253" s="98"/>
      <c r="AA253" s="37" t="str">
        <f>IFERROR(INDEX(ORGANIZATIONS!$Z$3:$Z$45,MATCH($F253,ORGANIZATIONS!$Y$3:$Y$45,0),1),"")</f>
        <v/>
      </c>
      <c r="AB253" s="98"/>
      <c r="AC253" s="403"/>
      <c r="AD253" s="403"/>
      <c r="AE253" s="403"/>
      <c r="AF253" s="403"/>
      <c r="AG253" s="98"/>
      <c r="AH253" s="403"/>
      <c r="AI253" s="403"/>
      <c r="AJ253" s="403"/>
      <c r="AK253" s="403"/>
      <c r="AL253" s="98"/>
      <c r="AM253" s="403"/>
      <c r="AN253" s="403"/>
      <c r="AO253" s="403"/>
      <c r="AP253" s="403"/>
      <c r="AQ253" s="403"/>
    </row>
    <row r="254" spans="1:43">
      <c r="A254" t="s">
        <v>1032</v>
      </c>
      <c r="B254" s="1" t="str">
        <f t="shared" si="6"/>
        <v>C48</v>
      </c>
      <c r="C254" s="1" t="str">
        <f t="shared" si="7"/>
        <v>The Yawning Portal (inn, C,.3)</v>
      </c>
      <c r="F254" s="37" t="s">
        <v>1415</v>
      </c>
      <c r="G254" s="37" t="s">
        <v>1806</v>
      </c>
      <c r="H254" s="61" t="s">
        <v>2425</v>
      </c>
      <c r="I254" s="61" t="s">
        <v>3290</v>
      </c>
      <c r="J254" s="61" t="s">
        <v>2167</v>
      </c>
      <c r="K254" s="61" t="s">
        <v>2144</v>
      </c>
      <c r="L254" s="61">
        <v>3</v>
      </c>
      <c r="M254" s="61"/>
      <c r="N254" s="61"/>
      <c r="O254" s="108" t="s">
        <v>6702</v>
      </c>
      <c r="P254" s="98"/>
      <c r="Q254" s="37" t="str">
        <f>IFERROR(INDEX('VOLO GUIDE TO WATERDEEP'!B$3:B$166,MATCH($H254,'VOLO GUIDE TO WATERDEEP'!$A$3:$A$166,0),1),"")</f>
        <v/>
      </c>
      <c r="R254" s="37" t="str">
        <f>IFERROR(INDEX('VOLO GUIDE TO WATERDEEP'!C$3:C$166,MATCH($H254,'VOLO GUIDE TO WATERDEEP'!$A$3:$A$166,0),1),"")</f>
        <v/>
      </c>
      <c r="S254" s="37" t="str">
        <f>IFERROR(INDEX('VOLO GUIDE TO WATERDEEP'!D$3:D$166,MATCH($H254,'VOLO GUIDE TO WATERDEEP'!$A$3:$A$166,0),1),"")</f>
        <v/>
      </c>
      <c r="T254" s="37" t="str">
        <f>IFERROR(INDEX('VOLO GUIDE TO WATERDEEP'!E$3:E$166,MATCH($H254,'VOLO GUIDE TO WATERDEEP'!$A$3:$A$166,0),1),"")</f>
        <v/>
      </c>
      <c r="U254" s="37" t="str">
        <f>IFERROR(INDEX('VOLO GUIDE TO WATERDEEP'!F$3:F$166,MATCH($H254,'VOLO GUIDE TO WATERDEEP'!$A$3:$A$166,0),1),"")</f>
        <v/>
      </c>
      <c r="V254" s="37" t="str">
        <f>IFERROR(INDEX('VOLO GUIDE TO WATERDEEP'!G$3:G$166,MATCH($H254,'VOLO GUIDE TO WATERDEEP'!$A$3:$A$166,0),1),"")</f>
        <v/>
      </c>
      <c r="W254" s="37" t="str">
        <f>IFERROR(INDEX('VOLO GUIDE TO WATERDEEP'!I$3:I$166,MATCH($H254,'VOLO GUIDE TO WATERDEEP'!$A$3:$A$166,0),1),"")</f>
        <v/>
      </c>
      <c r="X254" s="98"/>
      <c r="Y254" s="37" t="str">
        <f>IFERROR(INDEX(ORGANIZATIONS!$B$2:$B$43,MATCH($F254,ORGANIZATIONS!$G$2:$G$43,0),1),"")</f>
        <v/>
      </c>
      <c r="Z254" s="98"/>
      <c r="AA254" s="37">
        <f>IFERROR(INDEX(ORGANIZATIONS!$Z$3:$Z$45,MATCH($F254,ORGANIZATIONS!$Y$3:$Y$45,0),1),"")</f>
        <v>0</v>
      </c>
      <c r="AB254" s="98"/>
      <c r="AC254" s="403"/>
      <c r="AD254" s="403"/>
      <c r="AE254" s="403"/>
      <c r="AF254" s="403"/>
      <c r="AG254" s="98"/>
      <c r="AH254" s="403"/>
      <c r="AI254" s="403"/>
      <c r="AJ254" s="403"/>
      <c r="AK254" s="403"/>
      <c r="AL254" s="98"/>
      <c r="AM254" s="403"/>
      <c r="AN254" s="403"/>
      <c r="AO254" s="403"/>
      <c r="AP254" s="403"/>
      <c r="AQ254" s="403"/>
    </row>
    <row r="255" spans="1:43">
      <c r="A255" t="s">
        <v>1033</v>
      </c>
      <c r="B255" s="1" t="str">
        <f t="shared" si="6"/>
        <v>C49</v>
      </c>
      <c r="C255" s="1" t="str">
        <f t="shared" si="7"/>
        <v>The Red-eyed Owl (tavern, D, 2)</v>
      </c>
      <c r="F255" s="37" t="s">
        <v>1416</v>
      </c>
      <c r="G255" s="37" t="s">
        <v>1807</v>
      </c>
      <c r="H255" s="61" t="s">
        <v>2426</v>
      </c>
      <c r="I255" s="61" t="s">
        <v>3290</v>
      </c>
      <c r="J255" s="61" t="s">
        <v>2168</v>
      </c>
      <c r="K255" s="61" t="s">
        <v>2158</v>
      </c>
      <c r="L255" s="61">
        <v>2</v>
      </c>
      <c r="M255" s="61"/>
      <c r="N255" s="61"/>
      <c r="O255" s="108" t="s">
        <v>6659</v>
      </c>
      <c r="P255" s="98"/>
      <c r="Q255" s="37">
        <f>IFERROR(INDEX('VOLO GUIDE TO WATERDEEP'!B$3:B$166,MATCH($H255,'VOLO GUIDE TO WATERDEEP'!$A$3:$A$166,0),1),"")</f>
        <v>3</v>
      </c>
      <c r="R255" s="37">
        <f>IFERROR(INDEX('VOLO GUIDE TO WATERDEEP'!C$3:C$166,MATCH($H255,'VOLO GUIDE TO WATERDEEP'!$A$3:$A$166,0),1),"")</f>
        <v>3</v>
      </c>
      <c r="S255" s="37">
        <f>IFERROR(INDEX('VOLO GUIDE TO WATERDEEP'!D$3:D$166,MATCH($H255,'VOLO GUIDE TO WATERDEEP'!$A$3:$A$166,0),1),"")</f>
        <v>0</v>
      </c>
      <c r="T255" s="37">
        <f>IFERROR(INDEX('VOLO GUIDE TO WATERDEEP'!E$3:E$166,MATCH($H255,'VOLO GUIDE TO WATERDEEP'!$A$3:$A$166,0),1),"")</f>
        <v>0</v>
      </c>
      <c r="U255" s="37" t="str">
        <f>IFERROR(INDEX('VOLO GUIDE TO WATERDEEP'!F$3:F$166,MATCH($H255,'VOLO GUIDE TO WATERDEEP'!$A$3:$A$166,0),1),"")</f>
        <v>Tavern</v>
      </c>
      <c r="V255" s="37" t="str">
        <f>IFERROR(INDEX('VOLO GUIDE TO WATERDEEP'!G$3:G$166,MATCH($H255,'VOLO GUIDE TO WATERDEEP'!$A$3:$A$166,0),1),"")</f>
        <v>Drink is 1 cp/tankard for ale, 2
cp for bitters, 3 cp for stout, 4 cp/
tallglass for zzar or red wine, and
5 cp for the rather sour white
wine that is brought in from the
proprietor's own land, and
which hes inordinately fond of.
It goes well with all sorts of
cheese, though (especially the
firmer, heartier sorts), and he
sells it for carry-out at 2 sp/bottle
or 1 gp for a half-anker keg.</v>
      </c>
      <c r="W255" s="37" t="str">
        <f>IFERROR(INDEX('VOLO GUIDE TO WATERDEEP'!I$3:I$166,MATCH($H255,'VOLO GUIDE TO WATERDEEP'!$A$3:$A$166,0),1),"")</f>
        <v>CASTLE WARD</v>
      </c>
      <c r="X255" s="98"/>
      <c r="Y255" s="37" t="str">
        <f>IFERROR(INDEX(ORGANIZATIONS!$B$2:$B$43,MATCH($F255,ORGANIZATIONS!$G$2:$G$43,0),1),"")</f>
        <v/>
      </c>
      <c r="Z255" s="98"/>
      <c r="AA255" s="37" t="str">
        <f>IFERROR(INDEX(ORGANIZATIONS!$Z$3:$Z$45,MATCH($F255,ORGANIZATIONS!$Y$3:$Y$45,0),1),"")</f>
        <v/>
      </c>
      <c r="AB255" s="98"/>
      <c r="AC255" s="403"/>
      <c r="AD255" s="403"/>
      <c r="AE255" s="403"/>
      <c r="AF255" s="403"/>
      <c r="AG255" s="98"/>
      <c r="AH255" s="403"/>
      <c r="AI255" s="403"/>
      <c r="AJ255" s="403"/>
      <c r="AK255" s="403"/>
      <c r="AL255" s="98"/>
      <c r="AM255" s="403"/>
      <c r="AN255" s="403"/>
      <c r="AO255" s="403"/>
      <c r="AP255" s="403"/>
      <c r="AQ255" s="403"/>
    </row>
    <row r="256" spans="1:43">
      <c r="A256" t="s">
        <v>1034</v>
      </c>
      <c r="B256" s="1" t="str">
        <f t="shared" si="6"/>
        <v>C50</v>
      </c>
      <c r="C256" s="1" t="str">
        <f t="shared" si="7"/>
        <v>The Sleepy Slyph (tavern, C, 2)</v>
      </c>
      <c r="F256" s="37" t="s">
        <v>1417</v>
      </c>
      <c r="G256" s="37" t="s">
        <v>1808</v>
      </c>
      <c r="H256" s="61" t="s">
        <v>2427</v>
      </c>
      <c r="I256" s="61" t="s">
        <v>3290</v>
      </c>
      <c r="J256" s="61" t="s">
        <v>2168</v>
      </c>
      <c r="K256" s="61" t="s">
        <v>2144</v>
      </c>
      <c r="L256" s="61">
        <v>2</v>
      </c>
      <c r="M256" s="61"/>
      <c r="N256" s="61"/>
      <c r="O256" s="108" t="s">
        <v>6659</v>
      </c>
      <c r="P256" s="98"/>
      <c r="Q256" s="37" t="str">
        <f>IFERROR(INDEX('VOLO GUIDE TO WATERDEEP'!B$3:B$166,MATCH($H256,'VOLO GUIDE TO WATERDEEP'!$A$3:$A$166,0),1),"")</f>
        <v/>
      </c>
      <c r="R256" s="37" t="str">
        <f>IFERROR(INDEX('VOLO GUIDE TO WATERDEEP'!C$3:C$166,MATCH($H256,'VOLO GUIDE TO WATERDEEP'!$A$3:$A$166,0),1),"")</f>
        <v/>
      </c>
      <c r="S256" s="37" t="str">
        <f>IFERROR(INDEX('VOLO GUIDE TO WATERDEEP'!D$3:D$166,MATCH($H256,'VOLO GUIDE TO WATERDEEP'!$A$3:$A$166,0),1),"")</f>
        <v/>
      </c>
      <c r="T256" s="37" t="str">
        <f>IFERROR(INDEX('VOLO GUIDE TO WATERDEEP'!E$3:E$166,MATCH($H256,'VOLO GUIDE TO WATERDEEP'!$A$3:$A$166,0),1),"")</f>
        <v/>
      </c>
      <c r="U256" s="37" t="str">
        <f>IFERROR(INDEX('VOLO GUIDE TO WATERDEEP'!F$3:F$166,MATCH($H256,'VOLO GUIDE TO WATERDEEP'!$A$3:$A$166,0),1),"")</f>
        <v/>
      </c>
      <c r="V256" s="37" t="str">
        <f>IFERROR(INDEX('VOLO GUIDE TO WATERDEEP'!G$3:G$166,MATCH($H256,'VOLO GUIDE TO WATERDEEP'!$A$3:$A$166,0),1),"")</f>
        <v/>
      </c>
      <c r="W256" s="37" t="str">
        <f>IFERROR(INDEX('VOLO GUIDE TO WATERDEEP'!I$3:I$166,MATCH($H256,'VOLO GUIDE TO WATERDEEP'!$A$3:$A$166,0),1),"")</f>
        <v/>
      </c>
      <c r="X256" s="98"/>
      <c r="Y256" s="37" t="str">
        <f>IFERROR(INDEX(ORGANIZATIONS!$B$2:$B$43,MATCH($F256,ORGANIZATIONS!$G$2:$G$43,0),1),"")</f>
        <v/>
      </c>
      <c r="Z256" s="98"/>
      <c r="AA256" s="37" t="str">
        <f>IFERROR(INDEX(ORGANIZATIONS!$Z$3:$Z$45,MATCH($F256,ORGANIZATIONS!$Y$3:$Y$45,0),1),"")</f>
        <v/>
      </c>
      <c r="AB256" s="98"/>
      <c r="AC256" s="403"/>
      <c r="AD256" s="403"/>
      <c r="AE256" s="403"/>
      <c r="AF256" s="403"/>
      <c r="AG256" s="98"/>
      <c r="AH256" s="403"/>
      <c r="AI256" s="403"/>
      <c r="AJ256" s="403"/>
      <c r="AK256" s="403"/>
      <c r="AL256" s="98"/>
      <c r="AM256" s="403"/>
      <c r="AN256" s="403"/>
      <c r="AO256" s="403"/>
      <c r="AP256" s="403"/>
      <c r="AQ256" s="403"/>
    </row>
    <row r="257" spans="1:43">
      <c r="A257" t="s">
        <v>1035</v>
      </c>
      <c r="B257" s="1" t="str">
        <f t="shared" si="6"/>
        <v>C51</v>
      </c>
      <c r="C257" s="1" t="str">
        <f t="shared" si="7"/>
        <v>Crommer's Warehouse (warehouse, C, 4)</v>
      </c>
      <c r="F257" s="37" t="s">
        <v>1418</v>
      </c>
      <c r="G257" s="37" t="s">
        <v>1809</v>
      </c>
      <c r="H257" s="61" t="s">
        <v>2428</v>
      </c>
      <c r="I257" s="61" t="s">
        <v>3290</v>
      </c>
      <c r="J257" s="61" t="s">
        <v>2170</v>
      </c>
      <c r="K257" s="61" t="s">
        <v>2144</v>
      </c>
      <c r="L257" s="61">
        <v>4</v>
      </c>
      <c r="M257" s="61"/>
      <c r="N257" s="61"/>
      <c r="O257" s="108" t="s">
        <v>6659</v>
      </c>
      <c r="P257" s="98"/>
      <c r="Q257" s="37" t="str">
        <f>IFERROR(INDEX('VOLO GUIDE TO WATERDEEP'!B$3:B$166,MATCH($H257,'VOLO GUIDE TO WATERDEEP'!$A$3:$A$166,0),1),"")</f>
        <v/>
      </c>
      <c r="R257" s="37" t="str">
        <f>IFERROR(INDEX('VOLO GUIDE TO WATERDEEP'!C$3:C$166,MATCH($H257,'VOLO GUIDE TO WATERDEEP'!$A$3:$A$166,0),1),"")</f>
        <v/>
      </c>
      <c r="S257" s="37" t="str">
        <f>IFERROR(INDEX('VOLO GUIDE TO WATERDEEP'!D$3:D$166,MATCH($H257,'VOLO GUIDE TO WATERDEEP'!$A$3:$A$166,0),1),"")</f>
        <v/>
      </c>
      <c r="T257" s="37" t="str">
        <f>IFERROR(INDEX('VOLO GUIDE TO WATERDEEP'!E$3:E$166,MATCH($H257,'VOLO GUIDE TO WATERDEEP'!$A$3:$A$166,0),1),"")</f>
        <v/>
      </c>
      <c r="U257" s="37" t="str">
        <f>IFERROR(INDEX('VOLO GUIDE TO WATERDEEP'!F$3:F$166,MATCH($H257,'VOLO GUIDE TO WATERDEEP'!$A$3:$A$166,0),1),"")</f>
        <v/>
      </c>
      <c r="V257" s="37" t="str">
        <f>IFERROR(INDEX('VOLO GUIDE TO WATERDEEP'!G$3:G$166,MATCH($H257,'VOLO GUIDE TO WATERDEEP'!$A$3:$A$166,0),1),"")</f>
        <v/>
      </c>
      <c r="W257" s="37" t="str">
        <f>IFERROR(INDEX('VOLO GUIDE TO WATERDEEP'!I$3:I$166,MATCH($H257,'VOLO GUIDE TO WATERDEEP'!$A$3:$A$166,0),1),"")</f>
        <v/>
      </c>
      <c r="X257" s="98"/>
      <c r="Y257" s="37" t="str">
        <f>IFERROR(INDEX(ORGANIZATIONS!$B$2:$B$43,MATCH($F257,ORGANIZATIONS!$G$2:$G$43,0),1),"")</f>
        <v/>
      </c>
      <c r="Z257" s="98"/>
      <c r="AA257" s="37" t="str">
        <f>IFERROR(INDEX(ORGANIZATIONS!$Z$3:$Z$45,MATCH($F257,ORGANIZATIONS!$Y$3:$Y$45,0),1),"")</f>
        <v/>
      </c>
      <c r="AB257" s="98"/>
      <c r="AC257" s="403"/>
      <c r="AD257" s="403"/>
      <c r="AE257" s="403"/>
      <c r="AF257" s="403"/>
      <c r="AG257" s="98"/>
      <c r="AH257" s="403"/>
      <c r="AI257" s="403"/>
      <c r="AJ257" s="403"/>
      <c r="AK257" s="403"/>
      <c r="AL257" s="98"/>
      <c r="AM257" s="403"/>
      <c r="AN257" s="403"/>
      <c r="AO257" s="403"/>
      <c r="AP257" s="403"/>
      <c r="AQ257" s="403"/>
    </row>
    <row r="258" spans="1:43">
      <c r="A258" t="s">
        <v>1036</v>
      </c>
      <c r="B258" s="1" t="str">
        <f t="shared" si="6"/>
        <v>C52</v>
      </c>
      <c r="C258" s="1" t="str">
        <f t="shared" si="7"/>
        <v>Mirt's Mansion (villa, A, 3)</v>
      </c>
      <c r="F258" s="37" t="s">
        <v>1419</v>
      </c>
      <c r="G258" s="37" t="s">
        <v>1810</v>
      </c>
      <c r="H258" s="61" t="s">
        <v>2429</v>
      </c>
      <c r="I258" s="61" t="s">
        <v>3290</v>
      </c>
      <c r="J258" s="61" t="s">
        <v>2177</v>
      </c>
      <c r="K258" s="61" t="s">
        <v>2151</v>
      </c>
      <c r="L258" s="61">
        <v>3</v>
      </c>
      <c r="M258" s="61"/>
      <c r="N258" s="61"/>
      <c r="O258" s="108" t="s">
        <v>6703</v>
      </c>
      <c r="P258" s="98"/>
      <c r="Q258" s="37" t="str">
        <f>IFERROR(INDEX('VOLO GUIDE TO WATERDEEP'!B$3:B$166,MATCH($H258,'VOLO GUIDE TO WATERDEEP'!$A$3:$A$166,0),1),"")</f>
        <v/>
      </c>
      <c r="R258" s="37" t="str">
        <f>IFERROR(INDEX('VOLO GUIDE TO WATERDEEP'!C$3:C$166,MATCH($H258,'VOLO GUIDE TO WATERDEEP'!$A$3:$A$166,0),1),"")</f>
        <v/>
      </c>
      <c r="S258" s="37" t="str">
        <f>IFERROR(INDEX('VOLO GUIDE TO WATERDEEP'!D$3:D$166,MATCH($H258,'VOLO GUIDE TO WATERDEEP'!$A$3:$A$166,0),1),"")</f>
        <v/>
      </c>
      <c r="T258" s="37" t="str">
        <f>IFERROR(INDEX('VOLO GUIDE TO WATERDEEP'!E$3:E$166,MATCH($H258,'VOLO GUIDE TO WATERDEEP'!$A$3:$A$166,0),1),"")</f>
        <v/>
      </c>
      <c r="U258" s="37" t="str">
        <f>IFERROR(INDEX('VOLO GUIDE TO WATERDEEP'!F$3:F$166,MATCH($H258,'VOLO GUIDE TO WATERDEEP'!$A$3:$A$166,0),1),"")</f>
        <v/>
      </c>
      <c r="V258" s="37" t="str">
        <f>IFERROR(INDEX('VOLO GUIDE TO WATERDEEP'!G$3:G$166,MATCH($H258,'VOLO GUIDE TO WATERDEEP'!$A$3:$A$166,0),1),"")</f>
        <v/>
      </c>
      <c r="W258" s="37" t="str">
        <f>IFERROR(INDEX('VOLO GUIDE TO WATERDEEP'!I$3:I$166,MATCH($H258,'VOLO GUIDE TO WATERDEEP'!$A$3:$A$166,0),1),"")</f>
        <v/>
      </c>
      <c r="X258" s="98"/>
      <c r="Y258" s="37" t="str">
        <f>IFERROR(INDEX(ORGANIZATIONS!$B$2:$B$43,MATCH($F258,ORGANIZATIONS!$G$2:$G$43,0),1),"")</f>
        <v/>
      </c>
      <c r="Z258" s="98"/>
      <c r="AA258" s="37" t="str">
        <f>IFERROR(INDEX(ORGANIZATIONS!$Z$3:$Z$45,MATCH($F258,ORGANIZATIONS!$Y$3:$Y$45,0),1),"")</f>
        <v/>
      </c>
      <c r="AB258" s="98"/>
      <c r="AC258" s="403"/>
      <c r="AD258" s="403"/>
      <c r="AE258" s="403"/>
      <c r="AF258" s="403"/>
      <c r="AG258" s="98"/>
      <c r="AH258" s="403"/>
      <c r="AI258" s="403"/>
      <c r="AJ258" s="403"/>
      <c r="AK258" s="403"/>
      <c r="AL258" s="98"/>
      <c r="AM258" s="403"/>
      <c r="AN258" s="403"/>
      <c r="AO258" s="403"/>
      <c r="AP258" s="403"/>
      <c r="AQ258" s="403"/>
    </row>
    <row r="259" spans="1:43">
      <c r="A259" t="s">
        <v>1037</v>
      </c>
      <c r="B259" s="1" t="str">
        <f t="shared" si="6"/>
        <v>C53</v>
      </c>
      <c r="C259" s="1" t="str">
        <f t="shared" si="7"/>
        <v>The Quaffing Quaggoth (tavern, C, 1)</v>
      </c>
      <c r="F259" s="37" t="s">
        <v>1420</v>
      </c>
      <c r="G259" s="37" t="s">
        <v>1811</v>
      </c>
      <c r="H259" s="61" t="s">
        <v>2430</v>
      </c>
      <c r="I259" s="61" t="s">
        <v>3290</v>
      </c>
      <c r="J259" s="61" t="s">
        <v>2168</v>
      </c>
      <c r="K259" s="61" t="s">
        <v>2144</v>
      </c>
      <c r="L259" s="61">
        <v>1</v>
      </c>
      <c r="M259" s="61"/>
      <c r="N259" s="61"/>
      <c r="O259" s="108" t="s">
        <v>6659</v>
      </c>
      <c r="P259" s="98"/>
      <c r="Q259" s="37" t="str">
        <f>IFERROR(INDEX('VOLO GUIDE TO WATERDEEP'!B$3:B$166,MATCH($H259,'VOLO GUIDE TO WATERDEEP'!$A$3:$A$166,0),1),"")</f>
        <v/>
      </c>
      <c r="R259" s="37" t="str">
        <f>IFERROR(INDEX('VOLO GUIDE TO WATERDEEP'!C$3:C$166,MATCH($H259,'VOLO GUIDE TO WATERDEEP'!$A$3:$A$166,0),1),"")</f>
        <v/>
      </c>
      <c r="S259" s="37" t="str">
        <f>IFERROR(INDEX('VOLO GUIDE TO WATERDEEP'!D$3:D$166,MATCH($H259,'VOLO GUIDE TO WATERDEEP'!$A$3:$A$166,0),1),"")</f>
        <v/>
      </c>
      <c r="T259" s="37" t="str">
        <f>IFERROR(INDEX('VOLO GUIDE TO WATERDEEP'!E$3:E$166,MATCH($H259,'VOLO GUIDE TO WATERDEEP'!$A$3:$A$166,0),1),"")</f>
        <v/>
      </c>
      <c r="U259" s="37" t="str">
        <f>IFERROR(INDEX('VOLO GUIDE TO WATERDEEP'!F$3:F$166,MATCH($H259,'VOLO GUIDE TO WATERDEEP'!$A$3:$A$166,0),1),"")</f>
        <v/>
      </c>
      <c r="V259" s="37" t="str">
        <f>IFERROR(INDEX('VOLO GUIDE TO WATERDEEP'!G$3:G$166,MATCH($H259,'VOLO GUIDE TO WATERDEEP'!$A$3:$A$166,0),1),"")</f>
        <v/>
      </c>
      <c r="W259" s="37" t="str">
        <f>IFERROR(INDEX('VOLO GUIDE TO WATERDEEP'!I$3:I$166,MATCH($H259,'VOLO GUIDE TO WATERDEEP'!$A$3:$A$166,0),1),"")</f>
        <v/>
      </c>
      <c r="X259" s="98"/>
      <c r="Y259" s="37" t="str">
        <f>IFERROR(INDEX(ORGANIZATIONS!$B$2:$B$43,MATCH($F259,ORGANIZATIONS!$G$2:$G$43,0),1),"")</f>
        <v/>
      </c>
      <c r="Z259" s="98"/>
      <c r="AA259" s="37" t="str">
        <f>IFERROR(INDEX(ORGANIZATIONS!$Z$3:$Z$45,MATCH($F259,ORGANIZATIONS!$Y$3:$Y$45,0),1),"")</f>
        <v/>
      </c>
      <c r="AB259" s="98"/>
      <c r="AC259" s="403"/>
      <c r="AD259" s="403"/>
      <c r="AE259" s="403"/>
      <c r="AF259" s="403"/>
      <c r="AG259" s="98"/>
      <c r="AH259" s="403"/>
      <c r="AI259" s="403"/>
      <c r="AJ259" s="403"/>
      <c r="AK259" s="403"/>
      <c r="AL259" s="98"/>
      <c r="AM259" s="403"/>
      <c r="AN259" s="403"/>
      <c r="AO259" s="403"/>
      <c r="AP259" s="403"/>
      <c r="AQ259" s="403"/>
    </row>
    <row r="260" spans="1:43">
      <c r="A260" t="s">
        <v>1038</v>
      </c>
      <c r="B260" s="1" t="str">
        <f t="shared" si="6"/>
        <v>C54</v>
      </c>
      <c r="C260" s="1" t="str">
        <f t="shared" si="7"/>
        <v>The Sailor's Own (tavern, D, 1)</v>
      </c>
      <c r="F260" s="37" t="s">
        <v>1421</v>
      </c>
      <c r="G260" s="37" t="s">
        <v>1812</v>
      </c>
      <c r="H260" s="61" t="s">
        <v>2431</v>
      </c>
      <c r="I260" s="61" t="s">
        <v>3290</v>
      </c>
      <c r="J260" s="61" t="s">
        <v>2168</v>
      </c>
      <c r="K260" s="61" t="s">
        <v>2158</v>
      </c>
      <c r="L260" s="61">
        <v>1</v>
      </c>
      <c r="M260" s="61"/>
      <c r="N260" s="61"/>
      <c r="O260" s="108" t="s">
        <v>6659</v>
      </c>
      <c r="P260" s="98"/>
      <c r="Q260" s="37" t="str">
        <f>IFERROR(INDEX('VOLO GUIDE TO WATERDEEP'!B$3:B$166,MATCH($H260,'VOLO GUIDE TO WATERDEEP'!$A$3:$A$166,0),1),"")</f>
        <v/>
      </c>
      <c r="R260" s="37" t="str">
        <f>IFERROR(INDEX('VOLO GUIDE TO WATERDEEP'!C$3:C$166,MATCH($H260,'VOLO GUIDE TO WATERDEEP'!$A$3:$A$166,0),1),"")</f>
        <v/>
      </c>
      <c r="S260" s="37" t="str">
        <f>IFERROR(INDEX('VOLO GUIDE TO WATERDEEP'!D$3:D$166,MATCH($H260,'VOLO GUIDE TO WATERDEEP'!$A$3:$A$166,0),1),"")</f>
        <v/>
      </c>
      <c r="T260" s="37" t="str">
        <f>IFERROR(INDEX('VOLO GUIDE TO WATERDEEP'!E$3:E$166,MATCH($H260,'VOLO GUIDE TO WATERDEEP'!$A$3:$A$166,0),1),"")</f>
        <v/>
      </c>
      <c r="U260" s="37" t="str">
        <f>IFERROR(INDEX('VOLO GUIDE TO WATERDEEP'!F$3:F$166,MATCH($H260,'VOLO GUIDE TO WATERDEEP'!$A$3:$A$166,0),1),"")</f>
        <v/>
      </c>
      <c r="V260" s="37" t="str">
        <f>IFERROR(INDEX('VOLO GUIDE TO WATERDEEP'!G$3:G$166,MATCH($H260,'VOLO GUIDE TO WATERDEEP'!$A$3:$A$166,0),1),"")</f>
        <v/>
      </c>
      <c r="W260" s="37" t="str">
        <f>IFERROR(INDEX('VOLO GUIDE TO WATERDEEP'!I$3:I$166,MATCH($H260,'VOLO GUIDE TO WATERDEEP'!$A$3:$A$166,0),1),"")</f>
        <v/>
      </c>
      <c r="X260" s="98"/>
      <c r="Y260" s="37" t="str">
        <f>IFERROR(INDEX(ORGANIZATIONS!$B$2:$B$43,MATCH($F260,ORGANIZATIONS!$G$2:$G$43,0),1),"")</f>
        <v/>
      </c>
      <c r="Z260" s="98"/>
      <c r="AA260" s="37" t="str">
        <f>IFERROR(INDEX(ORGANIZATIONS!$Z$3:$Z$45,MATCH($F260,ORGANIZATIONS!$Y$3:$Y$45,0),1),"")</f>
        <v/>
      </c>
      <c r="AB260" s="98"/>
      <c r="AC260" s="403"/>
      <c r="AD260" s="403"/>
      <c r="AE260" s="403"/>
      <c r="AF260" s="403"/>
      <c r="AG260" s="98"/>
      <c r="AH260" s="403"/>
      <c r="AI260" s="403"/>
      <c r="AJ260" s="403"/>
      <c r="AK260" s="403"/>
      <c r="AL260" s="98"/>
      <c r="AM260" s="403"/>
      <c r="AN260" s="403"/>
      <c r="AO260" s="403"/>
      <c r="AP260" s="403"/>
      <c r="AQ260" s="403"/>
    </row>
    <row r="261" spans="1:43">
      <c r="A261" t="s">
        <v>1039</v>
      </c>
      <c r="B261" s="1" t="str">
        <f t="shared" si="6"/>
        <v>C55</v>
      </c>
      <c r="C261" s="1" t="str">
        <f t="shared" si="7"/>
        <v>Eilean's Maztican Delights (business, B, 2)</v>
      </c>
      <c r="F261" s="37" t="s">
        <v>1813</v>
      </c>
      <c r="G261" s="37" t="s">
        <v>1814</v>
      </c>
      <c r="H261" s="61" t="s">
        <v>2432</v>
      </c>
      <c r="I261" s="61" t="s">
        <v>3290</v>
      </c>
      <c r="J261" s="61" t="s">
        <v>2164</v>
      </c>
      <c r="K261" s="61" t="s">
        <v>2156</v>
      </c>
      <c r="L261" s="61">
        <v>2</v>
      </c>
      <c r="M261" s="61"/>
      <c r="N261" s="61"/>
      <c r="O261" s="108" t="s">
        <v>6659</v>
      </c>
      <c r="P261" s="98"/>
      <c r="Q261" s="37" t="str">
        <f>IFERROR(INDEX('VOLO GUIDE TO WATERDEEP'!B$3:B$166,MATCH($H261,'VOLO GUIDE TO WATERDEEP'!$A$3:$A$166,0),1),"")</f>
        <v/>
      </c>
      <c r="R261" s="37" t="str">
        <f>IFERROR(INDEX('VOLO GUIDE TO WATERDEEP'!C$3:C$166,MATCH($H261,'VOLO GUIDE TO WATERDEEP'!$A$3:$A$166,0),1),"")</f>
        <v/>
      </c>
      <c r="S261" s="37" t="str">
        <f>IFERROR(INDEX('VOLO GUIDE TO WATERDEEP'!D$3:D$166,MATCH($H261,'VOLO GUIDE TO WATERDEEP'!$A$3:$A$166,0),1),"")</f>
        <v/>
      </c>
      <c r="T261" s="37" t="str">
        <f>IFERROR(INDEX('VOLO GUIDE TO WATERDEEP'!E$3:E$166,MATCH($H261,'VOLO GUIDE TO WATERDEEP'!$A$3:$A$166,0),1),"")</f>
        <v/>
      </c>
      <c r="U261" s="37" t="str">
        <f>IFERROR(INDEX('VOLO GUIDE TO WATERDEEP'!F$3:F$166,MATCH($H261,'VOLO GUIDE TO WATERDEEP'!$A$3:$A$166,0),1),"")</f>
        <v/>
      </c>
      <c r="V261" s="37" t="str">
        <f>IFERROR(INDEX('VOLO GUIDE TO WATERDEEP'!G$3:G$166,MATCH($H261,'VOLO GUIDE TO WATERDEEP'!$A$3:$A$166,0),1),"")</f>
        <v/>
      </c>
      <c r="W261" s="37" t="str">
        <f>IFERROR(INDEX('VOLO GUIDE TO WATERDEEP'!I$3:I$166,MATCH($H261,'VOLO GUIDE TO WATERDEEP'!$A$3:$A$166,0),1),"")</f>
        <v/>
      </c>
      <c r="X261" s="98"/>
      <c r="Y261" s="37" t="str">
        <f>IFERROR(INDEX(ORGANIZATIONS!$B$2:$B$43,MATCH($F261,ORGANIZATIONS!$G$2:$G$43,0),1),"")</f>
        <v/>
      </c>
      <c r="Z261" s="98"/>
      <c r="AA261" s="37" t="str">
        <f>IFERROR(INDEX(ORGANIZATIONS!$Z$3:$Z$45,MATCH($F261,ORGANIZATIONS!$Y$3:$Y$45,0),1),"")</f>
        <v/>
      </c>
      <c r="AB261" s="98"/>
      <c r="AC261" s="403"/>
      <c r="AD261" s="403"/>
      <c r="AE261" s="403"/>
      <c r="AF261" s="403"/>
      <c r="AG261" s="98"/>
      <c r="AH261" s="403"/>
      <c r="AI261" s="403"/>
      <c r="AJ261" s="403"/>
      <c r="AK261" s="403"/>
      <c r="AL261" s="98"/>
      <c r="AM261" s="403"/>
      <c r="AN261" s="403"/>
      <c r="AO261" s="403"/>
      <c r="AP261" s="403"/>
      <c r="AQ261" s="403"/>
    </row>
    <row r="262" spans="1:43">
      <c r="A262" t="s">
        <v>1040</v>
      </c>
      <c r="B262" s="1" t="str">
        <f t="shared" si="6"/>
        <v>C56</v>
      </c>
      <c r="C262" s="1" t="str">
        <f t="shared" si="7"/>
        <v>Lightsinger Theater (business, A, 3)</v>
      </c>
      <c r="F262" s="37" t="s">
        <v>1815</v>
      </c>
      <c r="G262" s="37" t="s">
        <v>1816</v>
      </c>
      <c r="H262" s="61" t="s">
        <v>2433</v>
      </c>
      <c r="I262" s="61" t="s">
        <v>3290</v>
      </c>
      <c r="J262" s="61" t="s">
        <v>2164</v>
      </c>
      <c r="K262" s="61" t="s">
        <v>2151</v>
      </c>
      <c r="L262" s="61">
        <v>3</v>
      </c>
      <c r="M262" s="61"/>
      <c r="N262" s="61"/>
      <c r="O262" s="108" t="s">
        <v>6659</v>
      </c>
      <c r="P262" s="98"/>
      <c r="Q262" s="37" t="str">
        <f>IFERROR(INDEX('VOLO GUIDE TO WATERDEEP'!B$3:B$166,MATCH($H262,'VOLO GUIDE TO WATERDEEP'!$A$3:$A$166,0),1),"")</f>
        <v/>
      </c>
      <c r="R262" s="37" t="str">
        <f>IFERROR(INDEX('VOLO GUIDE TO WATERDEEP'!C$3:C$166,MATCH($H262,'VOLO GUIDE TO WATERDEEP'!$A$3:$A$166,0),1),"")</f>
        <v/>
      </c>
      <c r="S262" s="37" t="str">
        <f>IFERROR(INDEX('VOLO GUIDE TO WATERDEEP'!D$3:D$166,MATCH($H262,'VOLO GUIDE TO WATERDEEP'!$A$3:$A$166,0),1),"")</f>
        <v/>
      </c>
      <c r="T262" s="37" t="str">
        <f>IFERROR(INDEX('VOLO GUIDE TO WATERDEEP'!E$3:E$166,MATCH($H262,'VOLO GUIDE TO WATERDEEP'!$A$3:$A$166,0),1),"")</f>
        <v/>
      </c>
      <c r="U262" s="37" t="str">
        <f>IFERROR(INDEX('VOLO GUIDE TO WATERDEEP'!F$3:F$166,MATCH($H262,'VOLO GUIDE TO WATERDEEP'!$A$3:$A$166,0),1),"")</f>
        <v/>
      </c>
      <c r="V262" s="37" t="str">
        <f>IFERROR(INDEX('VOLO GUIDE TO WATERDEEP'!G$3:G$166,MATCH($H262,'VOLO GUIDE TO WATERDEEP'!$A$3:$A$166,0),1),"")</f>
        <v/>
      </c>
      <c r="W262" s="37" t="str">
        <f>IFERROR(INDEX('VOLO GUIDE TO WATERDEEP'!I$3:I$166,MATCH($H262,'VOLO GUIDE TO WATERDEEP'!$A$3:$A$166,0),1),"")</f>
        <v/>
      </c>
      <c r="X262" s="98"/>
      <c r="Y262" s="37" t="str">
        <f>IFERROR(INDEX(ORGANIZATIONS!$B$2:$B$43,MATCH($F262,ORGANIZATIONS!$G$2:$G$43,0),1),"")</f>
        <v/>
      </c>
      <c r="Z262" s="98"/>
      <c r="AA262" s="37" t="str">
        <f>IFERROR(INDEX(ORGANIZATIONS!$Z$3:$Z$45,MATCH($F262,ORGANIZATIONS!$Y$3:$Y$45,0),1),"")</f>
        <v/>
      </c>
      <c r="AB262" s="98"/>
      <c r="AC262" s="403"/>
      <c r="AD262" s="403"/>
      <c r="AE262" s="403"/>
      <c r="AF262" s="403"/>
      <c r="AG262" s="98"/>
      <c r="AH262" s="403"/>
      <c r="AI262" s="403"/>
      <c r="AJ262" s="403"/>
      <c r="AK262" s="403"/>
      <c r="AL262" s="98"/>
      <c r="AM262" s="403"/>
      <c r="AN262" s="403"/>
      <c r="AO262" s="403"/>
      <c r="AP262" s="403"/>
      <c r="AQ262" s="403"/>
    </row>
    <row r="263" spans="1:43">
      <c r="A263" t="s">
        <v>1041</v>
      </c>
      <c r="B263" s="1" t="str">
        <f t="shared" si="6"/>
        <v>C57</v>
      </c>
      <c r="C263" s="1" t="str">
        <f t="shared" si="7"/>
        <v>Sorynth's Silverware (business, B, 2)</v>
      </c>
      <c r="F263" s="37" t="s">
        <v>1817</v>
      </c>
      <c r="G263" s="37" t="s">
        <v>1818</v>
      </c>
      <c r="H263" s="61" t="s">
        <v>2434</v>
      </c>
      <c r="I263" s="61" t="s">
        <v>3290</v>
      </c>
      <c r="J263" s="61" t="s">
        <v>2164</v>
      </c>
      <c r="K263" s="61" t="s">
        <v>2156</v>
      </c>
      <c r="L263" s="61">
        <v>2</v>
      </c>
      <c r="M263" s="61"/>
      <c r="N263" s="61"/>
      <c r="O263" s="108" t="s">
        <v>6659</v>
      </c>
      <c r="P263" s="98"/>
      <c r="Q263" s="37" t="str">
        <f>IFERROR(INDEX('VOLO GUIDE TO WATERDEEP'!B$3:B$166,MATCH($H263,'VOLO GUIDE TO WATERDEEP'!$A$3:$A$166,0),1),"")</f>
        <v/>
      </c>
      <c r="R263" s="37" t="str">
        <f>IFERROR(INDEX('VOLO GUIDE TO WATERDEEP'!C$3:C$166,MATCH($H263,'VOLO GUIDE TO WATERDEEP'!$A$3:$A$166,0),1),"")</f>
        <v/>
      </c>
      <c r="S263" s="37" t="str">
        <f>IFERROR(INDEX('VOLO GUIDE TO WATERDEEP'!D$3:D$166,MATCH($H263,'VOLO GUIDE TO WATERDEEP'!$A$3:$A$166,0),1),"")</f>
        <v/>
      </c>
      <c r="T263" s="37" t="str">
        <f>IFERROR(INDEX('VOLO GUIDE TO WATERDEEP'!E$3:E$166,MATCH($H263,'VOLO GUIDE TO WATERDEEP'!$A$3:$A$166,0),1),"")</f>
        <v/>
      </c>
      <c r="U263" s="37" t="str">
        <f>IFERROR(INDEX('VOLO GUIDE TO WATERDEEP'!F$3:F$166,MATCH($H263,'VOLO GUIDE TO WATERDEEP'!$A$3:$A$166,0),1),"")</f>
        <v/>
      </c>
      <c r="V263" s="37" t="str">
        <f>IFERROR(INDEX('VOLO GUIDE TO WATERDEEP'!G$3:G$166,MATCH($H263,'VOLO GUIDE TO WATERDEEP'!$A$3:$A$166,0),1),"")</f>
        <v/>
      </c>
      <c r="W263" s="37" t="str">
        <f>IFERROR(INDEX('VOLO GUIDE TO WATERDEEP'!I$3:I$166,MATCH($H263,'VOLO GUIDE TO WATERDEEP'!$A$3:$A$166,0),1),"")</f>
        <v/>
      </c>
      <c r="X263" s="98"/>
      <c r="Y263" s="37" t="str">
        <f>IFERROR(INDEX(ORGANIZATIONS!$B$2:$B$43,MATCH($F263,ORGANIZATIONS!$G$2:$G$43,0),1),"")</f>
        <v/>
      </c>
      <c r="Z263" s="98"/>
      <c r="AA263" s="37" t="str">
        <f>IFERROR(INDEX(ORGANIZATIONS!$Z$3:$Z$45,MATCH($F263,ORGANIZATIONS!$Y$3:$Y$45,0),1),"")</f>
        <v/>
      </c>
      <c r="AB263" s="98"/>
      <c r="AC263" s="403"/>
      <c r="AD263" s="403"/>
      <c r="AE263" s="403"/>
      <c r="AF263" s="403"/>
      <c r="AG263" s="98"/>
      <c r="AH263" s="403"/>
      <c r="AI263" s="403"/>
      <c r="AJ263" s="403"/>
      <c r="AK263" s="403"/>
      <c r="AL263" s="98"/>
      <c r="AM263" s="403"/>
      <c r="AN263" s="403"/>
      <c r="AO263" s="403"/>
      <c r="AP263" s="403"/>
      <c r="AQ263" s="403"/>
    </row>
    <row r="264" spans="1:43">
      <c r="A264" t="s">
        <v>1042</v>
      </c>
      <c r="B264" s="1" t="str">
        <f t="shared" si="6"/>
        <v>C58</v>
      </c>
      <c r="C264" s="1" t="str">
        <f t="shared" si="7"/>
        <v>Jhural's Dance (festhall, C, 3)</v>
      </c>
      <c r="F264" s="37" t="s">
        <v>1819</v>
      </c>
      <c r="G264" s="37" t="s">
        <v>1820</v>
      </c>
      <c r="H264" s="61" t="s">
        <v>2435</v>
      </c>
      <c r="I264" s="61" t="s">
        <v>3290</v>
      </c>
      <c r="J264" s="61" t="s">
        <v>2169</v>
      </c>
      <c r="K264" s="61" t="s">
        <v>2144</v>
      </c>
      <c r="L264" s="61">
        <v>3</v>
      </c>
      <c r="M264" s="61"/>
      <c r="N264" s="61"/>
      <c r="O264" s="108" t="s">
        <v>6659</v>
      </c>
      <c r="P264" s="98"/>
      <c r="Q264" s="37" t="str">
        <f>IFERROR(INDEX('VOLO GUIDE TO WATERDEEP'!B$3:B$166,MATCH($H264,'VOLO GUIDE TO WATERDEEP'!$A$3:$A$166,0),1),"")</f>
        <v/>
      </c>
      <c r="R264" s="37" t="str">
        <f>IFERROR(INDEX('VOLO GUIDE TO WATERDEEP'!C$3:C$166,MATCH($H264,'VOLO GUIDE TO WATERDEEP'!$A$3:$A$166,0),1),"")</f>
        <v/>
      </c>
      <c r="S264" s="37" t="str">
        <f>IFERROR(INDEX('VOLO GUIDE TO WATERDEEP'!D$3:D$166,MATCH($H264,'VOLO GUIDE TO WATERDEEP'!$A$3:$A$166,0),1),"")</f>
        <v/>
      </c>
      <c r="T264" s="37" t="str">
        <f>IFERROR(INDEX('VOLO GUIDE TO WATERDEEP'!E$3:E$166,MATCH($H264,'VOLO GUIDE TO WATERDEEP'!$A$3:$A$166,0),1),"")</f>
        <v/>
      </c>
      <c r="U264" s="37" t="str">
        <f>IFERROR(INDEX('VOLO GUIDE TO WATERDEEP'!F$3:F$166,MATCH($H264,'VOLO GUIDE TO WATERDEEP'!$A$3:$A$166,0),1),"")</f>
        <v/>
      </c>
      <c r="V264" s="37" t="str">
        <f>IFERROR(INDEX('VOLO GUIDE TO WATERDEEP'!G$3:G$166,MATCH($H264,'VOLO GUIDE TO WATERDEEP'!$A$3:$A$166,0),1),"")</f>
        <v/>
      </c>
      <c r="W264" s="37" t="str">
        <f>IFERROR(INDEX('VOLO GUIDE TO WATERDEEP'!I$3:I$166,MATCH($H264,'VOLO GUIDE TO WATERDEEP'!$A$3:$A$166,0),1),"")</f>
        <v/>
      </c>
      <c r="X264" s="98"/>
      <c r="Y264" s="37" t="str">
        <f>IFERROR(INDEX(ORGANIZATIONS!$B$2:$B$43,MATCH($F264,ORGANIZATIONS!$G$2:$G$43,0),1),"")</f>
        <v/>
      </c>
      <c r="Z264" s="98"/>
      <c r="AA264" s="37" t="str">
        <f>IFERROR(INDEX(ORGANIZATIONS!$Z$3:$Z$45,MATCH($F264,ORGANIZATIONS!$Y$3:$Y$45,0),1),"")</f>
        <v/>
      </c>
      <c r="AB264" s="98"/>
      <c r="AC264" s="403"/>
      <c r="AD264" s="403"/>
      <c r="AE264" s="403"/>
      <c r="AF264" s="403"/>
      <c r="AG264" s="98"/>
      <c r="AH264" s="403"/>
      <c r="AI264" s="403"/>
      <c r="AJ264" s="403"/>
      <c r="AK264" s="403"/>
      <c r="AL264" s="98"/>
      <c r="AM264" s="403"/>
      <c r="AN264" s="403"/>
      <c r="AO264" s="403"/>
      <c r="AP264" s="403"/>
      <c r="AQ264" s="403"/>
    </row>
    <row r="265" spans="1:43">
      <c r="A265" t="s">
        <v>1043</v>
      </c>
      <c r="B265" s="1" t="str">
        <f t="shared" si="6"/>
        <v>C59</v>
      </c>
      <c r="C265" s="1" t="str">
        <f t="shared" si="7"/>
        <v>Tavern of the Flagon Dragon (tavern, C, 2)</v>
      </c>
      <c r="F265" s="37" t="s">
        <v>1821</v>
      </c>
      <c r="G265" s="37" t="s">
        <v>1822</v>
      </c>
      <c r="H265" s="61" t="s">
        <v>2436</v>
      </c>
      <c r="I265" s="61" t="s">
        <v>3290</v>
      </c>
      <c r="J265" s="61" t="s">
        <v>2168</v>
      </c>
      <c r="K265" s="61" t="s">
        <v>2144</v>
      </c>
      <c r="L265" s="61">
        <v>2</v>
      </c>
      <c r="M265" s="61"/>
      <c r="N265" s="61"/>
      <c r="O265" s="108" t="s">
        <v>6659</v>
      </c>
      <c r="P265" s="98"/>
      <c r="Q265" s="37" t="str">
        <f>IFERROR(INDEX('VOLO GUIDE TO WATERDEEP'!B$3:B$166,MATCH($H265,'VOLO GUIDE TO WATERDEEP'!$A$3:$A$166,0),1),"")</f>
        <v/>
      </c>
      <c r="R265" s="37" t="str">
        <f>IFERROR(INDEX('VOLO GUIDE TO WATERDEEP'!C$3:C$166,MATCH($H265,'VOLO GUIDE TO WATERDEEP'!$A$3:$A$166,0),1),"")</f>
        <v/>
      </c>
      <c r="S265" s="37" t="str">
        <f>IFERROR(INDEX('VOLO GUIDE TO WATERDEEP'!D$3:D$166,MATCH($H265,'VOLO GUIDE TO WATERDEEP'!$A$3:$A$166,0),1),"")</f>
        <v/>
      </c>
      <c r="T265" s="37" t="str">
        <f>IFERROR(INDEX('VOLO GUIDE TO WATERDEEP'!E$3:E$166,MATCH($H265,'VOLO GUIDE TO WATERDEEP'!$A$3:$A$166,0),1),"")</f>
        <v/>
      </c>
      <c r="U265" s="37" t="str">
        <f>IFERROR(INDEX('VOLO GUIDE TO WATERDEEP'!F$3:F$166,MATCH($H265,'VOLO GUIDE TO WATERDEEP'!$A$3:$A$166,0),1),"")</f>
        <v/>
      </c>
      <c r="V265" s="37" t="str">
        <f>IFERROR(INDEX('VOLO GUIDE TO WATERDEEP'!G$3:G$166,MATCH($H265,'VOLO GUIDE TO WATERDEEP'!$A$3:$A$166,0),1),"")</f>
        <v/>
      </c>
      <c r="W265" s="37" t="str">
        <f>IFERROR(INDEX('VOLO GUIDE TO WATERDEEP'!I$3:I$166,MATCH($H265,'VOLO GUIDE TO WATERDEEP'!$A$3:$A$166,0),1),"")</f>
        <v/>
      </c>
      <c r="X265" s="98"/>
      <c r="Y265" s="37" t="str">
        <f>IFERROR(INDEX(ORGANIZATIONS!$B$2:$B$43,MATCH($F265,ORGANIZATIONS!$G$2:$G$43,0),1),"")</f>
        <v/>
      </c>
      <c r="Z265" s="98"/>
      <c r="AA265" s="37" t="str">
        <f>IFERROR(INDEX(ORGANIZATIONS!$Z$3:$Z$45,MATCH($F265,ORGANIZATIONS!$Y$3:$Y$45,0),1),"")</f>
        <v/>
      </c>
      <c r="AB265" s="98"/>
      <c r="AC265" s="403"/>
      <c r="AD265" s="403"/>
      <c r="AE265" s="403"/>
      <c r="AF265" s="403"/>
      <c r="AG265" s="98"/>
      <c r="AH265" s="403"/>
      <c r="AI265" s="403"/>
      <c r="AJ265" s="403"/>
      <c r="AK265" s="403"/>
      <c r="AL265" s="98"/>
      <c r="AM265" s="403"/>
      <c r="AN265" s="403"/>
      <c r="AO265" s="403"/>
      <c r="AP265" s="403"/>
      <c r="AQ265" s="403"/>
    </row>
    <row r="266" spans="1:43">
      <c r="A266" t="s">
        <v>1044</v>
      </c>
      <c r="B266" s="1" t="str">
        <f t="shared" si="6"/>
        <v>C60</v>
      </c>
      <c r="C266" s="1" t="str">
        <f t="shared" si="7"/>
        <v>Sapphire House (rooming house/inn, B, 5)</v>
      </c>
      <c r="F266" s="37" t="s">
        <v>1823</v>
      </c>
      <c r="G266" s="37" t="s">
        <v>1824</v>
      </c>
      <c r="H266" s="61" t="s">
        <v>2437</v>
      </c>
      <c r="I266" s="61" t="s">
        <v>3290</v>
      </c>
      <c r="J266" s="61" t="s">
        <v>2184</v>
      </c>
      <c r="K266" s="61" t="s">
        <v>2156</v>
      </c>
      <c r="L266" s="61">
        <v>5</v>
      </c>
      <c r="M266" s="61"/>
      <c r="N266" s="61"/>
      <c r="O266" s="108" t="s">
        <v>6659</v>
      </c>
      <c r="P266" s="98"/>
      <c r="Q266" s="37" t="str">
        <f>IFERROR(INDEX('VOLO GUIDE TO WATERDEEP'!B$3:B$166,MATCH($H266,'VOLO GUIDE TO WATERDEEP'!$A$3:$A$166,0),1),"")</f>
        <v/>
      </c>
      <c r="R266" s="37" t="str">
        <f>IFERROR(INDEX('VOLO GUIDE TO WATERDEEP'!C$3:C$166,MATCH($H266,'VOLO GUIDE TO WATERDEEP'!$A$3:$A$166,0),1),"")</f>
        <v/>
      </c>
      <c r="S266" s="37" t="str">
        <f>IFERROR(INDEX('VOLO GUIDE TO WATERDEEP'!D$3:D$166,MATCH($H266,'VOLO GUIDE TO WATERDEEP'!$A$3:$A$166,0),1),"")</f>
        <v/>
      </c>
      <c r="T266" s="37" t="str">
        <f>IFERROR(INDEX('VOLO GUIDE TO WATERDEEP'!E$3:E$166,MATCH($H266,'VOLO GUIDE TO WATERDEEP'!$A$3:$A$166,0),1),"")</f>
        <v/>
      </c>
      <c r="U266" s="37" t="str">
        <f>IFERROR(INDEX('VOLO GUIDE TO WATERDEEP'!F$3:F$166,MATCH($H266,'VOLO GUIDE TO WATERDEEP'!$A$3:$A$166,0),1),"")</f>
        <v/>
      </c>
      <c r="V266" s="37" t="str">
        <f>IFERROR(INDEX('VOLO GUIDE TO WATERDEEP'!G$3:G$166,MATCH($H266,'VOLO GUIDE TO WATERDEEP'!$A$3:$A$166,0),1),"")</f>
        <v/>
      </c>
      <c r="W266" s="37" t="str">
        <f>IFERROR(INDEX('VOLO GUIDE TO WATERDEEP'!I$3:I$166,MATCH($H266,'VOLO GUIDE TO WATERDEEP'!$A$3:$A$166,0),1),"")</f>
        <v/>
      </c>
      <c r="X266" s="98"/>
      <c r="Y266" s="37" t="str">
        <f>IFERROR(INDEX(ORGANIZATIONS!$B$2:$B$43,MATCH($F266,ORGANIZATIONS!$G$2:$G$43,0),1),"")</f>
        <v/>
      </c>
      <c r="Z266" s="98"/>
      <c r="AA266" s="37" t="str">
        <f>IFERROR(INDEX(ORGANIZATIONS!$Z$3:$Z$45,MATCH($F266,ORGANIZATIONS!$Y$3:$Y$45,0),1),"")</f>
        <v/>
      </c>
      <c r="AB266" s="98"/>
      <c r="AC266" s="403"/>
      <c r="AD266" s="403"/>
      <c r="AE266" s="403"/>
      <c r="AF266" s="403"/>
      <c r="AG266" s="98"/>
      <c r="AH266" s="403"/>
      <c r="AI266" s="403"/>
      <c r="AJ266" s="403"/>
      <c r="AK266" s="403"/>
      <c r="AL266" s="98"/>
      <c r="AM266" s="403"/>
      <c r="AN266" s="403"/>
      <c r="AO266" s="403"/>
      <c r="AP266" s="403"/>
      <c r="AQ266" s="403"/>
    </row>
    <row r="267" spans="1:43">
      <c r="A267" t="s">
        <v>1045</v>
      </c>
      <c r="B267" s="1" t="str">
        <f t="shared" si="6"/>
        <v>C61</v>
      </c>
      <c r="C267" s="1" t="str">
        <f t="shared" si="7"/>
        <v>Delzimmer residence (row house, B, 4)</v>
      </c>
      <c r="F267" s="37" t="s">
        <v>1825</v>
      </c>
      <c r="G267" s="37" t="s">
        <v>1826</v>
      </c>
      <c r="H267" s="61" t="s">
        <v>2438</v>
      </c>
      <c r="I267" s="61" t="s">
        <v>3290</v>
      </c>
      <c r="J267" s="61" t="s">
        <v>2165</v>
      </c>
      <c r="K267" s="61" t="s">
        <v>2156</v>
      </c>
      <c r="L267" s="61">
        <v>4</v>
      </c>
      <c r="M267" s="61"/>
      <c r="N267" s="61"/>
      <c r="O267" s="108" t="s">
        <v>6659</v>
      </c>
      <c r="P267" s="98"/>
      <c r="Q267" s="37" t="str">
        <f>IFERROR(INDEX('VOLO GUIDE TO WATERDEEP'!B$3:B$166,MATCH($H267,'VOLO GUIDE TO WATERDEEP'!$A$3:$A$166,0),1),"")</f>
        <v/>
      </c>
      <c r="R267" s="37" t="str">
        <f>IFERROR(INDEX('VOLO GUIDE TO WATERDEEP'!C$3:C$166,MATCH($H267,'VOLO GUIDE TO WATERDEEP'!$A$3:$A$166,0),1),"")</f>
        <v/>
      </c>
      <c r="S267" s="37" t="str">
        <f>IFERROR(INDEX('VOLO GUIDE TO WATERDEEP'!D$3:D$166,MATCH($H267,'VOLO GUIDE TO WATERDEEP'!$A$3:$A$166,0),1),"")</f>
        <v/>
      </c>
      <c r="T267" s="37" t="str">
        <f>IFERROR(INDEX('VOLO GUIDE TO WATERDEEP'!E$3:E$166,MATCH($H267,'VOLO GUIDE TO WATERDEEP'!$A$3:$A$166,0),1),"")</f>
        <v/>
      </c>
      <c r="U267" s="37" t="str">
        <f>IFERROR(INDEX('VOLO GUIDE TO WATERDEEP'!F$3:F$166,MATCH($H267,'VOLO GUIDE TO WATERDEEP'!$A$3:$A$166,0),1),"")</f>
        <v/>
      </c>
      <c r="V267" s="37" t="str">
        <f>IFERROR(INDEX('VOLO GUIDE TO WATERDEEP'!G$3:G$166,MATCH($H267,'VOLO GUIDE TO WATERDEEP'!$A$3:$A$166,0),1),"")</f>
        <v/>
      </c>
      <c r="W267" s="37" t="str">
        <f>IFERROR(INDEX('VOLO GUIDE TO WATERDEEP'!I$3:I$166,MATCH($H267,'VOLO GUIDE TO WATERDEEP'!$A$3:$A$166,0),1),"")</f>
        <v/>
      </c>
      <c r="X267" s="98"/>
      <c r="Y267" s="37" t="str">
        <f>IFERROR(INDEX(ORGANIZATIONS!$B$2:$B$43,MATCH($F267,ORGANIZATIONS!$G$2:$G$43,0),1),"")</f>
        <v/>
      </c>
      <c r="Z267" s="98"/>
      <c r="AA267" s="37" t="str">
        <f>IFERROR(INDEX(ORGANIZATIONS!$Z$3:$Z$45,MATCH($F267,ORGANIZATIONS!$Y$3:$Y$45,0),1),"")</f>
        <v/>
      </c>
      <c r="AB267" s="98"/>
      <c r="AC267" s="403"/>
      <c r="AD267" s="403"/>
      <c r="AE267" s="403"/>
      <c r="AF267" s="403"/>
      <c r="AG267" s="98"/>
      <c r="AH267" s="403"/>
      <c r="AI267" s="403"/>
      <c r="AJ267" s="403"/>
      <c r="AK267" s="403"/>
      <c r="AL267" s="98"/>
      <c r="AM267" s="403"/>
      <c r="AN267" s="403"/>
      <c r="AO267" s="403"/>
      <c r="AP267" s="403"/>
      <c r="AQ267" s="403"/>
    </row>
    <row r="268" spans="1:43">
      <c r="A268" t="s">
        <v>1046</v>
      </c>
      <c r="B268" s="1" t="str">
        <f t="shared" si="6"/>
        <v>C62</v>
      </c>
      <c r="C268" s="1" t="str">
        <f t="shared" si="7"/>
        <v>Irlingstar residence, "Sablehearth" (row house, B, 4)</v>
      </c>
      <c r="F268" s="37" t="s">
        <v>1827</v>
      </c>
      <c r="G268" s="37" t="s">
        <v>1828</v>
      </c>
      <c r="H268" s="61" t="s">
        <v>2439</v>
      </c>
      <c r="I268" s="61" t="s">
        <v>3290</v>
      </c>
      <c r="J268" s="61" t="s">
        <v>2165</v>
      </c>
      <c r="K268" s="61" t="s">
        <v>2156</v>
      </c>
      <c r="L268" s="61">
        <v>4</v>
      </c>
      <c r="M268" s="61"/>
      <c r="N268" s="61"/>
      <c r="O268" s="108" t="s">
        <v>6659</v>
      </c>
      <c r="P268" s="98"/>
      <c r="Q268" s="37" t="str">
        <f>IFERROR(INDEX('VOLO GUIDE TO WATERDEEP'!B$3:B$166,MATCH($H268,'VOLO GUIDE TO WATERDEEP'!$A$3:$A$166,0),1),"")</f>
        <v/>
      </c>
      <c r="R268" s="37" t="str">
        <f>IFERROR(INDEX('VOLO GUIDE TO WATERDEEP'!C$3:C$166,MATCH($H268,'VOLO GUIDE TO WATERDEEP'!$A$3:$A$166,0),1),"")</f>
        <v/>
      </c>
      <c r="S268" s="37" t="str">
        <f>IFERROR(INDEX('VOLO GUIDE TO WATERDEEP'!D$3:D$166,MATCH($H268,'VOLO GUIDE TO WATERDEEP'!$A$3:$A$166,0),1),"")</f>
        <v/>
      </c>
      <c r="T268" s="37" t="str">
        <f>IFERROR(INDEX('VOLO GUIDE TO WATERDEEP'!E$3:E$166,MATCH($H268,'VOLO GUIDE TO WATERDEEP'!$A$3:$A$166,0),1),"")</f>
        <v/>
      </c>
      <c r="U268" s="37" t="str">
        <f>IFERROR(INDEX('VOLO GUIDE TO WATERDEEP'!F$3:F$166,MATCH($H268,'VOLO GUIDE TO WATERDEEP'!$A$3:$A$166,0),1),"")</f>
        <v/>
      </c>
      <c r="V268" s="37" t="str">
        <f>IFERROR(INDEX('VOLO GUIDE TO WATERDEEP'!G$3:G$166,MATCH($H268,'VOLO GUIDE TO WATERDEEP'!$A$3:$A$166,0),1),"")</f>
        <v/>
      </c>
      <c r="W268" s="37" t="str">
        <f>IFERROR(INDEX('VOLO GUIDE TO WATERDEEP'!I$3:I$166,MATCH($H268,'VOLO GUIDE TO WATERDEEP'!$A$3:$A$166,0),1),"")</f>
        <v/>
      </c>
      <c r="X268" s="98"/>
      <c r="Y268" s="37" t="str">
        <f>IFERROR(INDEX(ORGANIZATIONS!$B$2:$B$43,MATCH($F268,ORGANIZATIONS!$G$2:$G$43,0),1),"")</f>
        <v/>
      </c>
      <c r="Z268" s="98"/>
      <c r="AA268" s="37" t="str">
        <f>IFERROR(INDEX(ORGANIZATIONS!$Z$3:$Z$45,MATCH($F268,ORGANIZATIONS!$Y$3:$Y$45,0),1),"")</f>
        <v/>
      </c>
      <c r="AB268" s="98"/>
      <c r="AC268" s="403"/>
      <c r="AD268" s="403"/>
      <c r="AE268" s="403"/>
      <c r="AF268" s="403"/>
      <c r="AG268" s="98"/>
      <c r="AH268" s="403"/>
      <c r="AI268" s="403"/>
      <c r="AJ268" s="403"/>
      <c r="AK268" s="403"/>
      <c r="AL268" s="98"/>
      <c r="AM268" s="403"/>
      <c r="AN268" s="403"/>
      <c r="AO268" s="403"/>
      <c r="AP268" s="403"/>
      <c r="AQ268" s="403"/>
    </row>
    <row r="269" spans="1:43">
      <c r="A269" t="s">
        <v>1047</v>
      </c>
      <c r="B269" s="1" t="str">
        <f t="shared" si="6"/>
        <v>C63</v>
      </c>
      <c r="C269" s="1" t="str">
        <f t="shared" si="7"/>
        <v>Syndra Wands' Tower (wizard's domicile, B, 3)</v>
      </c>
      <c r="F269" s="37" t="s">
        <v>1829</v>
      </c>
      <c r="G269" s="37" t="s">
        <v>1830</v>
      </c>
      <c r="H269" s="61" t="s">
        <v>2440</v>
      </c>
      <c r="I269" s="61" t="s">
        <v>3290</v>
      </c>
      <c r="J269" s="61" t="s">
        <v>2179</v>
      </c>
      <c r="K269" s="61" t="s">
        <v>2156</v>
      </c>
      <c r="L269" s="61">
        <v>3</v>
      </c>
      <c r="M269" s="61"/>
      <c r="N269" s="61"/>
      <c r="O269" s="108" t="s">
        <v>6659</v>
      </c>
      <c r="P269" s="98"/>
      <c r="Q269" s="37" t="str">
        <f>IFERROR(INDEX('VOLO GUIDE TO WATERDEEP'!B$3:B$166,MATCH($H269,'VOLO GUIDE TO WATERDEEP'!$A$3:$A$166,0),1),"")</f>
        <v/>
      </c>
      <c r="R269" s="37" t="str">
        <f>IFERROR(INDEX('VOLO GUIDE TO WATERDEEP'!C$3:C$166,MATCH($H269,'VOLO GUIDE TO WATERDEEP'!$A$3:$A$166,0),1),"")</f>
        <v/>
      </c>
      <c r="S269" s="37" t="str">
        <f>IFERROR(INDEX('VOLO GUIDE TO WATERDEEP'!D$3:D$166,MATCH($H269,'VOLO GUIDE TO WATERDEEP'!$A$3:$A$166,0),1),"")</f>
        <v/>
      </c>
      <c r="T269" s="37" t="str">
        <f>IFERROR(INDEX('VOLO GUIDE TO WATERDEEP'!E$3:E$166,MATCH($H269,'VOLO GUIDE TO WATERDEEP'!$A$3:$A$166,0),1),"")</f>
        <v/>
      </c>
      <c r="U269" s="37" t="str">
        <f>IFERROR(INDEX('VOLO GUIDE TO WATERDEEP'!F$3:F$166,MATCH($H269,'VOLO GUIDE TO WATERDEEP'!$A$3:$A$166,0),1),"")</f>
        <v/>
      </c>
      <c r="V269" s="37" t="str">
        <f>IFERROR(INDEX('VOLO GUIDE TO WATERDEEP'!G$3:G$166,MATCH($H269,'VOLO GUIDE TO WATERDEEP'!$A$3:$A$166,0),1),"")</f>
        <v/>
      </c>
      <c r="W269" s="37" t="str">
        <f>IFERROR(INDEX('VOLO GUIDE TO WATERDEEP'!I$3:I$166,MATCH($H269,'VOLO GUIDE TO WATERDEEP'!$A$3:$A$166,0),1),"")</f>
        <v/>
      </c>
      <c r="X269" s="98"/>
      <c r="Y269" s="37" t="str">
        <f>IFERROR(INDEX(ORGANIZATIONS!$B$2:$B$43,MATCH($F269,ORGANIZATIONS!$G$2:$G$43,0),1),"")</f>
        <v/>
      </c>
      <c r="Z269" s="98"/>
      <c r="AA269" s="37" t="str">
        <f>IFERROR(INDEX(ORGANIZATIONS!$Z$3:$Z$45,MATCH($F269,ORGANIZATIONS!$Y$3:$Y$45,0),1),"")</f>
        <v>Ammathair Hawkfeather’</v>
      </c>
      <c r="AB269" s="98"/>
      <c r="AC269" s="403"/>
      <c r="AD269" s="403"/>
      <c r="AE269" s="403"/>
      <c r="AF269" s="403"/>
      <c r="AG269" s="98"/>
      <c r="AH269" s="403"/>
      <c r="AI269" s="403"/>
      <c r="AJ269" s="403"/>
      <c r="AK269" s="403"/>
      <c r="AL269" s="98"/>
      <c r="AM269" s="403"/>
      <c r="AN269" s="403"/>
      <c r="AO269" s="403"/>
      <c r="AP269" s="403"/>
      <c r="AQ269" s="403"/>
    </row>
    <row r="270" spans="1:43">
      <c r="A270" t="s">
        <v>1048</v>
      </c>
      <c r="B270" s="1" t="str">
        <f t="shared" si="6"/>
        <v>C64</v>
      </c>
      <c r="C270" s="1" t="str">
        <f t="shared" si="7"/>
        <v>Old Knot Shop (business, B, 2)</v>
      </c>
      <c r="F270" s="37" t="s">
        <v>1831</v>
      </c>
      <c r="G270" s="37" t="s">
        <v>1832</v>
      </c>
      <c r="H270" s="61" t="s">
        <v>2441</v>
      </c>
      <c r="I270" s="61" t="s">
        <v>3290</v>
      </c>
      <c r="J270" s="61" t="s">
        <v>2164</v>
      </c>
      <c r="K270" s="61" t="s">
        <v>2156</v>
      </c>
      <c r="L270" s="61">
        <v>2</v>
      </c>
      <c r="M270" s="61"/>
      <c r="N270" s="61"/>
      <c r="O270" s="108" t="s">
        <v>6659</v>
      </c>
      <c r="P270" s="98"/>
      <c r="Q270" s="37" t="str">
        <f>IFERROR(INDEX('VOLO GUIDE TO WATERDEEP'!B$3:B$166,MATCH($H270,'VOLO GUIDE TO WATERDEEP'!$A$3:$A$166,0),1),"")</f>
        <v/>
      </c>
      <c r="R270" s="37" t="str">
        <f>IFERROR(INDEX('VOLO GUIDE TO WATERDEEP'!C$3:C$166,MATCH($H270,'VOLO GUIDE TO WATERDEEP'!$A$3:$A$166,0),1),"")</f>
        <v/>
      </c>
      <c r="S270" s="37" t="str">
        <f>IFERROR(INDEX('VOLO GUIDE TO WATERDEEP'!D$3:D$166,MATCH($H270,'VOLO GUIDE TO WATERDEEP'!$A$3:$A$166,0),1),"")</f>
        <v/>
      </c>
      <c r="T270" s="37" t="str">
        <f>IFERROR(INDEX('VOLO GUIDE TO WATERDEEP'!E$3:E$166,MATCH($H270,'VOLO GUIDE TO WATERDEEP'!$A$3:$A$166,0),1),"")</f>
        <v/>
      </c>
      <c r="U270" s="37" t="str">
        <f>IFERROR(INDEX('VOLO GUIDE TO WATERDEEP'!F$3:F$166,MATCH($H270,'VOLO GUIDE TO WATERDEEP'!$A$3:$A$166,0),1),"")</f>
        <v/>
      </c>
      <c r="V270" s="37" t="str">
        <f>IFERROR(INDEX('VOLO GUIDE TO WATERDEEP'!G$3:G$166,MATCH($H270,'VOLO GUIDE TO WATERDEEP'!$A$3:$A$166,0),1),"")</f>
        <v/>
      </c>
      <c r="W270" s="37" t="str">
        <f>IFERROR(INDEX('VOLO GUIDE TO WATERDEEP'!I$3:I$166,MATCH($H270,'VOLO GUIDE TO WATERDEEP'!$A$3:$A$166,0),1),"")</f>
        <v/>
      </c>
      <c r="X270" s="98"/>
      <c r="Y270" s="37" t="str">
        <f>IFERROR(INDEX(ORGANIZATIONS!$B$2:$B$43,MATCH($F270,ORGANIZATIONS!$G$2:$G$43,0),1),"")</f>
        <v/>
      </c>
      <c r="Z270" s="98"/>
      <c r="AA270" s="37" t="str">
        <f>IFERROR(INDEX(ORGANIZATIONS!$Z$3:$Z$45,MATCH($F270,ORGANIZATIONS!$Y$3:$Y$45,0),1),"")</f>
        <v/>
      </c>
      <c r="AB270" s="98"/>
      <c r="AC270" s="403"/>
      <c r="AD270" s="403"/>
      <c r="AE270" s="403"/>
      <c r="AF270" s="403"/>
      <c r="AG270" s="98"/>
      <c r="AH270" s="403"/>
      <c r="AI270" s="403"/>
      <c r="AJ270" s="403"/>
      <c r="AK270" s="403"/>
      <c r="AL270" s="98"/>
      <c r="AM270" s="403"/>
      <c r="AN270" s="403"/>
      <c r="AO270" s="403"/>
      <c r="AP270" s="403"/>
      <c r="AQ270" s="403"/>
    </row>
    <row r="271" spans="1:43">
      <c r="A271" t="s">
        <v>1049</v>
      </c>
      <c r="B271" s="1" t="str">
        <f t="shared" si="6"/>
        <v>C65</v>
      </c>
      <c r="C271" s="1" t="str">
        <f t="shared" si="7"/>
        <v>"Sharkroar" Horth Shalark's Broadsheets (business, C, 1)</v>
      </c>
      <c r="F271" s="37" t="s">
        <v>1833</v>
      </c>
      <c r="G271" s="37" t="s">
        <v>1834</v>
      </c>
      <c r="H271" s="61" t="s">
        <v>2442</v>
      </c>
      <c r="I271" s="61" t="s">
        <v>3290</v>
      </c>
      <c r="J271" s="61" t="s">
        <v>2164</v>
      </c>
      <c r="K271" s="61" t="s">
        <v>2144</v>
      </c>
      <c r="L271" s="61">
        <v>1</v>
      </c>
      <c r="M271" s="61"/>
      <c r="N271" s="61"/>
      <c r="O271" s="108" t="s">
        <v>6659</v>
      </c>
      <c r="P271" s="98"/>
      <c r="Q271" s="37" t="str">
        <f>IFERROR(INDEX('VOLO GUIDE TO WATERDEEP'!B$3:B$166,MATCH($H271,'VOLO GUIDE TO WATERDEEP'!$A$3:$A$166,0),1),"")</f>
        <v/>
      </c>
      <c r="R271" s="37" t="str">
        <f>IFERROR(INDEX('VOLO GUIDE TO WATERDEEP'!C$3:C$166,MATCH($H271,'VOLO GUIDE TO WATERDEEP'!$A$3:$A$166,0),1),"")</f>
        <v/>
      </c>
      <c r="S271" s="37" t="str">
        <f>IFERROR(INDEX('VOLO GUIDE TO WATERDEEP'!D$3:D$166,MATCH($H271,'VOLO GUIDE TO WATERDEEP'!$A$3:$A$166,0),1),"")</f>
        <v/>
      </c>
      <c r="T271" s="37" t="str">
        <f>IFERROR(INDEX('VOLO GUIDE TO WATERDEEP'!E$3:E$166,MATCH($H271,'VOLO GUIDE TO WATERDEEP'!$A$3:$A$166,0),1),"")</f>
        <v/>
      </c>
      <c r="U271" s="37" t="str">
        <f>IFERROR(INDEX('VOLO GUIDE TO WATERDEEP'!F$3:F$166,MATCH($H271,'VOLO GUIDE TO WATERDEEP'!$A$3:$A$166,0),1),"")</f>
        <v/>
      </c>
      <c r="V271" s="37" t="str">
        <f>IFERROR(INDEX('VOLO GUIDE TO WATERDEEP'!G$3:G$166,MATCH($H271,'VOLO GUIDE TO WATERDEEP'!$A$3:$A$166,0),1),"")</f>
        <v/>
      </c>
      <c r="W271" s="37" t="str">
        <f>IFERROR(INDEX('VOLO GUIDE TO WATERDEEP'!I$3:I$166,MATCH($H271,'VOLO GUIDE TO WATERDEEP'!$A$3:$A$166,0),1),"")</f>
        <v/>
      </c>
      <c r="X271" s="98"/>
      <c r="Y271" s="37" t="str">
        <f>IFERROR(INDEX(ORGANIZATIONS!$B$2:$B$43,MATCH($F271,ORGANIZATIONS!$G$2:$G$43,0),1),"")</f>
        <v/>
      </c>
      <c r="Z271" s="98"/>
      <c r="AA271" s="37" t="str">
        <f>IFERROR(INDEX(ORGANIZATIONS!$Z$3:$Z$45,MATCH($F271,ORGANIZATIONS!$Y$3:$Y$45,0),1),"")</f>
        <v/>
      </c>
      <c r="AB271" s="98"/>
      <c r="AC271" s="403"/>
      <c r="AD271" s="403"/>
      <c r="AE271" s="403"/>
      <c r="AF271" s="403"/>
      <c r="AG271" s="98"/>
      <c r="AH271" s="403"/>
      <c r="AI271" s="403"/>
      <c r="AJ271" s="403"/>
      <c r="AK271" s="403"/>
      <c r="AL271" s="98"/>
      <c r="AM271" s="403"/>
      <c r="AN271" s="403"/>
      <c r="AO271" s="403"/>
      <c r="AP271" s="403"/>
      <c r="AQ271" s="403"/>
    </row>
    <row r="272" spans="1:43">
      <c r="A272" t="s">
        <v>1050</v>
      </c>
      <c r="B272" s="1" t="str">
        <f t="shared" si="6"/>
        <v>C66</v>
      </c>
      <c r="C272" s="1" t="str">
        <f t="shared" si="7"/>
        <v>Pantheon Temple of the Seldarine (temple, A, 4)</v>
      </c>
      <c r="F272" s="37" t="s">
        <v>1835</v>
      </c>
      <c r="G272" s="37" t="s">
        <v>1836</v>
      </c>
      <c r="H272" s="61" t="s">
        <v>2443</v>
      </c>
      <c r="I272" s="61" t="s">
        <v>3290</v>
      </c>
      <c r="J272" s="61" t="s">
        <v>2175</v>
      </c>
      <c r="K272" s="61" t="s">
        <v>2151</v>
      </c>
      <c r="L272" s="61">
        <v>4</v>
      </c>
      <c r="M272" s="61"/>
      <c r="N272" s="61"/>
      <c r="O272" s="108" t="s">
        <v>6659</v>
      </c>
      <c r="P272" s="98"/>
      <c r="Q272" s="37" t="str">
        <f>IFERROR(INDEX('VOLO GUIDE TO WATERDEEP'!B$3:B$166,MATCH($H272,'VOLO GUIDE TO WATERDEEP'!$A$3:$A$166,0),1),"")</f>
        <v/>
      </c>
      <c r="R272" s="37" t="str">
        <f>IFERROR(INDEX('VOLO GUIDE TO WATERDEEP'!C$3:C$166,MATCH($H272,'VOLO GUIDE TO WATERDEEP'!$A$3:$A$166,0),1),"")</f>
        <v/>
      </c>
      <c r="S272" s="37" t="str">
        <f>IFERROR(INDEX('VOLO GUIDE TO WATERDEEP'!D$3:D$166,MATCH($H272,'VOLO GUIDE TO WATERDEEP'!$A$3:$A$166,0),1),"")</f>
        <v/>
      </c>
      <c r="T272" s="37" t="str">
        <f>IFERROR(INDEX('VOLO GUIDE TO WATERDEEP'!E$3:E$166,MATCH($H272,'VOLO GUIDE TO WATERDEEP'!$A$3:$A$166,0),1),"")</f>
        <v/>
      </c>
      <c r="U272" s="37" t="str">
        <f>IFERROR(INDEX('VOLO GUIDE TO WATERDEEP'!F$3:F$166,MATCH($H272,'VOLO GUIDE TO WATERDEEP'!$A$3:$A$166,0),1),"")</f>
        <v/>
      </c>
      <c r="V272" s="37" t="str">
        <f>IFERROR(INDEX('VOLO GUIDE TO WATERDEEP'!G$3:G$166,MATCH($H272,'VOLO GUIDE TO WATERDEEP'!$A$3:$A$166,0),1),"")</f>
        <v/>
      </c>
      <c r="W272" s="37" t="str">
        <f>IFERROR(INDEX('VOLO GUIDE TO WATERDEEP'!I$3:I$166,MATCH($H272,'VOLO GUIDE TO WATERDEEP'!$A$3:$A$166,0),1),"")</f>
        <v/>
      </c>
      <c r="X272" s="98"/>
      <c r="Y272" s="37" t="str">
        <f>IFERROR(INDEX(ORGANIZATIONS!$B$2:$B$43,MATCH($F272,ORGANIZATIONS!$G$2:$G$43,0),1),"")</f>
        <v/>
      </c>
      <c r="Z272" s="98"/>
      <c r="AA272" s="37" t="str">
        <f>IFERROR(INDEX(ORGANIZATIONS!$Z$3:$Z$45,MATCH($F272,ORGANIZATIONS!$Y$3:$Y$45,0),1),"")</f>
        <v/>
      </c>
      <c r="AB272" s="98"/>
      <c r="AC272" s="403"/>
      <c r="AD272" s="403"/>
      <c r="AE272" s="403"/>
      <c r="AF272" s="403"/>
      <c r="AG272" s="98"/>
      <c r="AH272" s="403"/>
      <c r="AI272" s="403"/>
      <c r="AJ272" s="403"/>
      <c r="AK272" s="403"/>
      <c r="AL272" s="98"/>
      <c r="AM272" s="403"/>
      <c r="AN272" s="403"/>
      <c r="AO272" s="403"/>
      <c r="AP272" s="403"/>
      <c r="AQ272" s="403"/>
    </row>
    <row r="273" spans="1:43">
      <c r="A273" t="s">
        <v>1051</v>
      </c>
      <c r="B273" s="1" t="str">
        <f t="shared" si="6"/>
        <v>C67</v>
      </c>
      <c r="C273" s="1" t="str">
        <f t="shared" si="7"/>
        <v>Peaktop Aerie (city-building, A, S)</v>
      </c>
      <c r="F273" s="37" t="s">
        <v>1837</v>
      </c>
      <c r="G273" s="37" t="s">
        <v>2219</v>
      </c>
      <c r="H273" s="61" t="s">
        <v>2444</v>
      </c>
      <c r="I273" s="61" t="s">
        <v>3290</v>
      </c>
      <c r="J273" s="61" t="s">
        <v>2185</v>
      </c>
      <c r="K273" s="61" t="s">
        <v>2151</v>
      </c>
      <c r="L273" s="61">
        <v>5</v>
      </c>
      <c r="M273" s="61"/>
      <c r="N273" s="61"/>
      <c r="O273" s="108" t="s">
        <v>6659</v>
      </c>
      <c r="P273" s="98"/>
      <c r="Q273" s="37" t="str">
        <f>IFERROR(INDEX('VOLO GUIDE TO WATERDEEP'!B$3:B$166,MATCH($H273,'VOLO GUIDE TO WATERDEEP'!$A$3:$A$166,0),1),"")</f>
        <v/>
      </c>
      <c r="R273" s="37" t="str">
        <f>IFERROR(INDEX('VOLO GUIDE TO WATERDEEP'!C$3:C$166,MATCH($H273,'VOLO GUIDE TO WATERDEEP'!$A$3:$A$166,0),1),"")</f>
        <v/>
      </c>
      <c r="S273" s="37" t="str">
        <f>IFERROR(INDEX('VOLO GUIDE TO WATERDEEP'!D$3:D$166,MATCH($H273,'VOLO GUIDE TO WATERDEEP'!$A$3:$A$166,0),1),"")</f>
        <v/>
      </c>
      <c r="T273" s="37" t="str">
        <f>IFERROR(INDEX('VOLO GUIDE TO WATERDEEP'!E$3:E$166,MATCH($H273,'VOLO GUIDE TO WATERDEEP'!$A$3:$A$166,0),1),"")</f>
        <v/>
      </c>
      <c r="U273" s="37" t="str">
        <f>IFERROR(INDEX('VOLO GUIDE TO WATERDEEP'!F$3:F$166,MATCH($H273,'VOLO GUIDE TO WATERDEEP'!$A$3:$A$166,0),1),"")</f>
        <v/>
      </c>
      <c r="V273" s="37" t="str">
        <f>IFERROR(INDEX('VOLO GUIDE TO WATERDEEP'!G$3:G$166,MATCH($H273,'VOLO GUIDE TO WATERDEEP'!$A$3:$A$166,0),1),"")</f>
        <v/>
      </c>
      <c r="W273" s="37" t="str">
        <f>IFERROR(INDEX('VOLO GUIDE TO WATERDEEP'!I$3:I$166,MATCH($H273,'VOLO GUIDE TO WATERDEEP'!$A$3:$A$166,0),1),"")</f>
        <v/>
      </c>
      <c r="X273" s="98"/>
      <c r="Y273" s="37" t="str">
        <f>IFERROR(INDEX(ORGANIZATIONS!$B$2:$B$43,MATCH($F273,ORGANIZATIONS!$G$2:$G$43,0),1),"")</f>
        <v/>
      </c>
      <c r="Z273" s="98"/>
      <c r="AA273" s="37" t="str">
        <f>IFERROR(INDEX(ORGANIZATIONS!$Z$3:$Z$45,MATCH($F273,ORGANIZATIONS!$Y$3:$Y$45,0),1),"")</f>
        <v/>
      </c>
      <c r="AB273" s="98"/>
      <c r="AC273" s="403"/>
      <c r="AD273" s="403"/>
      <c r="AE273" s="403"/>
      <c r="AF273" s="403"/>
      <c r="AG273" s="98"/>
      <c r="AH273" s="403"/>
      <c r="AI273" s="403"/>
      <c r="AJ273" s="403"/>
      <c r="AK273" s="403"/>
      <c r="AL273" s="98"/>
      <c r="AM273" s="403"/>
      <c r="AN273" s="403"/>
      <c r="AO273" s="403"/>
      <c r="AP273" s="403"/>
      <c r="AQ273" s="403"/>
    </row>
    <row r="274" spans="1:43">
      <c r="A274" t="s">
        <v>1052</v>
      </c>
      <c r="B274" s="1" t="str">
        <f t="shared" si="6"/>
        <v>C68</v>
      </c>
      <c r="C274" s="1" t="str">
        <f t="shared" si="7"/>
        <v>Watching Tower (city building, A, 6)</v>
      </c>
      <c r="F274" s="37" t="s">
        <v>1838</v>
      </c>
      <c r="G274" s="37" t="s">
        <v>1839</v>
      </c>
      <c r="H274" s="61" t="s">
        <v>2445</v>
      </c>
      <c r="I274" s="61" t="s">
        <v>3290</v>
      </c>
      <c r="J274" s="61" t="s">
        <v>2143</v>
      </c>
      <c r="K274" s="61" t="s">
        <v>2151</v>
      </c>
      <c r="L274" s="61">
        <v>6</v>
      </c>
      <c r="M274" s="61"/>
      <c r="N274" s="61"/>
      <c r="O274" s="108" t="s">
        <v>6659</v>
      </c>
      <c r="P274" s="98"/>
      <c r="Q274" s="37" t="str">
        <f>IFERROR(INDEX('VOLO GUIDE TO WATERDEEP'!B$3:B$166,MATCH($H274,'VOLO GUIDE TO WATERDEEP'!$A$3:$A$166,0),1),"")</f>
        <v/>
      </c>
      <c r="R274" s="37" t="str">
        <f>IFERROR(INDEX('VOLO GUIDE TO WATERDEEP'!C$3:C$166,MATCH($H274,'VOLO GUIDE TO WATERDEEP'!$A$3:$A$166,0),1),"")</f>
        <v/>
      </c>
      <c r="S274" s="37" t="str">
        <f>IFERROR(INDEX('VOLO GUIDE TO WATERDEEP'!D$3:D$166,MATCH($H274,'VOLO GUIDE TO WATERDEEP'!$A$3:$A$166,0),1),"")</f>
        <v/>
      </c>
      <c r="T274" s="37" t="str">
        <f>IFERROR(INDEX('VOLO GUIDE TO WATERDEEP'!E$3:E$166,MATCH($H274,'VOLO GUIDE TO WATERDEEP'!$A$3:$A$166,0),1),"")</f>
        <v/>
      </c>
      <c r="U274" s="37" t="str">
        <f>IFERROR(INDEX('VOLO GUIDE TO WATERDEEP'!F$3:F$166,MATCH($H274,'VOLO GUIDE TO WATERDEEP'!$A$3:$A$166,0),1),"")</f>
        <v/>
      </c>
      <c r="V274" s="37" t="str">
        <f>IFERROR(INDEX('VOLO GUIDE TO WATERDEEP'!G$3:G$166,MATCH($H274,'VOLO GUIDE TO WATERDEEP'!$A$3:$A$166,0),1),"")</f>
        <v/>
      </c>
      <c r="W274" s="37" t="str">
        <f>IFERROR(INDEX('VOLO GUIDE TO WATERDEEP'!I$3:I$166,MATCH($H274,'VOLO GUIDE TO WATERDEEP'!$A$3:$A$166,0),1),"")</f>
        <v/>
      </c>
      <c r="X274" s="98"/>
      <c r="Y274" s="37" t="str">
        <f>IFERROR(INDEX(ORGANIZATIONS!$B$2:$B$43,MATCH($F274,ORGANIZATIONS!$G$2:$G$43,0),1),"")</f>
        <v/>
      </c>
      <c r="Z274" s="98"/>
      <c r="AA274" s="37" t="str">
        <f>IFERROR(INDEX(ORGANIZATIONS!$Z$3:$Z$45,MATCH($F274,ORGANIZATIONS!$Y$3:$Y$45,0),1),"")</f>
        <v/>
      </c>
      <c r="AB274" s="98"/>
      <c r="AC274" s="403"/>
      <c r="AD274" s="403"/>
      <c r="AE274" s="403"/>
      <c r="AF274" s="403"/>
      <c r="AG274" s="98"/>
      <c r="AH274" s="403"/>
      <c r="AI274" s="403"/>
      <c r="AJ274" s="403"/>
      <c r="AK274" s="403"/>
      <c r="AL274" s="98"/>
      <c r="AM274" s="403"/>
      <c r="AN274" s="403"/>
      <c r="AO274" s="403"/>
      <c r="AP274" s="403"/>
      <c r="AQ274" s="403"/>
    </row>
    <row r="275" spans="1:43">
      <c r="A275" t="s">
        <v>1053</v>
      </c>
      <c r="B275" s="1" t="str">
        <f t="shared" si="6"/>
        <v>C69</v>
      </c>
      <c r="C275" s="1" t="str">
        <f t="shared" si="7"/>
        <v>Watching Tower (city building, A, 6)</v>
      </c>
      <c r="F275" s="37" t="s">
        <v>1840</v>
      </c>
      <c r="G275" s="37" t="s">
        <v>1839</v>
      </c>
      <c r="H275" s="61" t="s">
        <v>2445</v>
      </c>
      <c r="I275" s="61" t="s">
        <v>3290</v>
      </c>
      <c r="J275" s="61" t="s">
        <v>2143</v>
      </c>
      <c r="K275" s="61" t="s">
        <v>2151</v>
      </c>
      <c r="L275" s="61">
        <v>6</v>
      </c>
      <c r="M275" s="61"/>
      <c r="N275" s="61"/>
      <c r="O275" s="108" t="s">
        <v>6659</v>
      </c>
      <c r="P275" s="98"/>
      <c r="Q275" s="37" t="str">
        <f>IFERROR(INDEX('VOLO GUIDE TO WATERDEEP'!B$3:B$166,MATCH($H275,'VOLO GUIDE TO WATERDEEP'!$A$3:$A$166,0),1),"")</f>
        <v/>
      </c>
      <c r="R275" s="37" t="str">
        <f>IFERROR(INDEX('VOLO GUIDE TO WATERDEEP'!C$3:C$166,MATCH($H275,'VOLO GUIDE TO WATERDEEP'!$A$3:$A$166,0),1),"")</f>
        <v/>
      </c>
      <c r="S275" s="37" t="str">
        <f>IFERROR(INDEX('VOLO GUIDE TO WATERDEEP'!D$3:D$166,MATCH($H275,'VOLO GUIDE TO WATERDEEP'!$A$3:$A$166,0),1),"")</f>
        <v/>
      </c>
      <c r="T275" s="37" t="str">
        <f>IFERROR(INDEX('VOLO GUIDE TO WATERDEEP'!E$3:E$166,MATCH($H275,'VOLO GUIDE TO WATERDEEP'!$A$3:$A$166,0),1),"")</f>
        <v/>
      </c>
      <c r="U275" s="37" t="str">
        <f>IFERROR(INDEX('VOLO GUIDE TO WATERDEEP'!F$3:F$166,MATCH($H275,'VOLO GUIDE TO WATERDEEP'!$A$3:$A$166,0),1),"")</f>
        <v/>
      </c>
      <c r="V275" s="37" t="str">
        <f>IFERROR(INDEX('VOLO GUIDE TO WATERDEEP'!G$3:G$166,MATCH($H275,'VOLO GUIDE TO WATERDEEP'!$A$3:$A$166,0),1),"")</f>
        <v/>
      </c>
      <c r="W275" s="37" t="str">
        <f>IFERROR(INDEX('VOLO GUIDE TO WATERDEEP'!I$3:I$166,MATCH($H275,'VOLO GUIDE TO WATERDEEP'!$A$3:$A$166,0),1),"")</f>
        <v/>
      </c>
      <c r="X275" s="98"/>
      <c r="Y275" s="37" t="str">
        <f>IFERROR(INDEX(ORGANIZATIONS!$B$2:$B$43,MATCH($F275,ORGANIZATIONS!$G$2:$G$43,0),1),"")</f>
        <v/>
      </c>
      <c r="Z275" s="98"/>
      <c r="AA275" s="37" t="str">
        <f>IFERROR(INDEX(ORGANIZATIONS!$Z$3:$Z$45,MATCH($F275,ORGANIZATIONS!$Y$3:$Y$45,0),1),"")</f>
        <v/>
      </c>
      <c r="AB275" s="98"/>
      <c r="AC275" s="403"/>
      <c r="AD275" s="403"/>
      <c r="AE275" s="403"/>
      <c r="AF275" s="403"/>
      <c r="AG275" s="98"/>
      <c r="AH275" s="403"/>
      <c r="AI275" s="403"/>
      <c r="AJ275" s="403"/>
      <c r="AK275" s="403"/>
      <c r="AL275" s="98"/>
      <c r="AM275" s="403"/>
      <c r="AN275" s="403"/>
      <c r="AO275" s="403"/>
      <c r="AP275" s="403"/>
      <c r="AQ275" s="403"/>
    </row>
    <row r="276" spans="1:43">
      <c r="A276" t="s">
        <v>1054</v>
      </c>
      <c r="B276" s="1" t="str">
        <f t="shared" si="6"/>
        <v>C70</v>
      </c>
      <c r="C276" s="1" t="str">
        <f t="shared" si="7"/>
        <v>Thayan Embassy (embassy, A, 4)</v>
      </c>
      <c r="F276" s="37" t="s">
        <v>1841</v>
      </c>
      <c r="G276" s="37" t="s">
        <v>1842</v>
      </c>
      <c r="H276" s="61" t="s">
        <v>2446</v>
      </c>
      <c r="I276" s="61" t="s">
        <v>3290</v>
      </c>
      <c r="J276" s="61" t="s">
        <v>2186</v>
      </c>
      <c r="K276" s="61" t="s">
        <v>2151</v>
      </c>
      <c r="L276" s="61">
        <v>4</v>
      </c>
      <c r="M276" s="61"/>
      <c r="N276" s="61"/>
      <c r="O276" s="108" t="s">
        <v>6659</v>
      </c>
      <c r="P276" s="98"/>
      <c r="Q276" s="37" t="str">
        <f>IFERROR(INDEX('VOLO GUIDE TO WATERDEEP'!B$3:B$166,MATCH($H276,'VOLO GUIDE TO WATERDEEP'!$A$3:$A$166,0),1),"")</f>
        <v/>
      </c>
      <c r="R276" s="37" t="str">
        <f>IFERROR(INDEX('VOLO GUIDE TO WATERDEEP'!C$3:C$166,MATCH($H276,'VOLO GUIDE TO WATERDEEP'!$A$3:$A$166,0),1),"")</f>
        <v/>
      </c>
      <c r="S276" s="37" t="str">
        <f>IFERROR(INDEX('VOLO GUIDE TO WATERDEEP'!D$3:D$166,MATCH($H276,'VOLO GUIDE TO WATERDEEP'!$A$3:$A$166,0),1),"")</f>
        <v/>
      </c>
      <c r="T276" s="37" t="str">
        <f>IFERROR(INDEX('VOLO GUIDE TO WATERDEEP'!E$3:E$166,MATCH($H276,'VOLO GUIDE TO WATERDEEP'!$A$3:$A$166,0),1),"")</f>
        <v/>
      </c>
      <c r="U276" s="37" t="str">
        <f>IFERROR(INDEX('VOLO GUIDE TO WATERDEEP'!F$3:F$166,MATCH($H276,'VOLO GUIDE TO WATERDEEP'!$A$3:$A$166,0),1),"")</f>
        <v/>
      </c>
      <c r="V276" s="37" t="str">
        <f>IFERROR(INDEX('VOLO GUIDE TO WATERDEEP'!G$3:G$166,MATCH($H276,'VOLO GUIDE TO WATERDEEP'!$A$3:$A$166,0),1),"")</f>
        <v/>
      </c>
      <c r="W276" s="37" t="str">
        <f>IFERROR(INDEX('VOLO GUIDE TO WATERDEEP'!I$3:I$166,MATCH($H276,'VOLO GUIDE TO WATERDEEP'!$A$3:$A$166,0),1),"")</f>
        <v/>
      </c>
      <c r="X276" s="98"/>
      <c r="Y276" s="37" t="str">
        <f>IFERROR(INDEX(ORGANIZATIONS!$B$2:$B$43,MATCH($F276,ORGANIZATIONS!$G$2:$G$43,0),1),"")</f>
        <v/>
      </c>
      <c r="Z276" s="98"/>
      <c r="AA276" s="37" t="str">
        <f>IFERROR(INDEX(ORGANIZATIONS!$Z$3:$Z$45,MATCH($F276,ORGANIZATIONS!$Y$3:$Y$45,0),1),"")</f>
        <v/>
      </c>
      <c r="AB276" s="98"/>
      <c r="AC276" s="403"/>
      <c r="AD276" s="403"/>
      <c r="AE276" s="403"/>
      <c r="AF276" s="403"/>
      <c r="AG276" s="98"/>
      <c r="AH276" s="403"/>
      <c r="AI276" s="403"/>
      <c r="AJ276" s="403"/>
      <c r="AK276" s="403"/>
      <c r="AL276" s="98"/>
      <c r="AM276" s="403"/>
      <c r="AN276" s="403"/>
      <c r="AO276" s="403"/>
      <c r="AP276" s="403"/>
      <c r="AQ276" s="403"/>
    </row>
    <row r="277" spans="1:43">
      <c r="A277" t="s">
        <v>1055</v>
      </c>
      <c r="B277" s="1" t="str">
        <f t="shared" si="6"/>
        <v>C71</v>
      </c>
      <c r="C277" s="1" t="str">
        <f t="shared" si="7"/>
        <v>Caladorn Cassalanter's residence (rowhouse, A, 3)</v>
      </c>
      <c r="F277" s="37" t="s">
        <v>1843</v>
      </c>
      <c r="G277" s="37" t="s">
        <v>1844</v>
      </c>
      <c r="H277" s="61" t="s">
        <v>2447</v>
      </c>
      <c r="I277" s="61" t="s">
        <v>3290</v>
      </c>
      <c r="J277" s="61" t="s">
        <v>2187</v>
      </c>
      <c r="K277" s="61" t="s">
        <v>2151</v>
      </c>
      <c r="L277" s="61">
        <v>3</v>
      </c>
      <c r="M277" s="61"/>
      <c r="N277" s="61"/>
      <c r="O277" s="108" t="s">
        <v>6659</v>
      </c>
      <c r="P277" s="98"/>
      <c r="Q277" s="37" t="str">
        <f>IFERROR(INDEX('VOLO GUIDE TO WATERDEEP'!B$3:B$166,MATCH($H277,'VOLO GUIDE TO WATERDEEP'!$A$3:$A$166,0),1),"")</f>
        <v/>
      </c>
      <c r="R277" s="37" t="str">
        <f>IFERROR(INDEX('VOLO GUIDE TO WATERDEEP'!C$3:C$166,MATCH($H277,'VOLO GUIDE TO WATERDEEP'!$A$3:$A$166,0),1),"")</f>
        <v/>
      </c>
      <c r="S277" s="37" t="str">
        <f>IFERROR(INDEX('VOLO GUIDE TO WATERDEEP'!D$3:D$166,MATCH($H277,'VOLO GUIDE TO WATERDEEP'!$A$3:$A$166,0),1),"")</f>
        <v/>
      </c>
      <c r="T277" s="37" t="str">
        <f>IFERROR(INDEX('VOLO GUIDE TO WATERDEEP'!E$3:E$166,MATCH($H277,'VOLO GUIDE TO WATERDEEP'!$A$3:$A$166,0),1),"")</f>
        <v/>
      </c>
      <c r="U277" s="37" t="str">
        <f>IFERROR(INDEX('VOLO GUIDE TO WATERDEEP'!F$3:F$166,MATCH($H277,'VOLO GUIDE TO WATERDEEP'!$A$3:$A$166,0),1),"")</f>
        <v/>
      </c>
      <c r="V277" s="37" t="str">
        <f>IFERROR(INDEX('VOLO GUIDE TO WATERDEEP'!G$3:G$166,MATCH($H277,'VOLO GUIDE TO WATERDEEP'!$A$3:$A$166,0),1),"")</f>
        <v/>
      </c>
      <c r="W277" s="37" t="str">
        <f>IFERROR(INDEX('VOLO GUIDE TO WATERDEEP'!I$3:I$166,MATCH($H277,'VOLO GUIDE TO WATERDEEP'!$A$3:$A$166,0),1),"")</f>
        <v/>
      </c>
      <c r="X277" s="98"/>
      <c r="Y277" s="37" t="str">
        <f>IFERROR(INDEX(ORGANIZATIONS!$B$2:$B$43,MATCH($F277,ORGANIZATIONS!$G$2:$G$43,0),1),"")</f>
        <v/>
      </c>
      <c r="Z277" s="98"/>
      <c r="AA277" s="37" t="str">
        <f>IFERROR(INDEX(ORGANIZATIONS!$Z$3:$Z$45,MATCH($F277,ORGANIZATIONS!$Y$3:$Y$45,0),1),"")</f>
        <v/>
      </c>
      <c r="AB277" s="98"/>
      <c r="AC277" s="403"/>
      <c r="AD277" s="403"/>
      <c r="AE277" s="403"/>
      <c r="AF277" s="403"/>
      <c r="AG277" s="98"/>
      <c r="AH277" s="403"/>
      <c r="AI277" s="403"/>
      <c r="AJ277" s="403"/>
      <c r="AK277" s="403"/>
      <c r="AL277" s="98"/>
      <c r="AM277" s="403"/>
      <c r="AN277" s="403"/>
      <c r="AO277" s="403"/>
      <c r="AP277" s="403"/>
      <c r="AQ277" s="403"/>
    </row>
    <row r="278" spans="1:43">
      <c r="A278" t="s">
        <v>1056</v>
      </c>
      <c r="B278" s="1" t="str">
        <f t="shared" si="6"/>
        <v>C72</v>
      </c>
      <c r="C278" s="1" t="str">
        <f t="shared" si="7"/>
        <v>New Olamn (school, A, 4)</v>
      </c>
      <c r="F278" s="37" t="s">
        <v>1845</v>
      </c>
      <c r="G278" s="37" t="s">
        <v>1846</v>
      </c>
      <c r="H278" s="61" t="s">
        <v>2448</v>
      </c>
      <c r="I278" s="61" t="s">
        <v>3290</v>
      </c>
      <c r="J278" s="61" t="s">
        <v>2188</v>
      </c>
      <c r="K278" s="61" t="s">
        <v>2151</v>
      </c>
      <c r="L278" s="61">
        <v>4</v>
      </c>
      <c r="M278" s="61"/>
      <c r="N278" s="61"/>
      <c r="O278" s="108" t="s">
        <v>6704</v>
      </c>
      <c r="P278" s="98"/>
      <c r="Q278" s="37" t="str">
        <f>IFERROR(INDEX('VOLO GUIDE TO WATERDEEP'!B$3:B$166,MATCH($H278,'VOLO GUIDE TO WATERDEEP'!$A$3:$A$166,0),1),"")</f>
        <v/>
      </c>
      <c r="R278" s="37" t="str">
        <f>IFERROR(INDEX('VOLO GUIDE TO WATERDEEP'!C$3:C$166,MATCH($H278,'VOLO GUIDE TO WATERDEEP'!$A$3:$A$166,0),1),"")</f>
        <v/>
      </c>
      <c r="S278" s="37" t="str">
        <f>IFERROR(INDEX('VOLO GUIDE TO WATERDEEP'!D$3:D$166,MATCH($H278,'VOLO GUIDE TO WATERDEEP'!$A$3:$A$166,0),1),"")</f>
        <v/>
      </c>
      <c r="T278" s="37" t="str">
        <f>IFERROR(INDEX('VOLO GUIDE TO WATERDEEP'!E$3:E$166,MATCH($H278,'VOLO GUIDE TO WATERDEEP'!$A$3:$A$166,0),1),"")</f>
        <v/>
      </c>
      <c r="U278" s="37" t="str">
        <f>IFERROR(INDEX('VOLO GUIDE TO WATERDEEP'!F$3:F$166,MATCH($H278,'VOLO GUIDE TO WATERDEEP'!$A$3:$A$166,0),1),"")</f>
        <v/>
      </c>
      <c r="V278" s="37" t="str">
        <f>IFERROR(INDEX('VOLO GUIDE TO WATERDEEP'!G$3:G$166,MATCH($H278,'VOLO GUIDE TO WATERDEEP'!$A$3:$A$166,0),1),"")</f>
        <v/>
      </c>
      <c r="W278" s="37" t="str">
        <f>IFERROR(INDEX('VOLO GUIDE TO WATERDEEP'!I$3:I$166,MATCH($H278,'VOLO GUIDE TO WATERDEEP'!$A$3:$A$166,0),1),"")</f>
        <v/>
      </c>
      <c r="X278" s="98"/>
      <c r="Y278" s="37" t="str">
        <f>IFERROR(INDEX(ORGANIZATIONS!$B$2:$B$43,MATCH($F278,ORGANIZATIONS!$G$2:$G$43,0),1),"")</f>
        <v/>
      </c>
      <c r="Z278" s="98"/>
      <c r="AA278" s="37">
        <f>IFERROR(INDEX(ORGANIZATIONS!$Z$3:$Z$45,MATCH($F278,ORGANIZATIONS!$Y$3:$Y$45,0),1),"")</f>
        <v>0</v>
      </c>
      <c r="AB278" s="98"/>
      <c r="AC278" s="403"/>
      <c r="AD278" s="403"/>
      <c r="AE278" s="403"/>
      <c r="AF278" s="403"/>
      <c r="AG278" s="98"/>
      <c r="AH278" s="403"/>
      <c r="AI278" s="403"/>
      <c r="AJ278" s="403"/>
      <c r="AK278" s="403"/>
      <c r="AL278" s="98"/>
      <c r="AM278" s="403"/>
      <c r="AN278" s="403"/>
      <c r="AO278" s="403"/>
      <c r="AP278" s="403"/>
      <c r="AQ278" s="403"/>
    </row>
    <row r="279" spans="1:43">
      <c r="A279" t="s">
        <v>1057</v>
      </c>
      <c r="B279" s="1" t="str">
        <f t="shared" si="6"/>
        <v>C73</v>
      </c>
      <c r="C279" s="1" t="str">
        <f t="shared" si="7"/>
        <v>Azuth's Mug (tavern, B, 1)</v>
      </c>
      <c r="F279" s="37" t="s">
        <v>1847</v>
      </c>
      <c r="G279" s="37" t="s">
        <v>1848</v>
      </c>
      <c r="H279" s="61" t="s">
        <v>2449</v>
      </c>
      <c r="I279" s="61" t="s">
        <v>3290</v>
      </c>
      <c r="J279" s="61" t="s">
        <v>2168</v>
      </c>
      <c r="K279" s="61" t="s">
        <v>2156</v>
      </c>
      <c r="L279" s="61">
        <v>1</v>
      </c>
      <c r="M279" s="61"/>
      <c r="N279" s="61"/>
      <c r="O279" s="108" t="s">
        <v>6659</v>
      </c>
      <c r="P279" s="98"/>
      <c r="Q279" s="37" t="str">
        <f>IFERROR(INDEX('VOLO GUIDE TO WATERDEEP'!B$3:B$166,MATCH($H279,'VOLO GUIDE TO WATERDEEP'!$A$3:$A$166,0),1),"")</f>
        <v/>
      </c>
      <c r="R279" s="37" t="str">
        <f>IFERROR(INDEX('VOLO GUIDE TO WATERDEEP'!C$3:C$166,MATCH($H279,'VOLO GUIDE TO WATERDEEP'!$A$3:$A$166,0),1),"")</f>
        <v/>
      </c>
      <c r="S279" s="37" t="str">
        <f>IFERROR(INDEX('VOLO GUIDE TO WATERDEEP'!D$3:D$166,MATCH($H279,'VOLO GUIDE TO WATERDEEP'!$A$3:$A$166,0),1),"")</f>
        <v/>
      </c>
      <c r="T279" s="37" t="str">
        <f>IFERROR(INDEX('VOLO GUIDE TO WATERDEEP'!E$3:E$166,MATCH($H279,'VOLO GUIDE TO WATERDEEP'!$A$3:$A$166,0),1),"")</f>
        <v/>
      </c>
      <c r="U279" s="37" t="str">
        <f>IFERROR(INDEX('VOLO GUIDE TO WATERDEEP'!F$3:F$166,MATCH($H279,'VOLO GUIDE TO WATERDEEP'!$A$3:$A$166,0),1),"")</f>
        <v/>
      </c>
      <c r="V279" s="37" t="str">
        <f>IFERROR(INDEX('VOLO GUIDE TO WATERDEEP'!G$3:G$166,MATCH($H279,'VOLO GUIDE TO WATERDEEP'!$A$3:$A$166,0),1),"")</f>
        <v/>
      </c>
      <c r="W279" s="37" t="str">
        <f>IFERROR(INDEX('VOLO GUIDE TO WATERDEEP'!I$3:I$166,MATCH($H279,'VOLO GUIDE TO WATERDEEP'!$A$3:$A$166,0),1),"")</f>
        <v/>
      </c>
      <c r="X279" s="98"/>
      <c r="Y279" s="37" t="str">
        <f>IFERROR(INDEX(ORGANIZATIONS!$B$2:$B$43,MATCH($F279,ORGANIZATIONS!$G$2:$G$43,0),1),"")</f>
        <v/>
      </c>
      <c r="Z279" s="98"/>
      <c r="AA279" s="37" t="str">
        <f>IFERROR(INDEX(ORGANIZATIONS!$Z$3:$Z$45,MATCH($F279,ORGANIZATIONS!$Y$3:$Y$45,0),1),"")</f>
        <v/>
      </c>
      <c r="AB279" s="98"/>
      <c r="AC279" s="403"/>
      <c r="AD279" s="403"/>
      <c r="AE279" s="403"/>
      <c r="AF279" s="403"/>
      <c r="AG279" s="98"/>
      <c r="AH279" s="403"/>
      <c r="AI279" s="403"/>
      <c r="AJ279" s="403"/>
      <c r="AK279" s="403"/>
      <c r="AL279" s="98"/>
      <c r="AM279" s="403"/>
      <c r="AN279" s="403"/>
      <c r="AO279" s="403"/>
      <c r="AP279" s="403"/>
      <c r="AQ279" s="403"/>
    </row>
    <row r="280" spans="1:43">
      <c r="A280" t="s">
        <v>1058</v>
      </c>
      <c r="B280" s="1" t="str">
        <f t="shared" si="6"/>
        <v>C74</v>
      </c>
      <c r="C280" s="1" t="str">
        <f t="shared" si="7"/>
        <v>House of Two Hands (monastery, A, 3),</v>
      </c>
      <c r="F280" s="37" t="s">
        <v>1849</v>
      </c>
      <c r="G280" s="37" t="s">
        <v>1850</v>
      </c>
      <c r="H280" s="61" t="s">
        <v>2450</v>
      </c>
      <c r="I280" s="61" t="s">
        <v>3290</v>
      </c>
      <c r="J280" s="61" t="s">
        <v>2189</v>
      </c>
      <c r="K280" s="61" t="s">
        <v>2151</v>
      </c>
      <c r="L280" s="61">
        <v>3</v>
      </c>
      <c r="M280" s="61"/>
      <c r="N280" s="61"/>
      <c r="O280" s="108" t="s">
        <v>6659</v>
      </c>
      <c r="P280" s="98"/>
      <c r="Q280" s="37" t="str">
        <f>IFERROR(INDEX('VOLO GUIDE TO WATERDEEP'!B$3:B$166,MATCH($H280,'VOLO GUIDE TO WATERDEEP'!$A$3:$A$166,0),1),"")</f>
        <v/>
      </c>
      <c r="R280" s="37" t="str">
        <f>IFERROR(INDEX('VOLO GUIDE TO WATERDEEP'!C$3:C$166,MATCH($H280,'VOLO GUIDE TO WATERDEEP'!$A$3:$A$166,0),1),"")</f>
        <v/>
      </c>
      <c r="S280" s="37" t="str">
        <f>IFERROR(INDEX('VOLO GUIDE TO WATERDEEP'!D$3:D$166,MATCH($H280,'VOLO GUIDE TO WATERDEEP'!$A$3:$A$166,0),1),"")</f>
        <v/>
      </c>
      <c r="T280" s="37" t="str">
        <f>IFERROR(INDEX('VOLO GUIDE TO WATERDEEP'!E$3:E$166,MATCH($H280,'VOLO GUIDE TO WATERDEEP'!$A$3:$A$166,0),1),"")</f>
        <v/>
      </c>
      <c r="U280" s="37" t="str">
        <f>IFERROR(INDEX('VOLO GUIDE TO WATERDEEP'!F$3:F$166,MATCH($H280,'VOLO GUIDE TO WATERDEEP'!$A$3:$A$166,0),1),"")</f>
        <v/>
      </c>
      <c r="V280" s="37" t="str">
        <f>IFERROR(INDEX('VOLO GUIDE TO WATERDEEP'!G$3:G$166,MATCH($H280,'VOLO GUIDE TO WATERDEEP'!$A$3:$A$166,0),1),"")</f>
        <v/>
      </c>
      <c r="W280" s="37" t="str">
        <f>IFERROR(INDEX('VOLO GUIDE TO WATERDEEP'!I$3:I$166,MATCH($H280,'VOLO GUIDE TO WATERDEEP'!$A$3:$A$166,0),1),"")</f>
        <v/>
      </c>
      <c r="X280" s="98"/>
      <c r="Y280" s="37" t="str">
        <f>IFERROR(INDEX(ORGANIZATIONS!$B$2:$B$43,MATCH($F280,ORGANIZATIONS!$G$2:$G$43,0),1),"")</f>
        <v/>
      </c>
      <c r="Z280" s="98"/>
      <c r="AA280" s="37" t="str">
        <f>IFERROR(INDEX(ORGANIZATIONS!$Z$3:$Z$45,MATCH($F280,ORGANIZATIONS!$Y$3:$Y$45,0),1),"")</f>
        <v/>
      </c>
      <c r="AB280" s="98"/>
      <c r="AC280" s="403"/>
      <c r="AD280" s="403"/>
      <c r="AE280" s="403"/>
      <c r="AF280" s="403"/>
      <c r="AG280" s="98"/>
      <c r="AH280" s="403"/>
      <c r="AI280" s="403"/>
      <c r="AJ280" s="403"/>
      <c r="AK280" s="403"/>
      <c r="AL280" s="98"/>
      <c r="AM280" s="403"/>
      <c r="AN280" s="403"/>
      <c r="AO280" s="403"/>
      <c r="AP280" s="403"/>
      <c r="AQ280" s="403"/>
    </row>
    <row r="281" spans="1:43">
      <c r="A281" t="s">
        <v>1059</v>
      </c>
      <c r="B281" s="1" t="str">
        <f t="shared" si="6"/>
        <v>C75</v>
      </c>
      <c r="C281" s="1" t="str">
        <f t="shared" si="7"/>
        <v>Piergeiron's Palace (city building, A, 7)</v>
      </c>
      <c r="F281" s="37" t="s">
        <v>1851</v>
      </c>
      <c r="G281" s="37" t="s">
        <v>1852</v>
      </c>
      <c r="H281" s="61" t="s">
        <v>2451</v>
      </c>
      <c r="I281" s="61" t="s">
        <v>3290</v>
      </c>
      <c r="J281" s="61" t="s">
        <v>2143</v>
      </c>
      <c r="K281" s="61" t="s">
        <v>2151</v>
      </c>
      <c r="L281" s="61">
        <v>7</v>
      </c>
      <c r="M281" s="61"/>
      <c r="N281" s="61"/>
      <c r="O281" s="108" t="s">
        <v>6705</v>
      </c>
      <c r="P281" s="98"/>
      <c r="Q281" s="37" t="str">
        <f>IFERROR(INDEX('VOLO GUIDE TO WATERDEEP'!B$3:B$166,MATCH($H281,'VOLO GUIDE TO WATERDEEP'!$A$3:$A$166,0),1),"")</f>
        <v/>
      </c>
      <c r="R281" s="37" t="str">
        <f>IFERROR(INDEX('VOLO GUIDE TO WATERDEEP'!C$3:C$166,MATCH($H281,'VOLO GUIDE TO WATERDEEP'!$A$3:$A$166,0),1),"")</f>
        <v/>
      </c>
      <c r="S281" s="37" t="str">
        <f>IFERROR(INDEX('VOLO GUIDE TO WATERDEEP'!D$3:D$166,MATCH($H281,'VOLO GUIDE TO WATERDEEP'!$A$3:$A$166,0),1),"")</f>
        <v/>
      </c>
      <c r="T281" s="37" t="str">
        <f>IFERROR(INDEX('VOLO GUIDE TO WATERDEEP'!E$3:E$166,MATCH($H281,'VOLO GUIDE TO WATERDEEP'!$A$3:$A$166,0),1),"")</f>
        <v/>
      </c>
      <c r="U281" s="37" t="str">
        <f>IFERROR(INDEX('VOLO GUIDE TO WATERDEEP'!F$3:F$166,MATCH($H281,'VOLO GUIDE TO WATERDEEP'!$A$3:$A$166,0),1),"")</f>
        <v/>
      </c>
      <c r="V281" s="37" t="str">
        <f>IFERROR(INDEX('VOLO GUIDE TO WATERDEEP'!G$3:G$166,MATCH($H281,'VOLO GUIDE TO WATERDEEP'!$A$3:$A$166,0),1),"")</f>
        <v/>
      </c>
      <c r="W281" s="37" t="str">
        <f>IFERROR(INDEX('VOLO GUIDE TO WATERDEEP'!I$3:I$166,MATCH($H281,'VOLO GUIDE TO WATERDEEP'!$A$3:$A$166,0),1),"")</f>
        <v/>
      </c>
      <c r="X281" s="98"/>
      <c r="Y281" s="37" t="str">
        <f>IFERROR(INDEX(ORGANIZATIONS!$B$2:$B$43,MATCH($F281,ORGANIZATIONS!$G$2:$G$43,0),1),"")</f>
        <v/>
      </c>
      <c r="Z281" s="98"/>
      <c r="AA281" s="37" t="str">
        <f>IFERROR(INDEX(ORGANIZATIONS!$Z$3:$Z$45,MATCH($F281,ORGANIZATIONS!$Y$3:$Y$45,0),1),"")</f>
        <v/>
      </c>
      <c r="AB281" s="98"/>
      <c r="AC281" s="403"/>
      <c r="AD281" s="403"/>
      <c r="AE281" s="403"/>
      <c r="AF281" s="403"/>
      <c r="AG281" s="98"/>
      <c r="AH281" s="403"/>
      <c r="AI281" s="403"/>
      <c r="AJ281" s="403"/>
      <c r="AK281" s="403"/>
      <c r="AL281" s="98"/>
      <c r="AM281" s="403"/>
      <c r="AN281" s="403"/>
      <c r="AO281" s="403"/>
      <c r="AP281" s="403"/>
      <c r="AQ281" s="403"/>
    </row>
    <row r="282" spans="1:43">
      <c r="A282" t="s">
        <v>1060</v>
      </c>
      <c r="B282" s="1" t="str">
        <f t="shared" si="6"/>
        <v>C76</v>
      </c>
      <c r="C282" s="1" t="str">
        <f t="shared" si="7"/>
        <v>Castle Waterdeep (city building, A, 10)</v>
      </c>
      <c r="F282" s="37" t="s">
        <v>1853</v>
      </c>
      <c r="G282" s="37" t="s">
        <v>1854</v>
      </c>
      <c r="H282" s="61" t="s">
        <v>2452</v>
      </c>
      <c r="I282" s="61" t="s">
        <v>3290</v>
      </c>
      <c r="J282" s="61" t="s">
        <v>2143</v>
      </c>
      <c r="K282" s="61" t="s">
        <v>2151</v>
      </c>
      <c r="L282" s="61">
        <v>10</v>
      </c>
      <c r="M282" s="61"/>
      <c r="N282" s="61"/>
      <c r="O282" s="108" t="s">
        <v>6659</v>
      </c>
      <c r="P282" s="98"/>
      <c r="Q282" s="37" t="str">
        <f>IFERROR(INDEX('VOLO GUIDE TO WATERDEEP'!B$3:B$166,MATCH($H282,'VOLO GUIDE TO WATERDEEP'!$A$3:$A$166,0),1),"")</f>
        <v/>
      </c>
      <c r="R282" s="37" t="str">
        <f>IFERROR(INDEX('VOLO GUIDE TO WATERDEEP'!C$3:C$166,MATCH($H282,'VOLO GUIDE TO WATERDEEP'!$A$3:$A$166,0),1),"")</f>
        <v/>
      </c>
      <c r="S282" s="37" t="str">
        <f>IFERROR(INDEX('VOLO GUIDE TO WATERDEEP'!D$3:D$166,MATCH($H282,'VOLO GUIDE TO WATERDEEP'!$A$3:$A$166,0),1),"")</f>
        <v/>
      </c>
      <c r="T282" s="37" t="str">
        <f>IFERROR(INDEX('VOLO GUIDE TO WATERDEEP'!E$3:E$166,MATCH($H282,'VOLO GUIDE TO WATERDEEP'!$A$3:$A$166,0),1),"")</f>
        <v/>
      </c>
      <c r="U282" s="37" t="str">
        <f>IFERROR(INDEX('VOLO GUIDE TO WATERDEEP'!F$3:F$166,MATCH($H282,'VOLO GUIDE TO WATERDEEP'!$A$3:$A$166,0),1),"")</f>
        <v/>
      </c>
      <c r="V282" s="37" t="str">
        <f>IFERROR(INDEX('VOLO GUIDE TO WATERDEEP'!G$3:G$166,MATCH($H282,'VOLO GUIDE TO WATERDEEP'!$A$3:$A$166,0),1),"")</f>
        <v/>
      </c>
      <c r="W282" s="37" t="str">
        <f>IFERROR(INDEX('VOLO GUIDE TO WATERDEEP'!I$3:I$166,MATCH($H282,'VOLO GUIDE TO WATERDEEP'!$A$3:$A$166,0),1),"")</f>
        <v/>
      </c>
      <c r="X282" s="98"/>
      <c r="Y282" s="37" t="str">
        <f>IFERROR(INDEX(ORGANIZATIONS!$B$2:$B$43,MATCH($F282,ORGANIZATIONS!$G$2:$G$43,0),1),"")</f>
        <v/>
      </c>
      <c r="Z282" s="98"/>
      <c r="AA282" s="37" t="str">
        <f>IFERROR(INDEX(ORGANIZATIONS!$Z$3:$Z$45,MATCH($F282,ORGANIZATIONS!$Y$3:$Y$45,0),1),"")</f>
        <v/>
      </c>
      <c r="AB282" s="98"/>
      <c r="AC282" s="403"/>
      <c r="AD282" s="403"/>
      <c r="AE282" s="403"/>
      <c r="AF282" s="403"/>
      <c r="AG282" s="98"/>
      <c r="AH282" s="403"/>
      <c r="AI282" s="403"/>
      <c r="AJ282" s="403"/>
      <c r="AK282" s="403"/>
      <c r="AL282" s="98"/>
      <c r="AM282" s="403"/>
      <c r="AN282" s="403"/>
      <c r="AO282" s="403"/>
      <c r="AP282" s="403"/>
      <c r="AQ282" s="403"/>
    </row>
    <row r="283" spans="1:43">
      <c r="A283" t="s">
        <v>1061</v>
      </c>
      <c r="B283" s="1" t="str">
        <f t="shared" si="6"/>
        <v>C77</v>
      </c>
      <c r="C283" s="1" t="str">
        <f t="shared" si="7"/>
        <v>Larissa Neathal's residence (row house, A, 2)</v>
      </c>
      <c r="F283" s="37" t="s">
        <v>1855</v>
      </c>
      <c r="G283" s="37" t="s">
        <v>1856</v>
      </c>
      <c r="H283" s="61" t="s">
        <v>2453</v>
      </c>
      <c r="I283" s="61" t="s">
        <v>3290</v>
      </c>
      <c r="J283" s="61" t="s">
        <v>2165</v>
      </c>
      <c r="K283" s="61" t="s">
        <v>2151</v>
      </c>
      <c r="L283" s="61">
        <v>2</v>
      </c>
      <c r="M283" s="61"/>
      <c r="N283" s="61"/>
      <c r="O283" s="108" t="s">
        <v>6659</v>
      </c>
      <c r="P283" s="98"/>
      <c r="Q283" s="37" t="str">
        <f>IFERROR(INDEX('VOLO GUIDE TO WATERDEEP'!B$3:B$166,MATCH($H283,'VOLO GUIDE TO WATERDEEP'!$A$3:$A$166,0),1),"")</f>
        <v/>
      </c>
      <c r="R283" s="37" t="str">
        <f>IFERROR(INDEX('VOLO GUIDE TO WATERDEEP'!C$3:C$166,MATCH($H283,'VOLO GUIDE TO WATERDEEP'!$A$3:$A$166,0),1),"")</f>
        <v/>
      </c>
      <c r="S283" s="37" t="str">
        <f>IFERROR(INDEX('VOLO GUIDE TO WATERDEEP'!D$3:D$166,MATCH($H283,'VOLO GUIDE TO WATERDEEP'!$A$3:$A$166,0),1),"")</f>
        <v/>
      </c>
      <c r="T283" s="37" t="str">
        <f>IFERROR(INDEX('VOLO GUIDE TO WATERDEEP'!E$3:E$166,MATCH($H283,'VOLO GUIDE TO WATERDEEP'!$A$3:$A$166,0),1),"")</f>
        <v/>
      </c>
      <c r="U283" s="37" t="str">
        <f>IFERROR(INDEX('VOLO GUIDE TO WATERDEEP'!F$3:F$166,MATCH($H283,'VOLO GUIDE TO WATERDEEP'!$A$3:$A$166,0),1),"")</f>
        <v/>
      </c>
      <c r="V283" s="37" t="str">
        <f>IFERROR(INDEX('VOLO GUIDE TO WATERDEEP'!G$3:G$166,MATCH($H283,'VOLO GUIDE TO WATERDEEP'!$A$3:$A$166,0),1),"")</f>
        <v/>
      </c>
      <c r="W283" s="37" t="str">
        <f>IFERROR(INDEX('VOLO GUIDE TO WATERDEEP'!I$3:I$166,MATCH($H283,'VOLO GUIDE TO WATERDEEP'!$A$3:$A$166,0),1),"")</f>
        <v/>
      </c>
      <c r="X283" s="98"/>
      <c r="Y283" s="37" t="str">
        <f>IFERROR(INDEX(ORGANIZATIONS!$B$2:$B$43,MATCH($F283,ORGANIZATIONS!$G$2:$G$43,0),1),"")</f>
        <v/>
      </c>
      <c r="Z283" s="98"/>
      <c r="AA283" s="37" t="str">
        <f>IFERROR(INDEX(ORGANIZATIONS!$Z$3:$Z$45,MATCH($F283,ORGANIZATIONS!$Y$3:$Y$45,0),1),"")</f>
        <v/>
      </c>
      <c r="AB283" s="98"/>
      <c r="AC283" s="403"/>
      <c r="AD283" s="403"/>
      <c r="AE283" s="403"/>
      <c r="AF283" s="403"/>
      <c r="AG283" s="98"/>
      <c r="AH283" s="403"/>
      <c r="AI283" s="403"/>
      <c r="AJ283" s="403"/>
      <c r="AK283" s="403"/>
      <c r="AL283" s="98"/>
      <c r="AM283" s="403"/>
      <c r="AN283" s="403"/>
      <c r="AO283" s="403"/>
      <c r="AP283" s="403"/>
      <c r="AQ283" s="403"/>
    </row>
    <row r="284" spans="1:43">
      <c r="A284" t="s">
        <v>1062</v>
      </c>
      <c r="B284" s="1" t="str">
        <f t="shared" si="6"/>
        <v>C78</v>
      </c>
      <c r="C284" s="1" t="str">
        <f t="shared" si="7"/>
        <v>Wyrmbones Inn (inn, A, 3)</v>
      </c>
      <c r="F284" s="37" t="s">
        <v>1857</v>
      </c>
      <c r="G284" s="37" t="s">
        <v>1858</v>
      </c>
      <c r="H284" s="61" t="s">
        <v>2454</v>
      </c>
      <c r="I284" s="61" t="s">
        <v>3290</v>
      </c>
      <c r="J284" s="61" t="s">
        <v>2167</v>
      </c>
      <c r="K284" s="61" t="s">
        <v>2151</v>
      </c>
      <c r="L284" s="61">
        <v>3</v>
      </c>
      <c r="M284" s="61"/>
      <c r="N284" s="61"/>
      <c r="O284" s="108" t="s">
        <v>6659</v>
      </c>
      <c r="P284" s="98"/>
      <c r="Q284" s="37" t="str">
        <f>IFERROR(INDEX('VOLO GUIDE TO WATERDEEP'!B$3:B$166,MATCH($H284,'VOLO GUIDE TO WATERDEEP'!$A$3:$A$166,0),1),"")</f>
        <v/>
      </c>
      <c r="R284" s="37" t="str">
        <f>IFERROR(INDEX('VOLO GUIDE TO WATERDEEP'!C$3:C$166,MATCH($H284,'VOLO GUIDE TO WATERDEEP'!$A$3:$A$166,0),1),"")</f>
        <v/>
      </c>
      <c r="S284" s="37" t="str">
        <f>IFERROR(INDEX('VOLO GUIDE TO WATERDEEP'!D$3:D$166,MATCH($H284,'VOLO GUIDE TO WATERDEEP'!$A$3:$A$166,0),1),"")</f>
        <v/>
      </c>
      <c r="T284" s="37" t="str">
        <f>IFERROR(INDEX('VOLO GUIDE TO WATERDEEP'!E$3:E$166,MATCH($H284,'VOLO GUIDE TO WATERDEEP'!$A$3:$A$166,0),1),"")</f>
        <v/>
      </c>
      <c r="U284" s="37" t="str">
        <f>IFERROR(INDEX('VOLO GUIDE TO WATERDEEP'!F$3:F$166,MATCH($H284,'VOLO GUIDE TO WATERDEEP'!$A$3:$A$166,0),1),"")</f>
        <v/>
      </c>
      <c r="V284" s="37" t="str">
        <f>IFERROR(INDEX('VOLO GUIDE TO WATERDEEP'!G$3:G$166,MATCH($H284,'VOLO GUIDE TO WATERDEEP'!$A$3:$A$166,0),1),"")</f>
        <v/>
      </c>
      <c r="W284" s="37" t="str">
        <f>IFERROR(INDEX('VOLO GUIDE TO WATERDEEP'!I$3:I$166,MATCH($H284,'VOLO GUIDE TO WATERDEEP'!$A$3:$A$166,0),1),"")</f>
        <v/>
      </c>
      <c r="X284" s="98"/>
      <c r="Y284" s="37" t="str">
        <f>IFERROR(INDEX(ORGANIZATIONS!$B$2:$B$43,MATCH($F284,ORGANIZATIONS!$G$2:$G$43,0),1),"")</f>
        <v/>
      </c>
      <c r="Z284" s="98"/>
      <c r="AA284" s="37" t="str">
        <f>IFERROR(INDEX(ORGANIZATIONS!$Z$3:$Z$45,MATCH($F284,ORGANIZATIONS!$Y$3:$Y$45,0),1),"")</f>
        <v/>
      </c>
      <c r="AB284" s="98"/>
      <c r="AC284" s="403"/>
      <c r="AD284" s="403"/>
      <c r="AE284" s="403"/>
      <c r="AF284" s="403"/>
      <c r="AG284" s="98"/>
      <c r="AH284" s="403"/>
      <c r="AI284" s="403"/>
      <c r="AJ284" s="403"/>
      <c r="AK284" s="403"/>
      <c r="AL284" s="98"/>
      <c r="AM284" s="403"/>
      <c r="AN284" s="403"/>
      <c r="AO284" s="403"/>
      <c r="AP284" s="403"/>
      <c r="AQ284" s="403"/>
    </row>
    <row r="285" spans="1:43">
      <c r="A285" t="s">
        <v>1063</v>
      </c>
      <c r="B285" s="1" t="str">
        <f t="shared" si="6"/>
        <v>C79</v>
      </c>
      <c r="C285" s="1" t="str">
        <f t="shared" si="7"/>
        <v>Ahghairon's Tower (city building, A, 4)</v>
      </c>
      <c r="F285" s="37" t="s">
        <v>1859</v>
      </c>
      <c r="G285" s="37" t="s">
        <v>1860</v>
      </c>
      <c r="H285" s="61" t="s">
        <v>2455</v>
      </c>
      <c r="I285" s="61" t="s">
        <v>3290</v>
      </c>
      <c r="J285" s="61" t="s">
        <v>2143</v>
      </c>
      <c r="K285" s="61" t="s">
        <v>2151</v>
      </c>
      <c r="L285" s="61">
        <v>4</v>
      </c>
      <c r="M285" s="61"/>
      <c r="N285" s="61"/>
      <c r="O285" s="108" t="s">
        <v>6706</v>
      </c>
      <c r="P285" s="98"/>
      <c r="Q285" s="37" t="str">
        <f>IFERROR(INDEX('VOLO GUIDE TO WATERDEEP'!B$3:B$166,MATCH($H285,'VOLO GUIDE TO WATERDEEP'!$A$3:$A$166,0),1),"")</f>
        <v/>
      </c>
      <c r="R285" s="37" t="str">
        <f>IFERROR(INDEX('VOLO GUIDE TO WATERDEEP'!C$3:C$166,MATCH($H285,'VOLO GUIDE TO WATERDEEP'!$A$3:$A$166,0),1),"")</f>
        <v/>
      </c>
      <c r="S285" s="37" t="str">
        <f>IFERROR(INDEX('VOLO GUIDE TO WATERDEEP'!D$3:D$166,MATCH($H285,'VOLO GUIDE TO WATERDEEP'!$A$3:$A$166,0),1),"")</f>
        <v/>
      </c>
      <c r="T285" s="37" t="str">
        <f>IFERROR(INDEX('VOLO GUIDE TO WATERDEEP'!E$3:E$166,MATCH($H285,'VOLO GUIDE TO WATERDEEP'!$A$3:$A$166,0),1),"")</f>
        <v/>
      </c>
      <c r="U285" s="37" t="str">
        <f>IFERROR(INDEX('VOLO GUIDE TO WATERDEEP'!F$3:F$166,MATCH($H285,'VOLO GUIDE TO WATERDEEP'!$A$3:$A$166,0),1),"")</f>
        <v/>
      </c>
      <c r="V285" s="37" t="str">
        <f>IFERROR(INDEX('VOLO GUIDE TO WATERDEEP'!G$3:G$166,MATCH($H285,'VOLO GUIDE TO WATERDEEP'!$A$3:$A$166,0),1),"")</f>
        <v/>
      </c>
      <c r="W285" s="37" t="str">
        <f>IFERROR(INDEX('VOLO GUIDE TO WATERDEEP'!I$3:I$166,MATCH($H285,'VOLO GUIDE TO WATERDEEP'!$A$3:$A$166,0),1),"")</f>
        <v/>
      </c>
      <c r="X285" s="98"/>
      <c r="Y285" s="37" t="str">
        <f>IFERROR(INDEX(ORGANIZATIONS!$B$2:$B$43,MATCH($F285,ORGANIZATIONS!$G$2:$G$43,0),1),"")</f>
        <v/>
      </c>
      <c r="Z285" s="98"/>
      <c r="AA285" s="37" t="str">
        <f>IFERROR(INDEX(ORGANIZATIONS!$Z$3:$Z$45,MATCH($F285,ORGANIZATIONS!$Y$3:$Y$45,0),1),"")</f>
        <v/>
      </c>
      <c r="AB285" s="98"/>
      <c r="AC285" s="403"/>
      <c r="AD285" s="403"/>
      <c r="AE285" s="403"/>
      <c r="AF285" s="403"/>
      <c r="AG285" s="98"/>
      <c r="AH285" s="403"/>
      <c r="AI285" s="403"/>
      <c r="AJ285" s="403"/>
      <c r="AK285" s="403"/>
      <c r="AL285" s="98"/>
      <c r="AM285" s="403"/>
      <c r="AN285" s="403"/>
      <c r="AO285" s="403"/>
      <c r="AP285" s="403"/>
      <c r="AQ285" s="403"/>
    </row>
    <row r="286" spans="1:43">
      <c r="A286" t="s">
        <v>1064</v>
      </c>
      <c r="B286" s="1" t="str">
        <f t="shared" si="6"/>
        <v>C80</v>
      </c>
      <c r="C286" s="1" t="str">
        <f t="shared" si="7"/>
        <v>Tolgar Anuvien's residence (villa, A, 3)</v>
      </c>
      <c r="F286" s="37" t="s">
        <v>1861</v>
      </c>
      <c r="G286" s="37" t="s">
        <v>1862</v>
      </c>
      <c r="H286" s="61" t="s">
        <v>2456</v>
      </c>
      <c r="I286" s="61" t="s">
        <v>3290</v>
      </c>
      <c r="J286" s="61" t="s">
        <v>2177</v>
      </c>
      <c r="K286" s="61" t="s">
        <v>2151</v>
      </c>
      <c r="L286" s="61">
        <v>3</v>
      </c>
      <c r="M286" s="61"/>
      <c r="N286" s="61"/>
      <c r="O286" s="108" t="s">
        <v>6659</v>
      </c>
      <c r="P286" s="98"/>
      <c r="Q286" s="37" t="str">
        <f>IFERROR(INDEX('VOLO GUIDE TO WATERDEEP'!B$3:B$166,MATCH($H286,'VOLO GUIDE TO WATERDEEP'!$A$3:$A$166,0),1),"")</f>
        <v/>
      </c>
      <c r="R286" s="37" t="str">
        <f>IFERROR(INDEX('VOLO GUIDE TO WATERDEEP'!C$3:C$166,MATCH($H286,'VOLO GUIDE TO WATERDEEP'!$A$3:$A$166,0),1),"")</f>
        <v/>
      </c>
      <c r="S286" s="37" t="str">
        <f>IFERROR(INDEX('VOLO GUIDE TO WATERDEEP'!D$3:D$166,MATCH($H286,'VOLO GUIDE TO WATERDEEP'!$A$3:$A$166,0),1),"")</f>
        <v/>
      </c>
      <c r="T286" s="37" t="str">
        <f>IFERROR(INDEX('VOLO GUIDE TO WATERDEEP'!E$3:E$166,MATCH($H286,'VOLO GUIDE TO WATERDEEP'!$A$3:$A$166,0),1),"")</f>
        <v/>
      </c>
      <c r="U286" s="37" t="str">
        <f>IFERROR(INDEX('VOLO GUIDE TO WATERDEEP'!F$3:F$166,MATCH($H286,'VOLO GUIDE TO WATERDEEP'!$A$3:$A$166,0),1),"")</f>
        <v/>
      </c>
      <c r="V286" s="37" t="str">
        <f>IFERROR(INDEX('VOLO GUIDE TO WATERDEEP'!G$3:G$166,MATCH($H286,'VOLO GUIDE TO WATERDEEP'!$A$3:$A$166,0),1),"")</f>
        <v/>
      </c>
      <c r="W286" s="37" t="str">
        <f>IFERROR(INDEX('VOLO GUIDE TO WATERDEEP'!I$3:I$166,MATCH($H286,'VOLO GUIDE TO WATERDEEP'!$A$3:$A$166,0),1),"")</f>
        <v/>
      </c>
      <c r="X286" s="98"/>
      <c r="Y286" s="37" t="str">
        <f>IFERROR(INDEX(ORGANIZATIONS!$B$2:$B$43,MATCH($F286,ORGANIZATIONS!$G$2:$G$43,0),1),"")</f>
        <v/>
      </c>
      <c r="Z286" s="98"/>
      <c r="AA286" s="37" t="str">
        <f>IFERROR(INDEX(ORGANIZATIONS!$Z$3:$Z$45,MATCH($F286,ORGANIZATIONS!$Y$3:$Y$45,0),1),"")</f>
        <v/>
      </c>
      <c r="AB286" s="98"/>
      <c r="AC286" s="403"/>
      <c r="AD286" s="403"/>
      <c r="AE286" s="403"/>
      <c r="AF286" s="403"/>
      <c r="AG286" s="98"/>
      <c r="AH286" s="403"/>
      <c r="AI286" s="403"/>
      <c r="AJ286" s="403"/>
      <c r="AK286" s="403"/>
      <c r="AL286" s="98"/>
      <c r="AM286" s="403"/>
      <c r="AN286" s="403"/>
      <c r="AO286" s="403"/>
      <c r="AP286" s="403"/>
      <c r="AQ286" s="403"/>
    </row>
    <row r="287" spans="1:43">
      <c r="A287" t="s">
        <v>1065</v>
      </c>
      <c r="B287" s="1" t="str">
        <f t="shared" si="6"/>
        <v>C81</v>
      </c>
      <c r="C287" s="1" t="str">
        <f t="shared" si="7"/>
        <v>Blushing Nymph (festhall, B, 2)</v>
      </c>
      <c r="F287" s="37" t="s">
        <v>1863</v>
      </c>
      <c r="G287" s="37" t="s">
        <v>1864</v>
      </c>
      <c r="H287" s="61" t="s">
        <v>2457</v>
      </c>
      <c r="I287" s="61" t="s">
        <v>3290</v>
      </c>
      <c r="J287" s="61" t="s">
        <v>2169</v>
      </c>
      <c r="K287" s="61" t="s">
        <v>2156</v>
      </c>
      <c r="L287" s="61">
        <v>2</v>
      </c>
      <c r="M287" s="61"/>
      <c r="N287" s="61"/>
      <c r="O287" s="108" t="s">
        <v>6659</v>
      </c>
      <c r="P287" s="98"/>
      <c r="Q287" s="37" t="str">
        <f>IFERROR(INDEX('VOLO GUIDE TO WATERDEEP'!B$3:B$166,MATCH($H287,'VOLO GUIDE TO WATERDEEP'!$A$3:$A$166,0),1),"")</f>
        <v/>
      </c>
      <c r="R287" s="37" t="str">
        <f>IFERROR(INDEX('VOLO GUIDE TO WATERDEEP'!C$3:C$166,MATCH($H287,'VOLO GUIDE TO WATERDEEP'!$A$3:$A$166,0),1),"")</f>
        <v/>
      </c>
      <c r="S287" s="37" t="str">
        <f>IFERROR(INDEX('VOLO GUIDE TO WATERDEEP'!D$3:D$166,MATCH($H287,'VOLO GUIDE TO WATERDEEP'!$A$3:$A$166,0),1),"")</f>
        <v/>
      </c>
      <c r="T287" s="37" t="str">
        <f>IFERROR(INDEX('VOLO GUIDE TO WATERDEEP'!E$3:E$166,MATCH($H287,'VOLO GUIDE TO WATERDEEP'!$A$3:$A$166,0),1),"")</f>
        <v/>
      </c>
      <c r="U287" s="37" t="str">
        <f>IFERROR(INDEX('VOLO GUIDE TO WATERDEEP'!F$3:F$166,MATCH($H287,'VOLO GUIDE TO WATERDEEP'!$A$3:$A$166,0),1),"")</f>
        <v/>
      </c>
      <c r="V287" s="37" t="str">
        <f>IFERROR(INDEX('VOLO GUIDE TO WATERDEEP'!G$3:G$166,MATCH($H287,'VOLO GUIDE TO WATERDEEP'!$A$3:$A$166,0),1),"")</f>
        <v/>
      </c>
      <c r="W287" s="37" t="str">
        <f>IFERROR(INDEX('VOLO GUIDE TO WATERDEEP'!I$3:I$166,MATCH($H287,'VOLO GUIDE TO WATERDEEP'!$A$3:$A$166,0),1),"")</f>
        <v/>
      </c>
      <c r="X287" s="98"/>
      <c r="Y287" s="37" t="str">
        <f>IFERROR(INDEX(ORGANIZATIONS!$B$2:$B$43,MATCH($F287,ORGANIZATIONS!$G$2:$G$43,0),1),"")</f>
        <v/>
      </c>
      <c r="Z287" s="98"/>
      <c r="AA287" s="37" t="str">
        <f>IFERROR(INDEX(ORGANIZATIONS!$Z$3:$Z$45,MATCH($F287,ORGANIZATIONS!$Y$3:$Y$45,0),1),"")</f>
        <v/>
      </c>
      <c r="AB287" s="98"/>
      <c r="AC287" s="403"/>
      <c r="AD287" s="403"/>
      <c r="AE287" s="403"/>
      <c r="AF287" s="403"/>
      <c r="AG287" s="98"/>
      <c r="AH287" s="403"/>
      <c r="AI287" s="403"/>
      <c r="AJ287" s="403"/>
      <c r="AK287" s="403"/>
      <c r="AL287" s="98"/>
      <c r="AM287" s="403"/>
      <c r="AN287" s="403"/>
      <c r="AO287" s="403"/>
      <c r="AP287" s="403"/>
      <c r="AQ287" s="403"/>
    </row>
    <row r="288" spans="1:43">
      <c r="A288" t="s">
        <v>1066</v>
      </c>
      <c r="B288" s="1" t="str">
        <f t="shared" si="6"/>
        <v>C82</v>
      </c>
      <c r="C288" s="1" t="str">
        <f t="shared" si="7"/>
        <v>Haerun Mhammaster's residence (rowhouse, C, 3)</v>
      </c>
      <c r="F288" s="37" t="s">
        <v>1865</v>
      </c>
      <c r="G288" s="37" t="s">
        <v>1866</v>
      </c>
      <c r="H288" s="61" t="s">
        <v>2458</v>
      </c>
      <c r="I288" s="61" t="s">
        <v>3290</v>
      </c>
      <c r="J288" s="61" t="s">
        <v>2187</v>
      </c>
      <c r="K288" s="61" t="s">
        <v>2144</v>
      </c>
      <c r="L288" s="61">
        <v>3</v>
      </c>
      <c r="M288" s="61"/>
      <c r="N288" s="61"/>
      <c r="O288" s="108" t="s">
        <v>6659</v>
      </c>
      <c r="P288" s="98"/>
      <c r="Q288" s="37" t="str">
        <f>IFERROR(INDEX('VOLO GUIDE TO WATERDEEP'!B$3:B$166,MATCH($H288,'VOLO GUIDE TO WATERDEEP'!$A$3:$A$166,0),1),"")</f>
        <v/>
      </c>
      <c r="R288" s="37" t="str">
        <f>IFERROR(INDEX('VOLO GUIDE TO WATERDEEP'!C$3:C$166,MATCH($H288,'VOLO GUIDE TO WATERDEEP'!$A$3:$A$166,0),1),"")</f>
        <v/>
      </c>
      <c r="S288" s="37" t="str">
        <f>IFERROR(INDEX('VOLO GUIDE TO WATERDEEP'!D$3:D$166,MATCH($H288,'VOLO GUIDE TO WATERDEEP'!$A$3:$A$166,0),1),"")</f>
        <v/>
      </c>
      <c r="T288" s="37" t="str">
        <f>IFERROR(INDEX('VOLO GUIDE TO WATERDEEP'!E$3:E$166,MATCH($H288,'VOLO GUIDE TO WATERDEEP'!$A$3:$A$166,0),1),"")</f>
        <v/>
      </c>
      <c r="U288" s="37" t="str">
        <f>IFERROR(INDEX('VOLO GUIDE TO WATERDEEP'!F$3:F$166,MATCH($H288,'VOLO GUIDE TO WATERDEEP'!$A$3:$A$166,0),1),"")</f>
        <v/>
      </c>
      <c r="V288" s="37" t="str">
        <f>IFERROR(INDEX('VOLO GUIDE TO WATERDEEP'!G$3:G$166,MATCH($H288,'VOLO GUIDE TO WATERDEEP'!$A$3:$A$166,0),1),"")</f>
        <v/>
      </c>
      <c r="W288" s="37" t="str">
        <f>IFERROR(INDEX('VOLO GUIDE TO WATERDEEP'!I$3:I$166,MATCH($H288,'VOLO GUIDE TO WATERDEEP'!$A$3:$A$166,0),1),"")</f>
        <v/>
      </c>
      <c r="X288" s="98"/>
      <c r="Y288" s="37" t="str">
        <f>IFERROR(INDEX(ORGANIZATIONS!$B$2:$B$43,MATCH($F288,ORGANIZATIONS!$G$2:$G$43,0),1),"")</f>
        <v/>
      </c>
      <c r="Z288" s="98"/>
      <c r="AA288" s="37" t="str">
        <f>IFERROR(INDEX(ORGANIZATIONS!$Z$3:$Z$45,MATCH($F288,ORGANIZATIONS!$Y$3:$Y$45,0),1),"")</f>
        <v/>
      </c>
      <c r="AB288" s="98"/>
      <c r="AC288" s="403"/>
      <c r="AD288" s="403"/>
      <c r="AE288" s="403"/>
      <c r="AF288" s="403"/>
      <c r="AG288" s="98"/>
      <c r="AH288" s="403"/>
      <c r="AI288" s="403"/>
      <c r="AJ288" s="403"/>
      <c r="AK288" s="403"/>
      <c r="AL288" s="98"/>
      <c r="AM288" s="403"/>
      <c r="AN288" s="403"/>
      <c r="AO288" s="403"/>
      <c r="AP288" s="403"/>
      <c r="AQ288" s="403"/>
    </row>
    <row r="289" spans="1:43">
      <c r="A289" t="s">
        <v>1067</v>
      </c>
      <c r="B289" s="1" t="str">
        <f t="shared" si="6"/>
        <v>C83</v>
      </c>
      <c r="C289" s="1" t="str">
        <f t="shared" si="7"/>
        <v>Ammathair Hawkfeather's residence (house, C, 2)</v>
      </c>
      <c r="F289" s="37" t="s">
        <v>1867</v>
      </c>
      <c r="G289" s="37" t="s">
        <v>1868</v>
      </c>
      <c r="H289" s="61" t="s">
        <v>2459</v>
      </c>
      <c r="I289" s="61" t="s">
        <v>3290</v>
      </c>
      <c r="J289" s="61" t="s">
        <v>2183</v>
      </c>
      <c r="K289" s="61" t="s">
        <v>2144</v>
      </c>
      <c r="L289" s="61">
        <v>2</v>
      </c>
      <c r="M289" s="61"/>
      <c r="N289" s="61"/>
      <c r="O289" s="108" t="s">
        <v>6659</v>
      </c>
      <c r="P289" s="98"/>
      <c r="Q289" s="37" t="str">
        <f>IFERROR(INDEX('VOLO GUIDE TO WATERDEEP'!B$3:B$166,MATCH($H289,'VOLO GUIDE TO WATERDEEP'!$A$3:$A$166,0),1),"")</f>
        <v/>
      </c>
      <c r="R289" s="37" t="str">
        <f>IFERROR(INDEX('VOLO GUIDE TO WATERDEEP'!C$3:C$166,MATCH($H289,'VOLO GUIDE TO WATERDEEP'!$A$3:$A$166,0),1),"")</f>
        <v/>
      </c>
      <c r="S289" s="37" t="str">
        <f>IFERROR(INDEX('VOLO GUIDE TO WATERDEEP'!D$3:D$166,MATCH($H289,'VOLO GUIDE TO WATERDEEP'!$A$3:$A$166,0),1),"")</f>
        <v/>
      </c>
      <c r="T289" s="37" t="str">
        <f>IFERROR(INDEX('VOLO GUIDE TO WATERDEEP'!E$3:E$166,MATCH($H289,'VOLO GUIDE TO WATERDEEP'!$A$3:$A$166,0),1),"")</f>
        <v/>
      </c>
      <c r="U289" s="37" t="str">
        <f>IFERROR(INDEX('VOLO GUIDE TO WATERDEEP'!F$3:F$166,MATCH($H289,'VOLO GUIDE TO WATERDEEP'!$A$3:$A$166,0),1),"")</f>
        <v/>
      </c>
      <c r="V289" s="37" t="str">
        <f>IFERROR(INDEX('VOLO GUIDE TO WATERDEEP'!G$3:G$166,MATCH($H289,'VOLO GUIDE TO WATERDEEP'!$A$3:$A$166,0),1),"")</f>
        <v/>
      </c>
      <c r="W289" s="37" t="str">
        <f>IFERROR(INDEX('VOLO GUIDE TO WATERDEEP'!I$3:I$166,MATCH($H289,'VOLO GUIDE TO WATERDEEP'!$A$3:$A$166,0),1),"")</f>
        <v/>
      </c>
      <c r="X289" s="98"/>
      <c r="Y289" s="37" t="str">
        <f>IFERROR(INDEX(ORGANIZATIONS!$B$2:$B$43,MATCH($F289,ORGANIZATIONS!$G$2:$G$43,0),1),"")</f>
        <v/>
      </c>
      <c r="Z289" s="98"/>
      <c r="AA289" s="37" t="str">
        <f>IFERROR(INDEX(ORGANIZATIONS!$Z$3:$Z$45,MATCH($F289,ORGANIZATIONS!$Y$3:$Y$45,0),1),"")</f>
        <v>Ammathair Hawkfeather</v>
      </c>
      <c r="AB289" s="98"/>
      <c r="AC289" s="403"/>
      <c r="AD289" s="403"/>
      <c r="AE289" s="403"/>
      <c r="AF289" s="403"/>
      <c r="AG289" s="98"/>
      <c r="AH289" s="403"/>
      <c r="AI289" s="403"/>
      <c r="AJ289" s="403"/>
      <c r="AK289" s="403"/>
      <c r="AL289" s="98"/>
      <c r="AM289" s="403"/>
      <c r="AN289" s="403"/>
      <c r="AO289" s="403"/>
      <c r="AP289" s="403"/>
      <c r="AQ289" s="403"/>
    </row>
    <row r="290" spans="1:43">
      <c r="A290" t="s">
        <v>1068</v>
      </c>
      <c r="B290" s="1" t="str">
        <f t="shared" si="6"/>
        <v>C84</v>
      </c>
      <c r="C290" s="1" t="str">
        <f t="shared" si="7"/>
        <v>Nurneene's Marvelous Masks (business, C, 4)</v>
      </c>
      <c r="F290" s="37" t="s">
        <v>1869</v>
      </c>
      <c r="G290" s="37" t="s">
        <v>1870</v>
      </c>
      <c r="H290" s="61" t="s">
        <v>2460</v>
      </c>
      <c r="I290" s="61" t="s">
        <v>3290</v>
      </c>
      <c r="J290" s="61" t="s">
        <v>2164</v>
      </c>
      <c r="K290" s="61" t="s">
        <v>2144</v>
      </c>
      <c r="L290" s="61">
        <v>4</v>
      </c>
      <c r="M290" s="61"/>
      <c r="N290" s="61"/>
      <c r="O290" s="108" t="s">
        <v>6659</v>
      </c>
      <c r="P290" s="98"/>
      <c r="Q290" s="37" t="str">
        <f>IFERROR(INDEX('VOLO GUIDE TO WATERDEEP'!B$3:B$166,MATCH($H290,'VOLO GUIDE TO WATERDEEP'!$A$3:$A$166,0),1),"")</f>
        <v/>
      </c>
      <c r="R290" s="37" t="str">
        <f>IFERROR(INDEX('VOLO GUIDE TO WATERDEEP'!C$3:C$166,MATCH($H290,'VOLO GUIDE TO WATERDEEP'!$A$3:$A$166,0),1),"")</f>
        <v/>
      </c>
      <c r="S290" s="37" t="str">
        <f>IFERROR(INDEX('VOLO GUIDE TO WATERDEEP'!D$3:D$166,MATCH($H290,'VOLO GUIDE TO WATERDEEP'!$A$3:$A$166,0),1),"")</f>
        <v/>
      </c>
      <c r="T290" s="37" t="str">
        <f>IFERROR(INDEX('VOLO GUIDE TO WATERDEEP'!E$3:E$166,MATCH($H290,'VOLO GUIDE TO WATERDEEP'!$A$3:$A$166,0),1),"")</f>
        <v/>
      </c>
      <c r="U290" s="37" t="str">
        <f>IFERROR(INDEX('VOLO GUIDE TO WATERDEEP'!F$3:F$166,MATCH($H290,'VOLO GUIDE TO WATERDEEP'!$A$3:$A$166,0),1),"")</f>
        <v/>
      </c>
      <c r="V290" s="37" t="str">
        <f>IFERROR(INDEX('VOLO GUIDE TO WATERDEEP'!G$3:G$166,MATCH($H290,'VOLO GUIDE TO WATERDEEP'!$A$3:$A$166,0),1),"")</f>
        <v/>
      </c>
      <c r="W290" s="37" t="str">
        <f>IFERROR(INDEX('VOLO GUIDE TO WATERDEEP'!I$3:I$166,MATCH($H290,'VOLO GUIDE TO WATERDEEP'!$A$3:$A$166,0),1),"")</f>
        <v/>
      </c>
      <c r="X290" s="98"/>
      <c r="Y290" s="37" t="str">
        <f>IFERROR(INDEX(ORGANIZATIONS!$B$2:$B$43,MATCH($F290,ORGANIZATIONS!$G$2:$G$43,0),1),"")</f>
        <v/>
      </c>
      <c r="Z290" s="98"/>
      <c r="AA290" s="37" t="str">
        <f>IFERROR(INDEX(ORGANIZATIONS!$Z$3:$Z$45,MATCH($F290,ORGANIZATIONS!$Y$3:$Y$45,0),1),"")</f>
        <v/>
      </c>
      <c r="AB290" s="98"/>
      <c r="AC290" s="403"/>
      <c r="AD290" s="403"/>
      <c r="AE290" s="403"/>
      <c r="AF290" s="403"/>
      <c r="AG290" s="98"/>
      <c r="AH290" s="403"/>
      <c r="AI290" s="403"/>
      <c r="AJ290" s="403"/>
      <c r="AK290" s="403"/>
      <c r="AL290" s="98"/>
      <c r="AM290" s="403"/>
      <c r="AN290" s="403"/>
      <c r="AO290" s="403"/>
      <c r="AP290" s="403"/>
      <c r="AQ290" s="403"/>
    </row>
    <row r="291" spans="1:43">
      <c r="A291" t="s">
        <v>1069</v>
      </c>
      <c r="B291" s="1" t="str">
        <f t="shared" si="6"/>
        <v>CSS</v>
      </c>
      <c r="C291" s="1" t="str">
        <f t="shared" si="7"/>
        <v>The Curious Past (business, B, 2)</v>
      </c>
      <c r="F291" s="37" t="s">
        <v>1871</v>
      </c>
      <c r="G291" s="37" t="s">
        <v>1872</v>
      </c>
      <c r="H291" s="61" t="s">
        <v>2461</v>
      </c>
      <c r="I291" s="61" t="s">
        <v>3290</v>
      </c>
      <c r="J291" s="61" t="s">
        <v>2164</v>
      </c>
      <c r="K291" s="61" t="s">
        <v>2156</v>
      </c>
      <c r="L291" s="61">
        <v>2</v>
      </c>
      <c r="M291" s="61"/>
      <c r="N291" s="61"/>
      <c r="O291" s="108" t="s">
        <v>6659</v>
      </c>
      <c r="P291" s="98"/>
      <c r="Q291" s="37" t="str">
        <f>IFERROR(INDEX('VOLO GUIDE TO WATERDEEP'!B$3:B$166,MATCH($H291,'VOLO GUIDE TO WATERDEEP'!$A$3:$A$166,0),1),"")</f>
        <v/>
      </c>
      <c r="R291" s="37" t="str">
        <f>IFERROR(INDEX('VOLO GUIDE TO WATERDEEP'!C$3:C$166,MATCH($H291,'VOLO GUIDE TO WATERDEEP'!$A$3:$A$166,0),1),"")</f>
        <v/>
      </c>
      <c r="S291" s="37" t="str">
        <f>IFERROR(INDEX('VOLO GUIDE TO WATERDEEP'!D$3:D$166,MATCH($H291,'VOLO GUIDE TO WATERDEEP'!$A$3:$A$166,0),1),"")</f>
        <v/>
      </c>
      <c r="T291" s="37" t="str">
        <f>IFERROR(INDEX('VOLO GUIDE TO WATERDEEP'!E$3:E$166,MATCH($H291,'VOLO GUIDE TO WATERDEEP'!$A$3:$A$166,0),1),"")</f>
        <v/>
      </c>
      <c r="U291" s="37" t="str">
        <f>IFERROR(INDEX('VOLO GUIDE TO WATERDEEP'!F$3:F$166,MATCH($H291,'VOLO GUIDE TO WATERDEEP'!$A$3:$A$166,0),1),"")</f>
        <v/>
      </c>
      <c r="V291" s="37" t="str">
        <f>IFERROR(INDEX('VOLO GUIDE TO WATERDEEP'!G$3:G$166,MATCH($H291,'VOLO GUIDE TO WATERDEEP'!$A$3:$A$166,0),1),"")</f>
        <v/>
      </c>
      <c r="W291" s="37" t="str">
        <f>IFERROR(INDEX('VOLO GUIDE TO WATERDEEP'!I$3:I$166,MATCH($H291,'VOLO GUIDE TO WATERDEEP'!$A$3:$A$166,0),1),"")</f>
        <v/>
      </c>
      <c r="X291" s="98"/>
      <c r="Y291" s="37" t="str">
        <f>IFERROR(INDEX(ORGANIZATIONS!$B$2:$B$43,MATCH($F291,ORGANIZATIONS!$G$2:$G$43,0),1),"")</f>
        <v/>
      </c>
      <c r="Z291" s="98"/>
      <c r="AA291" s="37" t="str">
        <f>IFERROR(INDEX(ORGANIZATIONS!$Z$3:$Z$45,MATCH($F291,ORGANIZATIONS!$Y$3:$Y$45,0),1),"")</f>
        <v/>
      </c>
      <c r="AB291" s="98"/>
      <c r="AC291" s="403"/>
      <c r="AD291" s="403"/>
      <c r="AE291" s="403"/>
      <c r="AF291" s="403"/>
      <c r="AG291" s="98"/>
      <c r="AH291" s="403"/>
      <c r="AI291" s="403"/>
      <c r="AJ291" s="403"/>
      <c r="AK291" s="403"/>
      <c r="AL291" s="98"/>
      <c r="AM291" s="403"/>
      <c r="AN291" s="403"/>
      <c r="AO291" s="403"/>
      <c r="AP291" s="403"/>
      <c r="AQ291" s="403"/>
    </row>
    <row r="292" spans="1:43">
      <c r="A292" t="s">
        <v>1070</v>
      </c>
      <c r="B292" s="1" t="str">
        <f t="shared" si="6"/>
        <v>C86</v>
      </c>
      <c r="C292" s="1" t="str">
        <f t="shared" si="7"/>
        <v>Paethier's Pipeweed (business, B, 2)</v>
      </c>
      <c r="F292" s="37" t="s">
        <v>1873</v>
      </c>
      <c r="G292" s="37" t="s">
        <v>1874</v>
      </c>
      <c r="H292" s="61" t="s">
        <v>2462</v>
      </c>
      <c r="I292" s="61" t="s">
        <v>3290</v>
      </c>
      <c r="J292" s="61" t="s">
        <v>2164</v>
      </c>
      <c r="K292" s="61" t="s">
        <v>2156</v>
      </c>
      <c r="L292" s="61">
        <v>2</v>
      </c>
      <c r="M292" s="61"/>
      <c r="N292" s="61"/>
      <c r="O292" s="108" t="s">
        <v>6659</v>
      </c>
      <c r="P292" s="98"/>
      <c r="Q292" s="37" t="str">
        <f>IFERROR(INDEX('VOLO GUIDE TO WATERDEEP'!B$3:B$166,MATCH($H292,'VOLO GUIDE TO WATERDEEP'!$A$3:$A$166,0),1),"")</f>
        <v/>
      </c>
      <c r="R292" s="37" t="str">
        <f>IFERROR(INDEX('VOLO GUIDE TO WATERDEEP'!C$3:C$166,MATCH($H292,'VOLO GUIDE TO WATERDEEP'!$A$3:$A$166,0),1),"")</f>
        <v/>
      </c>
      <c r="S292" s="37" t="str">
        <f>IFERROR(INDEX('VOLO GUIDE TO WATERDEEP'!D$3:D$166,MATCH($H292,'VOLO GUIDE TO WATERDEEP'!$A$3:$A$166,0),1),"")</f>
        <v/>
      </c>
      <c r="T292" s="37" t="str">
        <f>IFERROR(INDEX('VOLO GUIDE TO WATERDEEP'!E$3:E$166,MATCH($H292,'VOLO GUIDE TO WATERDEEP'!$A$3:$A$166,0),1),"")</f>
        <v/>
      </c>
      <c r="U292" s="37" t="str">
        <f>IFERROR(INDEX('VOLO GUIDE TO WATERDEEP'!F$3:F$166,MATCH($H292,'VOLO GUIDE TO WATERDEEP'!$A$3:$A$166,0),1),"")</f>
        <v/>
      </c>
      <c r="V292" s="37" t="str">
        <f>IFERROR(INDEX('VOLO GUIDE TO WATERDEEP'!G$3:G$166,MATCH($H292,'VOLO GUIDE TO WATERDEEP'!$A$3:$A$166,0),1),"")</f>
        <v/>
      </c>
      <c r="W292" s="37" t="str">
        <f>IFERROR(INDEX('VOLO GUIDE TO WATERDEEP'!I$3:I$166,MATCH($H292,'VOLO GUIDE TO WATERDEEP'!$A$3:$A$166,0),1),"")</f>
        <v/>
      </c>
      <c r="X292" s="98"/>
      <c r="Y292" s="37" t="str">
        <f>IFERROR(INDEX(ORGANIZATIONS!$B$2:$B$43,MATCH($F292,ORGANIZATIONS!$G$2:$G$43,0),1),"")</f>
        <v/>
      </c>
      <c r="Z292" s="98"/>
      <c r="AA292" s="37" t="str">
        <f>IFERROR(INDEX(ORGANIZATIONS!$Z$3:$Z$45,MATCH($F292,ORGANIZATIONS!$Y$3:$Y$45,0),1),"")</f>
        <v/>
      </c>
      <c r="AB292" s="98"/>
      <c r="AC292" s="403"/>
      <c r="AD292" s="403"/>
      <c r="AE292" s="403"/>
      <c r="AF292" s="403"/>
      <c r="AG292" s="98"/>
      <c r="AH292" s="403"/>
      <c r="AI292" s="403"/>
      <c r="AJ292" s="403"/>
      <c r="AK292" s="403"/>
      <c r="AL292" s="98"/>
      <c r="AM292" s="403"/>
      <c r="AN292" s="403"/>
      <c r="AO292" s="403"/>
      <c r="AP292" s="403"/>
      <c r="AQ292" s="403"/>
    </row>
    <row r="293" spans="1:43">
      <c r="B293" s="1"/>
      <c r="C293" s="1"/>
      <c r="F293" s="37"/>
      <c r="G293" s="37"/>
      <c r="H293" s="61" t="s">
        <v>5823</v>
      </c>
      <c r="I293" s="61" t="s">
        <v>3290</v>
      </c>
      <c r="J293" s="61"/>
      <c r="K293" s="61"/>
      <c r="L293" s="61"/>
      <c r="M293" s="61"/>
      <c r="N293" s="61"/>
      <c r="O293" s="108" t="s">
        <v>6707</v>
      </c>
      <c r="P293" s="98"/>
      <c r="Q293" s="37"/>
      <c r="R293" s="37"/>
      <c r="S293" s="37"/>
      <c r="T293" s="37"/>
      <c r="U293" s="37"/>
      <c r="V293" s="37"/>
      <c r="W293" s="37"/>
      <c r="X293" s="98"/>
      <c r="Y293" s="37"/>
      <c r="Z293" s="98"/>
      <c r="AA293" s="37"/>
      <c r="AB293" s="98"/>
      <c r="AC293" s="403"/>
      <c r="AD293" s="403"/>
      <c r="AE293" s="403"/>
      <c r="AF293" s="403"/>
      <c r="AG293" s="98"/>
      <c r="AH293" s="403"/>
      <c r="AI293" s="403"/>
      <c r="AJ293" s="403"/>
      <c r="AK293" s="403"/>
      <c r="AL293" s="98"/>
      <c r="AM293" s="403"/>
      <c r="AN293" s="403"/>
      <c r="AO293" s="403"/>
      <c r="AP293" s="403"/>
      <c r="AQ293" s="403"/>
    </row>
    <row r="294" spans="1:43">
      <c r="B294" s="1"/>
      <c r="C294" s="1"/>
      <c r="F294" s="37"/>
      <c r="G294" s="37"/>
      <c r="H294" s="61" t="s">
        <v>5824</v>
      </c>
      <c r="I294" s="61" t="s">
        <v>3290</v>
      </c>
      <c r="J294" s="61"/>
      <c r="K294" s="61"/>
      <c r="L294" s="61"/>
      <c r="M294" s="61"/>
      <c r="N294" s="61"/>
      <c r="O294" s="108" t="s">
        <v>6708</v>
      </c>
      <c r="P294" s="98"/>
      <c r="Q294" s="37"/>
      <c r="R294" s="37"/>
      <c r="S294" s="37"/>
      <c r="T294" s="37"/>
      <c r="U294" s="37"/>
      <c r="V294" s="37"/>
      <c r="W294" s="37"/>
      <c r="X294" s="98"/>
      <c r="Y294" s="37"/>
      <c r="Z294" s="98"/>
      <c r="AA294" s="37"/>
      <c r="AB294" s="98"/>
      <c r="AC294" s="403"/>
      <c r="AD294" s="403"/>
      <c r="AE294" s="403"/>
      <c r="AF294" s="403"/>
      <c r="AG294" s="98"/>
      <c r="AH294" s="403"/>
      <c r="AI294" s="403"/>
      <c r="AJ294" s="403"/>
      <c r="AK294" s="403"/>
      <c r="AL294" s="98"/>
      <c r="AM294" s="403"/>
      <c r="AN294" s="403"/>
      <c r="AO294" s="403"/>
      <c r="AP294" s="403"/>
      <c r="AQ294" s="403"/>
    </row>
    <row r="295" spans="1:43">
      <c r="B295" s="1"/>
      <c r="C295" s="1"/>
      <c r="F295" s="37"/>
      <c r="G295" s="37"/>
      <c r="H295" s="61" t="s">
        <v>5825</v>
      </c>
      <c r="I295" s="61" t="s">
        <v>3290</v>
      </c>
      <c r="J295" s="61"/>
      <c r="K295" s="61"/>
      <c r="L295" s="61"/>
      <c r="M295" s="61"/>
      <c r="N295" s="61"/>
      <c r="O295" s="108" t="s">
        <v>6709</v>
      </c>
      <c r="P295" s="98"/>
      <c r="Q295" s="37"/>
      <c r="R295" s="37"/>
      <c r="S295" s="37"/>
      <c r="T295" s="37"/>
      <c r="U295" s="37"/>
      <c r="V295" s="37"/>
      <c r="W295" s="37"/>
      <c r="X295" s="98"/>
      <c r="Y295" s="37"/>
      <c r="Z295" s="98"/>
      <c r="AA295" s="37"/>
      <c r="AB295" s="98"/>
      <c r="AC295" s="403"/>
      <c r="AD295" s="403"/>
      <c r="AE295" s="403"/>
      <c r="AF295" s="403"/>
      <c r="AG295" s="98"/>
      <c r="AH295" s="403"/>
      <c r="AI295" s="403"/>
      <c r="AJ295" s="403"/>
      <c r="AK295" s="403"/>
      <c r="AL295" s="98"/>
      <c r="AM295" s="403"/>
      <c r="AN295" s="403"/>
      <c r="AO295" s="403"/>
      <c r="AP295" s="403"/>
      <c r="AQ295" s="403"/>
    </row>
    <row r="296" spans="1:43">
      <c r="B296" s="1"/>
      <c r="C296" s="1"/>
      <c r="F296" s="37"/>
      <c r="G296" s="37"/>
      <c r="H296" s="61" t="s">
        <v>5826</v>
      </c>
      <c r="I296" s="61" t="s">
        <v>3290</v>
      </c>
      <c r="J296" s="61"/>
      <c r="K296" s="61"/>
      <c r="L296" s="61"/>
      <c r="M296" s="61"/>
      <c r="N296" s="61"/>
      <c r="O296" s="108" t="s">
        <v>6710</v>
      </c>
      <c r="P296" s="98"/>
      <c r="Q296" s="37"/>
      <c r="R296" s="37"/>
      <c r="S296" s="37"/>
      <c r="T296" s="37"/>
      <c r="U296" s="37"/>
      <c r="V296" s="37"/>
      <c r="W296" s="37"/>
      <c r="X296" s="98"/>
      <c r="Y296" s="37"/>
      <c r="Z296" s="98"/>
      <c r="AA296" s="37"/>
      <c r="AB296" s="98"/>
      <c r="AC296" s="403"/>
      <c r="AD296" s="403"/>
      <c r="AE296" s="403"/>
      <c r="AF296" s="403"/>
      <c r="AG296" s="98"/>
      <c r="AH296" s="403"/>
      <c r="AI296" s="403"/>
      <c r="AJ296" s="403"/>
      <c r="AK296" s="403"/>
      <c r="AL296" s="98"/>
      <c r="AM296" s="403"/>
      <c r="AN296" s="403"/>
      <c r="AO296" s="403"/>
      <c r="AP296" s="403"/>
      <c r="AQ296" s="403"/>
    </row>
    <row r="297" spans="1:43">
      <c r="B297" s="1"/>
      <c r="C297" s="1"/>
      <c r="F297" s="37"/>
      <c r="G297" s="37"/>
      <c r="H297" s="61" t="s">
        <v>5827</v>
      </c>
      <c r="I297" s="61" t="s">
        <v>3290</v>
      </c>
      <c r="J297" s="61"/>
      <c r="K297" s="61"/>
      <c r="L297" s="61"/>
      <c r="M297" s="61"/>
      <c r="N297" s="61"/>
      <c r="O297" s="108" t="s">
        <v>6711</v>
      </c>
      <c r="P297" s="98"/>
      <c r="Q297" s="37"/>
      <c r="R297" s="37"/>
      <c r="S297" s="37"/>
      <c r="T297" s="37"/>
      <c r="U297" s="37"/>
      <c r="V297" s="37"/>
      <c r="W297" s="37"/>
      <c r="X297" s="98"/>
      <c r="Y297" s="37"/>
      <c r="Z297" s="98"/>
      <c r="AA297" s="37"/>
      <c r="AB297" s="98"/>
      <c r="AC297" s="403"/>
      <c r="AD297" s="403"/>
      <c r="AE297" s="403"/>
      <c r="AF297" s="403"/>
      <c r="AG297" s="98"/>
      <c r="AH297" s="403"/>
      <c r="AI297" s="403"/>
      <c r="AJ297" s="403"/>
      <c r="AK297" s="403"/>
      <c r="AL297" s="98"/>
      <c r="AM297" s="403"/>
      <c r="AN297" s="403"/>
      <c r="AO297" s="403"/>
      <c r="AP297" s="403"/>
      <c r="AQ297" s="403"/>
    </row>
    <row r="298" spans="1:43">
      <c r="B298" s="1"/>
      <c r="C298" s="1"/>
      <c r="F298" s="37"/>
      <c r="G298" s="37"/>
      <c r="H298" s="61" t="s">
        <v>5828</v>
      </c>
      <c r="I298" s="61" t="s">
        <v>3290</v>
      </c>
      <c r="J298" s="61"/>
      <c r="K298" s="61"/>
      <c r="L298" s="61"/>
      <c r="M298" s="61"/>
      <c r="N298" s="61"/>
      <c r="O298" s="108" t="s">
        <v>6712</v>
      </c>
      <c r="P298" s="98"/>
      <c r="Q298" s="37"/>
      <c r="R298" s="37"/>
      <c r="S298" s="37"/>
      <c r="T298" s="37"/>
      <c r="U298" s="37"/>
      <c r="V298" s="37"/>
      <c r="W298" s="37"/>
      <c r="X298" s="98"/>
      <c r="Y298" s="37"/>
      <c r="Z298" s="98"/>
      <c r="AA298" s="37"/>
      <c r="AB298" s="98"/>
      <c r="AC298" s="403"/>
      <c r="AD298" s="403"/>
      <c r="AE298" s="403"/>
      <c r="AF298" s="403"/>
      <c r="AG298" s="98"/>
      <c r="AH298" s="403"/>
      <c r="AI298" s="403"/>
      <c r="AJ298" s="403"/>
      <c r="AK298" s="403"/>
      <c r="AL298" s="98"/>
      <c r="AM298" s="403"/>
      <c r="AN298" s="403"/>
      <c r="AO298" s="403"/>
      <c r="AP298" s="403"/>
      <c r="AQ298" s="403"/>
    </row>
    <row r="299" spans="1:43">
      <c r="B299" s="1"/>
      <c r="C299" s="1"/>
      <c r="F299" s="37"/>
      <c r="G299" s="37"/>
      <c r="H299" s="61" t="s">
        <v>5837</v>
      </c>
      <c r="I299" s="61" t="s">
        <v>3290</v>
      </c>
      <c r="J299" s="61"/>
      <c r="K299" s="61"/>
      <c r="L299" s="61"/>
      <c r="M299" s="61" t="s">
        <v>5838</v>
      </c>
      <c r="N299" s="61"/>
      <c r="O299" s="108" t="s">
        <v>7292</v>
      </c>
      <c r="P299" s="98"/>
      <c r="Q299" s="37"/>
      <c r="R299" s="37"/>
      <c r="S299" s="37"/>
      <c r="T299" s="37"/>
      <c r="U299" s="37"/>
      <c r="V299" s="37"/>
      <c r="W299" s="37"/>
      <c r="X299" s="98"/>
      <c r="Y299" s="37"/>
      <c r="Z299" s="98"/>
      <c r="AA299" s="37"/>
      <c r="AB299" s="98"/>
      <c r="AC299" s="403"/>
      <c r="AD299" s="403"/>
      <c r="AE299" s="403"/>
      <c r="AF299" s="403"/>
      <c r="AG299" s="98"/>
      <c r="AH299" s="403"/>
      <c r="AI299" s="403"/>
      <c r="AJ299" s="403"/>
      <c r="AK299" s="403"/>
      <c r="AL299" s="98"/>
      <c r="AM299" s="403"/>
      <c r="AN299" s="403"/>
      <c r="AO299" s="403"/>
      <c r="AP299" s="403"/>
      <c r="AQ299" s="403"/>
    </row>
    <row r="300" spans="1:43">
      <c r="B300" s="1"/>
      <c r="C300" s="1"/>
      <c r="F300" s="37"/>
      <c r="G300" s="37"/>
      <c r="H300" s="61" t="s">
        <v>6497</v>
      </c>
      <c r="I300" s="61" t="s">
        <v>3290</v>
      </c>
      <c r="J300" s="61"/>
      <c r="K300" s="61"/>
      <c r="L300" s="61"/>
      <c r="M300" s="61"/>
      <c r="N300" s="61"/>
      <c r="O300" s="108" t="s">
        <v>6713</v>
      </c>
      <c r="P300" s="98"/>
      <c r="Q300" s="37"/>
      <c r="R300" s="37"/>
      <c r="S300" s="37"/>
      <c r="T300" s="37"/>
      <c r="U300" s="37"/>
      <c r="V300" s="37"/>
      <c r="W300" s="37"/>
      <c r="X300" s="98"/>
      <c r="Y300" s="37"/>
      <c r="Z300" s="98"/>
      <c r="AA300" s="37"/>
      <c r="AB300" s="98"/>
      <c r="AC300" s="403"/>
      <c r="AD300" s="403"/>
      <c r="AE300" s="403"/>
      <c r="AF300" s="403"/>
      <c r="AG300" s="98"/>
      <c r="AH300" s="403"/>
      <c r="AI300" s="403"/>
      <c r="AJ300" s="403"/>
      <c r="AK300" s="403"/>
      <c r="AL300" s="98"/>
      <c r="AM300" s="403"/>
      <c r="AN300" s="403"/>
      <c r="AO300" s="403"/>
      <c r="AP300" s="403"/>
      <c r="AQ300" s="403"/>
    </row>
    <row r="301" spans="1:43">
      <c r="B301" s="1"/>
      <c r="C301" s="1"/>
      <c r="F301" s="37"/>
      <c r="G301" s="37"/>
      <c r="H301" s="61" t="s">
        <v>6498</v>
      </c>
      <c r="I301" s="61" t="s">
        <v>3290</v>
      </c>
      <c r="J301" s="61"/>
      <c r="K301" s="61"/>
      <c r="L301" s="61"/>
      <c r="M301" s="61"/>
      <c r="N301" s="61"/>
      <c r="O301" s="108" t="s">
        <v>6714</v>
      </c>
      <c r="P301" s="98"/>
      <c r="Q301" s="37"/>
      <c r="R301" s="37"/>
      <c r="S301" s="37"/>
      <c r="T301" s="37"/>
      <c r="U301" s="37"/>
      <c r="V301" s="37"/>
      <c r="W301" s="37"/>
      <c r="X301" s="98"/>
      <c r="Y301" s="37"/>
      <c r="Z301" s="98"/>
      <c r="AA301" s="37"/>
      <c r="AB301" s="98"/>
      <c r="AC301" s="403"/>
      <c r="AD301" s="403"/>
      <c r="AE301" s="403"/>
      <c r="AF301" s="403"/>
      <c r="AG301" s="98"/>
      <c r="AH301" s="403"/>
      <c r="AI301" s="403"/>
      <c r="AJ301" s="403"/>
      <c r="AK301" s="403"/>
      <c r="AL301" s="98"/>
      <c r="AM301" s="403"/>
      <c r="AN301" s="403"/>
      <c r="AO301" s="403"/>
      <c r="AP301" s="403"/>
      <c r="AQ301" s="403"/>
    </row>
    <row r="302" spans="1:43">
      <c r="B302" s="1"/>
      <c r="C302" s="1"/>
      <c r="F302" s="37"/>
      <c r="G302" s="37"/>
      <c r="H302" s="61" t="s">
        <v>6499</v>
      </c>
      <c r="I302" s="61" t="s">
        <v>3290</v>
      </c>
      <c r="J302" s="61"/>
      <c r="K302" s="61"/>
      <c r="L302" s="61"/>
      <c r="M302" s="61"/>
      <c r="N302" s="61"/>
      <c r="O302" s="108" t="s">
        <v>6715</v>
      </c>
      <c r="P302" s="98"/>
      <c r="Q302" s="37"/>
      <c r="R302" s="37"/>
      <c r="S302" s="37"/>
      <c r="T302" s="37"/>
      <c r="U302" s="37"/>
      <c r="V302" s="37"/>
      <c r="W302" s="37"/>
      <c r="X302" s="98"/>
      <c r="Y302" s="37"/>
      <c r="Z302" s="98"/>
      <c r="AA302" s="37"/>
      <c r="AB302" s="98"/>
      <c r="AC302" s="403"/>
      <c r="AD302" s="403"/>
      <c r="AE302" s="403"/>
      <c r="AF302" s="403"/>
      <c r="AG302" s="98"/>
      <c r="AH302" s="403"/>
      <c r="AI302" s="403"/>
      <c r="AJ302" s="403"/>
      <c r="AK302" s="403"/>
      <c r="AL302" s="98"/>
      <c r="AM302" s="403"/>
      <c r="AN302" s="403"/>
      <c r="AO302" s="403"/>
      <c r="AP302" s="403"/>
      <c r="AQ302" s="403"/>
    </row>
    <row r="303" spans="1:43">
      <c r="B303" s="1"/>
      <c r="C303" s="1"/>
      <c r="F303" s="37"/>
      <c r="G303" s="37"/>
      <c r="H303" s="61" t="s">
        <v>2457</v>
      </c>
      <c r="I303" s="61" t="s">
        <v>3290</v>
      </c>
      <c r="J303" s="61"/>
      <c r="K303" s="61"/>
      <c r="L303" s="61"/>
      <c r="M303" s="61"/>
      <c r="N303" s="61"/>
      <c r="O303" s="108" t="s">
        <v>6659</v>
      </c>
      <c r="P303" s="98"/>
      <c r="Q303" s="37"/>
      <c r="R303" s="37"/>
      <c r="S303" s="37"/>
      <c r="T303" s="37"/>
      <c r="U303" s="37"/>
      <c r="V303" s="37"/>
      <c r="W303" s="37"/>
      <c r="X303" s="98"/>
      <c r="Y303" s="37"/>
      <c r="Z303" s="98"/>
      <c r="AA303" s="37"/>
      <c r="AB303" s="98"/>
      <c r="AC303" s="403"/>
      <c r="AD303" s="403"/>
      <c r="AE303" s="403"/>
      <c r="AF303" s="403"/>
      <c r="AG303" s="98"/>
      <c r="AH303" s="403"/>
      <c r="AI303" s="403"/>
      <c r="AJ303" s="403"/>
      <c r="AK303" s="403"/>
      <c r="AL303" s="98"/>
      <c r="AM303" s="403"/>
      <c r="AN303" s="403"/>
      <c r="AO303" s="403"/>
      <c r="AP303" s="403"/>
      <c r="AQ303" s="403"/>
    </row>
    <row r="304" spans="1:43">
      <c r="B304" s="1"/>
      <c r="C304" s="1"/>
      <c r="F304" s="37"/>
      <c r="G304" s="37"/>
      <c r="H304" s="61" t="s">
        <v>6501</v>
      </c>
      <c r="I304" s="61" t="s">
        <v>3290</v>
      </c>
      <c r="J304" s="61"/>
      <c r="K304" s="61"/>
      <c r="L304" s="61"/>
      <c r="M304" s="61"/>
      <c r="N304" s="61"/>
      <c r="O304" s="108" t="s">
        <v>6716</v>
      </c>
      <c r="P304" s="98"/>
      <c r="Q304" s="37"/>
      <c r="R304" s="37"/>
      <c r="S304" s="37"/>
      <c r="T304" s="37"/>
      <c r="U304" s="37"/>
      <c r="V304" s="37"/>
      <c r="W304" s="37"/>
      <c r="X304" s="98"/>
      <c r="Y304" s="37"/>
      <c r="Z304" s="98"/>
      <c r="AA304" s="37"/>
      <c r="AB304" s="98"/>
      <c r="AC304" s="403"/>
      <c r="AD304" s="403"/>
      <c r="AE304" s="403"/>
      <c r="AF304" s="403"/>
      <c r="AG304" s="98"/>
      <c r="AH304" s="403"/>
      <c r="AI304" s="403"/>
      <c r="AJ304" s="403"/>
      <c r="AK304" s="403"/>
      <c r="AL304" s="98"/>
      <c r="AM304" s="403"/>
      <c r="AN304" s="403"/>
      <c r="AO304" s="403"/>
      <c r="AP304" s="403"/>
      <c r="AQ304" s="403"/>
    </row>
    <row r="305" spans="1:43">
      <c r="B305" s="1"/>
      <c r="C305" s="1"/>
      <c r="F305" s="37"/>
      <c r="G305" s="37"/>
      <c r="H305" s="61" t="s">
        <v>6502</v>
      </c>
      <c r="I305" s="61" t="s">
        <v>3290</v>
      </c>
      <c r="J305" s="61"/>
      <c r="K305" s="61"/>
      <c r="L305" s="61"/>
      <c r="M305" s="61"/>
      <c r="N305" s="61"/>
      <c r="O305" s="108" t="s">
        <v>6717</v>
      </c>
      <c r="P305" s="98"/>
      <c r="Q305" s="37"/>
      <c r="R305" s="37"/>
      <c r="S305" s="37"/>
      <c r="T305" s="37"/>
      <c r="U305" s="37"/>
      <c r="V305" s="37"/>
      <c r="W305" s="37"/>
      <c r="X305" s="98"/>
      <c r="Y305" s="37"/>
      <c r="Z305" s="98"/>
      <c r="AA305" s="37"/>
      <c r="AB305" s="98"/>
      <c r="AC305" s="403"/>
      <c r="AD305" s="403"/>
      <c r="AE305" s="403"/>
      <c r="AF305" s="403"/>
      <c r="AG305" s="98"/>
      <c r="AH305" s="403"/>
      <c r="AI305" s="403"/>
      <c r="AJ305" s="403"/>
      <c r="AK305" s="403"/>
      <c r="AL305" s="98"/>
      <c r="AM305" s="403"/>
      <c r="AN305" s="403"/>
      <c r="AO305" s="403"/>
      <c r="AP305" s="403"/>
      <c r="AQ305" s="403"/>
    </row>
    <row r="306" spans="1:43">
      <c r="B306" s="1"/>
      <c r="C306" s="1"/>
      <c r="F306" s="37"/>
      <c r="G306" s="37"/>
      <c r="H306" s="61" t="s">
        <v>6503</v>
      </c>
      <c r="I306" s="61" t="s">
        <v>3290</v>
      </c>
      <c r="J306" s="61"/>
      <c r="K306" s="61"/>
      <c r="L306" s="61"/>
      <c r="M306" s="61"/>
      <c r="N306" s="61"/>
      <c r="O306" s="108" t="s">
        <v>6718</v>
      </c>
      <c r="P306" s="98"/>
      <c r="Q306" s="37"/>
      <c r="R306" s="37"/>
      <c r="S306" s="37"/>
      <c r="T306" s="37"/>
      <c r="U306" s="37"/>
      <c r="V306" s="37"/>
      <c r="W306" s="37"/>
      <c r="X306" s="98"/>
      <c r="Y306" s="37"/>
      <c r="Z306" s="98"/>
      <c r="AA306" s="37"/>
      <c r="AB306" s="98"/>
      <c r="AC306" s="403"/>
      <c r="AD306" s="403"/>
      <c r="AE306" s="403"/>
      <c r="AF306" s="403"/>
      <c r="AG306" s="98"/>
      <c r="AH306" s="403"/>
      <c r="AI306" s="403"/>
      <c r="AJ306" s="403"/>
      <c r="AK306" s="403"/>
      <c r="AL306" s="98"/>
      <c r="AM306" s="403"/>
      <c r="AN306" s="403"/>
      <c r="AO306" s="403"/>
      <c r="AP306" s="403"/>
      <c r="AQ306" s="403"/>
    </row>
    <row r="307" spans="1:43">
      <c r="B307" s="1"/>
      <c r="C307" s="1"/>
      <c r="F307" s="37"/>
      <c r="G307" s="37"/>
      <c r="H307" s="97" t="s">
        <v>6506</v>
      </c>
      <c r="I307" s="61" t="s">
        <v>3290</v>
      </c>
      <c r="J307" s="61"/>
      <c r="K307" s="61"/>
      <c r="L307" s="61"/>
      <c r="M307" s="61"/>
      <c r="N307" s="61"/>
      <c r="O307" s="109" t="s">
        <v>6719</v>
      </c>
      <c r="P307" s="98"/>
      <c r="Q307" s="37"/>
      <c r="R307" s="37"/>
      <c r="S307" s="37"/>
      <c r="T307" s="37"/>
      <c r="U307" s="37"/>
      <c r="V307" s="37"/>
      <c r="W307" s="37"/>
      <c r="X307" s="98"/>
      <c r="Y307" s="37"/>
      <c r="Z307" s="98"/>
      <c r="AA307" s="37"/>
      <c r="AB307" s="98"/>
      <c r="AC307" s="403"/>
      <c r="AD307" s="403"/>
      <c r="AE307" s="403"/>
      <c r="AF307" s="403"/>
      <c r="AG307" s="98"/>
      <c r="AH307" s="403"/>
      <c r="AI307" s="403"/>
      <c r="AJ307" s="403"/>
      <c r="AK307" s="403"/>
      <c r="AL307" s="98"/>
      <c r="AM307" s="403"/>
      <c r="AN307" s="403"/>
      <c r="AO307" s="403"/>
      <c r="AP307" s="403"/>
      <c r="AQ307" s="403"/>
    </row>
    <row r="308" spans="1:43">
      <c r="B308" s="1"/>
      <c r="C308" s="1"/>
      <c r="F308" s="37"/>
      <c r="G308" s="37"/>
      <c r="H308" s="97" t="s">
        <v>6507</v>
      </c>
      <c r="I308" s="61" t="s">
        <v>3290</v>
      </c>
      <c r="J308" s="61"/>
      <c r="K308" s="61"/>
      <c r="L308" s="61"/>
      <c r="M308" s="61"/>
      <c r="N308" s="61"/>
      <c r="O308" s="109" t="s">
        <v>6720</v>
      </c>
      <c r="P308" s="98"/>
      <c r="Q308" s="37"/>
      <c r="R308" s="37"/>
      <c r="S308" s="37"/>
      <c r="T308" s="37"/>
      <c r="U308" s="37"/>
      <c r="V308" s="37"/>
      <c r="W308" s="37"/>
      <c r="X308" s="98"/>
      <c r="Y308" s="37"/>
      <c r="Z308" s="98"/>
      <c r="AA308" s="37"/>
      <c r="AB308" s="98"/>
      <c r="AC308" s="403"/>
      <c r="AD308" s="403"/>
      <c r="AE308" s="403"/>
      <c r="AF308" s="403"/>
      <c r="AG308" s="98"/>
      <c r="AH308" s="403"/>
      <c r="AI308" s="403"/>
      <c r="AJ308" s="403"/>
      <c r="AK308" s="403"/>
      <c r="AL308" s="98"/>
      <c r="AM308" s="403"/>
      <c r="AN308" s="403"/>
      <c r="AO308" s="403"/>
      <c r="AP308" s="403"/>
      <c r="AQ308" s="403"/>
    </row>
    <row r="309" spans="1:43">
      <c r="B309" s="1"/>
      <c r="C309" s="1"/>
      <c r="F309" s="37"/>
      <c r="G309" s="37"/>
      <c r="H309" s="61" t="s">
        <v>6508</v>
      </c>
      <c r="I309" s="61" t="s">
        <v>3290</v>
      </c>
      <c r="J309" s="61"/>
      <c r="K309" s="61"/>
      <c r="L309" s="61"/>
      <c r="M309" s="61"/>
      <c r="N309" s="61"/>
      <c r="O309" s="109" t="s">
        <v>6721</v>
      </c>
      <c r="P309" s="98"/>
      <c r="Q309" s="37"/>
      <c r="R309" s="37"/>
      <c r="S309" s="37"/>
      <c r="T309" s="37"/>
      <c r="U309" s="37"/>
      <c r="V309" s="37"/>
      <c r="W309" s="37"/>
      <c r="X309" s="98"/>
      <c r="Y309" s="37"/>
      <c r="Z309" s="98"/>
      <c r="AA309" s="37"/>
      <c r="AB309" s="98"/>
      <c r="AC309" s="403"/>
      <c r="AD309" s="403"/>
      <c r="AE309" s="403"/>
      <c r="AF309" s="403"/>
      <c r="AG309" s="98"/>
      <c r="AH309" s="403"/>
      <c r="AI309" s="403"/>
      <c r="AJ309" s="403"/>
      <c r="AK309" s="403"/>
      <c r="AL309" s="98"/>
      <c r="AM309" s="403"/>
      <c r="AN309" s="403"/>
      <c r="AO309" s="403"/>
      <c r="AP309" s="403"/>
      <c r="AQ309" s="403"/>
    </row>
    <row r="310" spans="1:43">
      <c r="B310" s="1"/>
      <c r="C310" s="1"/>
      <c r="F310" s="37"/>
      <c r="G310" s="37"/>
      <c r="H310" s="97" t="s">
        <v>6509</v>
      </c>
      <c r="I310" s="61" t="s">
        <v>3290</v>
      </c>
      <c r="J310" s="61"/>
      <c r="K310" s="61"/>
      <c r="L310" s="61"/>
      <c r="M310" s="61"/>
      <c r="N310" s="61"/>
      <c r="O310" s="108" t="s">
        <v>6722</v>
      </c>
      <c r="P310" s="98"/>
      <c r="Q310" s="37"/>
      <c r="R310" s="37"/>
      <c r="S310" s="37"/>
      <c r="T310" s="37"/>
      <c r="U310" s="37"/>
      <c r="V310" s="37"/>
      <c r="W310" s="37"/>
      <c r="X310" s="98"/>
      <c r="Y310" s="37"/>
      <c r="Z310" s="98"/>
      <c r="AA310" s="37"/>
      <c r="AB310" s="98"/>
      <c r="AC310" s="403"/>
      <c r="AD310" s="403"/>
      <c r="AE310" s="403"/>
      <c r="AF310" s="403"/>
      <c r="AG310" s="98"/>
      <c r="AH310" s="403"/>
      <c r="AI310" s="403"/>
      <c r="AJ310" s="403"/>
      <c r="AK310" s="403"/>
      <c r="AL310" s="98"/>
      <c r="AM310" s="403"/>
      <c r="AN310" s="403"/>
      <c r="AO310" s="403"/>
      <c r="AP310" s="403"/>
      <c r="AQ310" s="403"/>
    </row>
    <row r="311" spans="1:43">
      <c r="B311" s="1"/>
      <c r="C311" s="1"/>
      <c r="F311" s="37"/>
      <c r="G311" s="37"/>
      <c r="H311" s="61"/>
      <c r="I311" s="61" t="s">
        <v>3290</v>
      </c>
      <c r="J311" s="61"/>
      <c r="K311" s="61"/>
      <c r="L311" s="61"/>
      <c r="M311" s="61"/>
      <c r="N311" s="61"/>
      <c r="O311" s="108" t="s">
        <v>6659</v>
      </c>
      <c r="P311" s="98"/>
      <c r="Q311" s="37"/>
      <c r="R311" s="37"/>
      <c r="S311" s="37"/>
      <c r="T311" s="37"/>
      <c r="U311" s="37"/>
      <c r="V311" s="37"/>
      <c r="W311" s="37"/>
      <c r="X311" s="98"/>
      <c r="Y311" s="37"/>
      <c r="Z311" s="98"/>
      <c r="AA311" s="37"/>
      <c r="AB311" s="98"/>
      <c r="AC311" s="403"/>
      <c r="AD311" s="403"/>
      <c r="AE311" s="403"/>
      <c r="AF311" s="403"/>
      <c r="AG311" s="98"/>
      <c r="AH311" s="403"/>
      <c r="AI311" s="403"/>
      <c r="AJ311" s="403"/>
      <c r="AK311" s="403"/>
      <c r="AL311" s="98"/>
      <c r="AM311" s="403"/>
      <c r="AN311" s="403"/>
      <c r="AO311" s="403"/>
      <c r="AP311" s="403"/>
      <c r="AQ311" s="403"/>
    </row>
    <row r="312" spans="1:43">
      <c r="B312" s="1"/>
      <c r="C312" s="1"/>
      <c r="F312" s="37"/>
      <c r="G312" s="37"/>
      <c r="H312" s="61"/>
      <c r="I312" s="61" t="s">
        <v>3290</v>
      </c>
      <c r="J312" s="61"/>
      <c r="K312" s="61"/>
      <c r="L312" s="61"/>
      <c r="M312" s="61"/>
      <c r="N312" s="61"/>
      <c r="O312" s="108" t="s">
        <v>6659</v>
      </c>
      <c r="P312" s="98"/>
      <c r="Q312" s="37"/>
      <c r="R312" s="37"/>
      <c r="S312" s="37"/>
      <c r="T312" s="37"/>
      <c r="U312" s="37"/>
      <c r="V312" s="37"/>
      <c r="W312" s="37"/>
      <c r="X312" s="98"/>
      <c r="Y312" s="37"/>
      <c r="Z312" s="98"/>
      <c r="AA312" s="37"/>
      <c r="AB312" s="98"/>
      <c r="AC312" s="403"/>
      <c r="AD312" s="403"/>
      <c r="AE312" s="403"/>
      <c r="AF312" s="403"/>
      <c r="AG312" s="98"/>
      <c r="AH312" s="403"/>
      <c r="AI312" s="403"/>
      <c r="AJ312" s="403"/>
      <c r="AK312" s="403"/>
      <c r="AL312" s="98"/>
      <c r="AM312" s="403"/>
      <c r="AN312" s="403"/>
      <c r="AO312" s="403"/>
      <c r="AP312" s="403"/>
      <c r="AQ312" s="403"/>
    </row>
    <row r="313" spans="1:43">
      <c r="B313" s="1"/>
      <c r="C313" s="1"/>
      <c r="F313" s="37"/>
      <c r="G313" s="37"/>
      <c r="H313" s="61"/>
      <c r="I313" s="61" t="s">
        <v>3290</v>
      </c>
      <c r="J313" s="61"/>
      <c r="K313" s="61"/>
      <c r="L313" s="61"/>
      <c r="M313" s="61"/>
      <c r="N313" s="61"/>
      <c r="O313" s="108" t="s">
        <v>6659</v>
      </c>
      <c r="P313" s="98"/>
      <c r="Q313" s="37"/>
      <c r="R313" s="37"/>
      <c r="S313" s="37"/>
      <c r="T313" s="37"/>
      <c r="U313" s="37"/>
      <c r="V313" s="37"/>
      <c r="W313" s="37"/>
      <c r="X313" s="98"/>
      <c r="Y313" s="37"/>
      <c r="Z313" s="98"/>
      <c r="AA313" s="37"/>
      <c r="AB313" s="98"/>
      <c r="AC313" s="403"/>
      <c r="AD313" s="403"/>
      <c r="AE313" s="403"/>
      <c r="AF313" s="403"/>
      <c r="AG313" s="98"/>
      <c r="AH313" s="403"/>
      <c r="AI313" s="403"/>
      <c r="AJ313" s="403"/>
      <c r="AK313" s="403"/>
      <c r="AL313" s="98"/>
      <c r="AM313" s="403"/>
      <c r="AN313" s="403"/>
      <c r="AO313" s="403"/>
      <c r="AP313" s="403"/>
      <c r="AQ313" s="403"/>
    </row>
    <row r="314" spans="1:43">
      <c r="A314" t="s">
        <v>1097</v>
      </c>
      <c r="B314" s="1" t="str">
        <f t="shared" si="6"/>
        <v>T1</v>
      </c>
      <c r="C314" s="1" t="str">
        <f t="shared" si="7"/>
        <v>The Underdark (tavern, C, 2)</v>
      </c>
      <c r="F314" s="37" t="s">
        <v>1422</v>
      </c>
      <c r="G314" s="37" t="s">
        <v>1875</v>
      </c>
      <c r="H314" s="61" t="s">
        <v>2463</v>
      </c>
      <c r="I314" s="61" t="s">
        <v>3295</v>
      </c>
      <c r="J314" s="61" t="s">
        <v>2168</v>
      </c>
      <c r="K314" s="61" t="s">
        <v>2144</v>
      </c>
      <c r="L314" s="61">
        <v>2</v>
      </c>
      <c r="M314" s="61"/>
      <c r="N314" s="61"/>
      <c r="O314" s="108" t="s">
        <v>6659</v>
      </c>
      <c r="P314" s="98"/>
      <c r="Q314" s="37" t="str">
        <f>IFERROR(INDEX('VOLO GUIDE TO WATERDEEP'!B$3:B$166,MATCH($H314,'VOLO GUIDE TO WATERDEEP'!$A$3:$A$166,0),1),"")</f>
        <v/>
      </c>
      <c r="R314" s="37" t="str">
        <f>IFERROR(INDEX('VOLO GUIDE TO WATERDEEP'!C$3:C$166,MATCH($H314,'VOLO GUIDE TO WATERDEEP'!$A$3:$A$166,0),1),"")</f>
        <v/>
      </c>
      <c r="S314" s="37" t="str">
        <f>IFERROR(INDEX('VOLO GUIDE TO WATERDEEP'!D$3:D$166,MATCH($H314,'VOLO GUIDE TO WATERDEEP'!$A$3:$A$166,0),1),"")</f>
        <v/>
      </c>
      <c r="T314" s="37" t="str">
        <f>IFERROR(INDEX('VOLO GUIDE TO WATERDEEP'!E$3:E$166,MATCH($H314,'VOLO GUIDE TO WATERDEEP'!$A$3:$A$166,0),1),"")</f>
        <v/>
      </c>
      <c r="U314" s="37" t="str">
        <f>IFERROR(INDEX('VOLO GUIDE TO WATERDEEP'!F$3:F$166,MATCH($H314,'VOLO GUIDE TO WATERDEEP'!$A$3:$A$166,0),1),"")</f>
        <v/>
      </c>
      <c r="V314" s="37" t="str">
        <f>IFERROR(INDEX('VOLO GUIDE TO WATERDEEP'!G$3:G$166,MATCH($H314,'VOLO GUIDE TO WATERDEEP'!$A$3:$A$166,0),1),"")</f>
        <v/>
      </c>
      <c r="W314" s="37" t="str">
        <f>IFERROR(INDEX('VOLO GUIDE TO WATERDEEP'!I$3:I$166,MATCH($H314,'VOLO GUIDE TO WATERDEEP'!$A$3:$A$166,0),1),"")</f>
        <v/>
      </c>
      <c r="X314" s="98"/>
      <c r="Y314" s="37" t="str">
        <f>IFERROR(INDEX(ORGANIZATIONS!$B$2:$B$43,MATCH($F314,ORGANIZATIONS!$G$2:$G$43,0),1),"")</f>
        <v/>
      </c>
      <c r="Z314" s="98"/>
      <c r="AA314" s="37" t="str">
        <f>IFERROR(INDEX(ORGANIZATIONS!$Z$3:$Z$45,MATCH($F314,ORGANIZATIONS!$Y$3:$Y$45,0),1),"")</f>
        <v/>
      </c>
      <c r="AB314" s="98"/>
      <c r="AC314" s="403"/>
      <c r="AD314" s="403"/>
      <c r="AE314" s="403"/>
      <c r="AF314" s="403"/>
      <c r="AG314" s="98"/>
      <c r="AH314" s="403"/>
      <c r="AI314" s="403"/>
      <c r="AJ314" s="403"/>
      <c r="AK314" s="403"/>
      <c r="AL314" s="98"/>
      <c r="AM314" s="403"/>
      <c r="AN314" s="403"/>
      <c r="AO314" s="403"/>
      <c r="AP314" s="403"/>
      <c r="AQ314" s="403"/>
    </row>
    <row r="315" spans="1:43">
      <c r="A315" t="s">
        <v>1098</v>
      </c>
      <c r="B315" s="1" t="str">
        <f t="shared" si="6"/>
        <v>T2</v>
      </c>
      <c r="C315" s="1" t="str">
        <f t="shared" si="7"/>
        <v>Khammeral's Coins (business, C, 1)</v>
      </c>
      <c r="F315" s="37" t="s">
        <v>1423</v>
      </c>
      <c r="G315" s="37" t="s">
        <v>1876</v>
      </c>
      <c r="H315" s="61" t="s">
        <v>2464</v>
      </c>
      <c r="I315" s="61" t="s">
        <v>3295</v>
      </c>
      <c r="J315" s="61" t="s">
        <v>2164</v>
      </c>
      <c r="K315" s="61" t="s">
        <v>2144</v>
      </c>
      <c r="L315" s="61">
        <v>1</v>
      </c>
      <c r="M315" s="61"/>
      <c r="N315" s="61"/>
      <c r="O315" s="108" t="s">
        <v>6659</v>
      </c>
      <c r="P315" s="98"/>
      <c r="Q315" s="37" t="str">
        <f>IFERROR(INDEX('VOLO GUIDE TO WATERDEEP'!B$3:B$166,MATCH($H315,'VOLO GUIDE TO WATERDEEP'!$A$3:$A$166,0),1),"")</f>
        <v/>
      </c>
      <c r="R315" s="37" t="str">
        <f>IFERROR(INDEX('VOLO GUIDE TO WATERDEEP'!C$3:C$166,MATCH($H315,'VOLO GUIDE TO WATERDEEP'!$A$3:$A$166,0),1),"")</f>
        <v/>
      </c>
      <c r="S315" s="37" t="str">
        <f>IFERROR(INDEX('VOLO GUIDE TO WATERDEEP'!D$3:D$166,MATCH($H315,'VOLO GUIDE TO WATERDEEP'!$A$3:$A$166,0),1),"")</f>
        <v/>
      </c>
      <c r="T315" s="37" t="str">
        <f>IFERROR(INDEX('VOLO GUIDE TO WATERDEEP'!E$3:E$166,MATCH($H315,'VOLO GUIDE TO WATERDEEP'!$A$3:$A$166,0),1),"")</f>
        <v/>
      </c>
      <c r="U315" s="37" t="str">
        <f>IFERROR(INDEX('VOLO GUIDE TO WATERDEEP'!F$3:F$166,MATCH($H315,'VOLO GUIDE TO WATERDEEP'!$A$3:$A$166,0),1),"")</f>
        <v/>
      </c>
      <c r="V315" s="37" t="str">
        <f>IFERROR(INDEX('VOLO GUIDE TO WATERDEEP'!G$3:G$166,MATCH($H315,'VOLO GUIDE TO WATERDEEP'!$A$3:$A$166,0),1),"")</f>
        <v/>
      </c>
      <c r="W315" s="37" t="str">
        <f>IFERROR(INDEX('VOLO GUIDE TO WATERDEEP'!I$3:I$166,MATCH($H315,'VOLO GUIDE TO WATERDEEP'!$A$3:$A$166,0),1),"")</f>
        <v/>
      </c>
      <c r="X315" s="98"/>
      <c r="Y315" s="37" t="str">
        <f>IFERROR(INDEX(ORGANIZATIONS!$B$2:$B$43,MATCH($F315,ORGANIZATIONS!$G$2:$G$43,0),1),"")</f>
        <v/>
      </c>
      <c r="Z315" s="98"/>
      <c r="AA315" s="37" t="str">
        <f>IFERROR(INDEX(ORGANIZATIONS!$Z$3:$Z$45,MATCH($F315,ORGANIZATIONS!$Y$3:$Y$45,0),1),"")</f>
        <v/>
      </c>
      <c r="AB315" s="98"/>
      <c r="AC315" s="403"/>
      <c r="AD315" s="403"/>
      <c r="AE315" s="403"/>
      <c r="AF315" s="403"/>
      <c r="AG315" s="98"/>
      <c r="AH315" s="403"/>
      <c r="AI315" s="403"/>
      <c r="AJ315" s="403"/>
      <c r="AK315" s="403"/>
      <c r="AL315" s="98"/>
      <c r="AM315" s="403"/>
      <c r="AN315" s="403"/>
      <c r="AO315" s="403"/>
      <c r="AP315" s="403"/>
      <c r="AQ315" s="403"/>
    </row>
    <row r="316" spans="1:43" ht="409.5">
      <c r="A316" t="s">
        <v>1099</v>
      </c>
      <c r="B316" s="1" t="str">
        <f t="shared" si="6"/>
        <v>T3</v>
      </c>
      <c r="C316" s="1" t="str">
        <f t="shared" si="7"/>
        <v>Inn of the Dripping Dagger (inn, B, 4)</v>
      </c>
      <c r="F316" s="37" t="s">
        <v>1424</v>
      </c>
      <c r="G316" s="37" t="s">
        <v>1877</v>
      </c>
      <c r="H316" s="61" t="s">
        <v>7257</v>
      </c>
      <c r="I316" s="61" t="s">
        <v>3295</v>
      </c>
      <c r="J316" s="61" t="s">
        <v>2167</v>
      </c>
      <c r="K316" s="61" t="s">
        <v>2156</v>
      </c>
      <c r="L316" s="61">
        <v>4</v>
      </c>
      <c r="M316" s="61"/>
      <c r="N316" s="61"/>
      <c r="O316" s="126" t="s">
        <v>7258</v>
      </c>
      <c r="P316" s="98"/>
      <c r="Q316" s="37" t="str">
        <f>IFERROR(INDEX('VOLO GUIDE TO WATERDEEP'!B$3:B$166,MATCH($H316,'VOLO GUIDE TO WATERDEEP'!$A$3:$A$166,0),1),"")</f>
        <v/>
      </c>
      <c r="R316" s="37" t="str">
        <f>IFERROR(INDEX('VOLO GUIDE TO WATERDEEP'!C$3:C$166,MATCH($H316,'VOLO GUIDE TO WATERDEEP'!$A$3:$A$166,0),1),"")</f>
        <v/>
      </c>
      <c r="S316" s="37" t="str">
        <f>IFERROR(INDEX('VOLO GUIDE TO WATERDEEP'!D$3:D$166,MATCH($H316,'VOLO GUIDE TO WATERDEEP'!$A$3:$A$166,0),1),"")</f>
        <v/>
      </c>
      <c r="T316" s="37" t="str">
        <f>IFERROR(INDEX('VOLO GUIDE TO WATERDEEP'!E$3:E$166,MATCH($H316,'VOLO GUIDE TO WATERDEEP'!$A$3:$A$166,0),1),"")</f>
        <v/>
      </c>
      <c r="U316" s="37" t="str">
        <f>IFERROR(INDEX('VOLO GUIDE TO WATERDEEP'!F$3:F$166,MATCH($H316,'VOLO GUIDE TO WATERDEEP'!$A$3:$A$166,0),1),"")</f>
        <v/>
      </c>
      <c r="V316" s="37" t="str">
        <f>IFERROR(INDEX('VOLO GUIDE TO WATERDEEP'!G$3:G$166,MATCH($H316,'VOLO GUIDE TO WATERDEEP'!$A$3:$A$166,0),1),"")</f>
        <v/>
      </c>
      <c r="W316" s="37" t="str">
        <f>IFERROR(INDEX('VOLO GUIDE TO WATERDEEP'!I$3:I$166,MATCH($H316,'VOLO GUIDE TO WATERDEEP'!$A$3:$A$166,0),1),"")</f>
        <v/>
      </c>
      <c r="X316" s="98"/>
      <c r="Y316" s="37" t="str">
        <f>IFERROR(INDEX(ORGANIZATIONS!$B$2:$B$43,MATCH($F316,ORGANIZATIONS!$G$2:$G$43,0),1),"")</f>
        <v/>
      </c>
      <c r="Z316" s="98"/>
      <c r="AA316" s="37" t="str">
        <f>IFERROR(INDEX(ORGANIZATIONS!$Z$3:$Z$45,MATCH($F316,ORGANIZATIONS!$Y$3:$Y$45,0),1),"")</f>
        <v/>
      </c>
      <c r="AB316" s="98"/>
      <c r="AC316" s="403"/>
      <c r="AD316" s="403"/>
      <c r="AE316" s="403"/>
      <c r="AF316" s="403"/>
      <c r="AG316" s="98"/>
      <c r="AH316" s="403"/>
      <c r="AI316" s="403"/>
      <c r="AJ316" s="403"/>
      <c r="AK316" s="403"/>
      <c r="AL316" s="98"/>
      <c r="AM316" s="403"/>
      <c r="AN316" s="403"/>
      <c r="AO316" s="403"/>
      <c r="AP316" s="403"/>
      <c r="AQ316" s="403"/>
    </row>
    <row r="317" spans="1:43">
      <c r="A317" t="s">
        <v>1100</v>
      </c>
      <c r="B317" s="1" t="str">
        <f t="shared" si="6"/>
        <v>T4</v>
      </c>
      <c r="C317" s="1" t="str">
        <f t="shared" si="7"/>
        <v>The Riven Shield Shop (business, B, 2)</v>
      </c>
      <c r="F317" s="37" t="s">
        <v>1425</v>
      </c>
      <c r="G317" s="37" t="s">
        <v>1878</v>
      </c>
      <c r="H317" s="61" t="s">
        <v>2465</v>
      </c>
      <c r="I317" s="61" t="s">
        <v>3295</v>
      </c>
      <c r="J317" s="61" t="s">
        <v>2164</v>
      </c>
      <c r="K317" s="61" t="s">
        <v>2156</v>
      </c>
      <c r="L317" s="61">
        <v>2</v>
      </c>
      <c r="M317" s="61"/>
      <c r="N317" s="61"/>
      <c r="O317" s="108" t="s">
        <v>6659</v>
      </c>
      <c r="P317" s="98"/>
      <c r="Q317" s="37">
        <f>IFERROR(INDEX('VOLO GUIDE TO WATERDEEP'!B$3:B$166,MATCH($H317,'VOLO GUIDE TO WATERDEEP'!$A$3:$A$166,0),1),"")</f>
        <v>3</v>
      </c>
      <c r="R317" s="37">
        <f>IFERROR(INDEX('VOLO GUIDE TO WATERDEEP'!C$3:C$166,MATCH($H317,'VOLO GUIDE TO WATERDEEP'!$A$3:$A$166,0),1),"")</f>
        <v>0</v>
      </c>
      <c r="S317" s="37">
        <f>IFERROR(INDEX('VOLO GUIDE TO WATERDEEP'!D$3:D$166,MATCH($H317,'VOLO GUIDE TO WATERDEEP'!$A$3:$A$166,0),1),"")</f>
        <v>0</v>
      </c>
      <c r="T317" s="37">
        <f>IFERROR(INDEX('VOLO GUIDE TO WATERDEEP'!E$3:E$166,MATCH($H317,'VOLO GUIDE TO WATERDEEP'!$A$3:$A$166,0),1),"")</f>
        <v>0</v>
      </c>
      <c r="U317" s="37">
        <f>IFERROR(INDEX('VOLO GUIDE TO WATERDEEP'!F$3:F$166,MATCH($H317,'VOLO GUIDE TO WATERDEEP'!$A$3:$A$166,0),1),"")</f>
        <v>0</v>
      </c>
      <c r="V317" s="37">
        <f>IFERROR(INDEX('VOLO GUIDE TO WATERDEEP'!G$3:G$166,MATCH($H317,'VOLO GUIDE TO WATERDEEP'!$A$3:$A$166,0),1),"")</f>
        <v>0</v>
      </c>
      <c r="W317" s="37" t="str">
        <f>IFERROR(INDEX('VOLO GUIDE TO WATERDEEP'!I$3:I$166,MATCH($H317,'VOLO GUIDE TO WATERDEEP'!$A$3:$A$166,0),1),"")</f>
        <v>TRADES WARD</v>
      </c>
      <c r="X317" s="98"/>
      <c r="Y317" s="37" t="str">
        <f>IFERROR(INDEX(ORGANIZATIONS!$B$2:$B$43,MATCH($F317,ORGANIZATIONS!$G$2:$G$43,0),1),"")</f>
        <v/>
      </c>
      <c r="Z317" s="98"/>
      <c r="AA317" s="37" t="str">
        <f>IFERROR(INDEX(ORGANIZATIONS!$Z$3:$Z$45,MATCH($F317,ORGANIZATIONS!$Y$3:$Y$45,0),1),"")</f>
        <v/>
      </c>
      <c r="AB317" s="98"/>
      <c r="AC317" s="403"/>
      <c r="AD317" s="403"/>
      <c r="AE317" s="403"/>
      <c r="AF317" s="403"/>
      <c r="AG317" s="98"/>
      <c r="AH317" s="403"/>
      <c r="AI317" s="403"/>
      <c r="AJ317" s="403"/>
      <c r="AK317" s="403"/>
      <c r="AL317" s="98"/>
      <c r="AM317" s="403"/>
      <c r="AN317" s="403"/>
      <c r="AO317" s="403"/>
      <c r="AP317" s="403"/>
      <c r="AQ317" s="403"/>
    </row>
    <row r="318" spans="1:43">
      <c r="A318" t="s">
        <v>1101</v>
      </c>
      <c r="B318" s="1" t="str">
        <f t="shared" si="6"/>
        <v>T5</v>
      </c>
      <c r="C318" s="1" t="str">
        <f t="shared" si="7"/>
        <v>Myrmith Splendors' residence (row house, B, 2}</v>
      </c>
      <c r="F318" s="37" t="s">
        <v>1426</v>
      </c>
      <c r="G318" s="37" t="s">
        <v>1879</v>
      </c>
      <c r="H318" s="61" t="s">
        <v>2466</v>
      </c>
      <c r="I318" s="61" t="s">
        <v>3295</v>
      </c>
      <c r="J318" s="61" t="s">
        <v>2165</v>
      </c>
      <c r="K318" s="61" t="s">
        <v>2156</v>
      </c>
      <c r="L318" s="61">
        <v>2</v>
      </c>
      <c r="M318" s="61"/>
      <c r="N318" s="61"/>
      <c r="O318" s="108" t="s">
        <v>6659</v>
      </c>
      <c r="P318" s="98"/>
      <c r="Q318" s="37" t="str">
        <f>IFERROR(INDEX('VOLO GUIDE TO WATERDEEP'!B$3:B$166,MATCH($H318,'VOLO GUIDE TO WATERDEEP'!$A$3:$A$166,0),1),"")</f>
        <v/>
      </c>
      <c r="R318" s="37" t="str">
        <f>IFERROR(INDEX('VOLO GUIDE TO WATERDEEP'!C$3:C$166,MATCH($H318,'VOLO GUIDE TO WATERDEEP'!$A$3:$A$166,0),1),"")</f>
        <v/>
      </c>
      <c r="S318" s="37" t="str">
        <f>IFERROR(INDEX('VOLO GUIDE TO WATERDEEP'!D$3:D$166,MATCH($H318,'VOLO GUIDE TO WATERDEEP'!$A$3:$A$166,0),1),"")</f>
        <v/>
      </c>
      <c r="T318" s="37" t="str">
        <f>IFERROR(INDEX('VOLO GUIDE TO WATERDEEP'!E$3:E$166,MATCH($H318,'VOLO GUIDE TO WATERDEEP'!$A$3:$A$166,0),1),"")</f>
        <v/>
      </c>
      <c r="U318" s="37" t="str">
        <f>IFERROR(INDEX('VOLO GUIDE TO WATERDEEP'!F$3:F$166,MATCH($H318,'VOLO GUIDE TO WATERDEEP'!$A$3:$A$166,0),1),"")</f>
        <v/>
      </c>
      <c r="V318" s="37" t="str">
        <f>IFERROR(INDEX('VOLO GUIDE TO WATERDEEP'!G$3:G$166,MATCH($H318,'VOLO GUIDE TO WATERDEEP'!$A$3:$A$166,0),1),"")</f>
        <v/>
      </c>
      <c r="W318" s="37" t="str">
        <f>IFERROR(INDEX('VOLO GUIDE TO WATERDEEP'!I$3:I$166,MATCH($H318,'VOLO GUIDE TO WATERDEEP'!$A$3:$A$166,0),1),"")</f>
        <v/>
      </c>
      <c r="X318" s="98"/>
      <c r="Y318" s="37" t="str">
        <f>IFERROR(INDEX(ORGANIZATIONS!$B$2:$B$43,MATCH($F318,ORGANIZATIONS!$G$2:$G$43,0),1),"")</f>
        <v/>
      </c>
      <c r="Z318" s="98"/>
      <c r="AA318" s="37" t="str">
        <f>IFERROR(INDEX(ORGANIZATIONS!$Z$3:$Z$45,MATCH($F318,ORGANIZATIONS!$Y$3:$Y$45,0),1),"")</f>
        <v/>
      </c>
      <c r="AB318" s="98"/>
      <c r="AC318" s="403"/>
      <c r="AD318" s="403"/>
      <c r="AE318" s="403"/>
      <c r="AF318" s="403"/>
      <c r="AG318" s="98"/>
      <c r="AH318" s="403"/>
      <c r="AI318" s="403"/>
      <c r="AJ318" s="403"/>
      <c r="AK318" s="403"/>
      <c r="AL318" s="98"/>
      <c r="AM318" s="403"/>
      <c r="AN318" s="403"/>
      <c r="AO318" s="403"/>
      <c r="AP318" s="403"/>
      <c r="AQ318" s="403"/>
    </row>
    <row r="319" spans="1:43">
      <c r="A319" t="s">
        <v>1102</v>
      </c>
      <c r="B319" s="1" t="str">
        <f t="shared" ref="B319:B389" si="8">LEFT(LEFT(A319,FIND(":",A319)),LEN(LEFT(A319,FIND(":",A319)))-1)</f>
        <v>T6</v>
      </c>
      <c r="C319" s="1" t="str">
        <f t="shared" ref="C319:C389" si="9">RIGHT(A319,LEN(A319)-FIND(":",A319)-1)</f>
        <v>Mhair's Tower (wizard's domicile, A, 5")</v>
      </c>
      <c r="F319" s="37" t="s">
        <v>1427</v>
      </c>
      <c r="G319" s="37" t="s">
        <v>1880</v>
      </c>
      <c r="H319" s="61" t="s">
        <v>2467</v>
      </c>
      <c r="I319" s="61" t="s">
        <v>3295</v>
      </c>
      <c r="J319" s="61" t="s">
        <v>2179</v>
      </c>
      <c r="K319" s="61" t="s">
        <v>2151</v>
      </c>
      <c r="L319" s="61">
        <v>5</v>
      </c>
      <c r="M319" s="61"/>
      <c r="N319" s="61"/>
      <c r="O319" s="108" t="s">
        <v>6659</v>
      </c>
      <c r="P319" s="98"/>
      <c r="Q319" s="37" t="str">
        <f>IFERROR(INDEX('VOLO GUIDE TO WATERDEEP'!B$3:B$166,MATCH($H319,'VOLO GUIDE TO WATERDEEP'!$A$3:$A$166,0),1),"")</f>
        <v/>
      </c>
      <c r="R319" s="37" t="str">
        <f>IFERROR(INDEX('VOLO GUIDE TO WATERDEEP'!C$3:C$166,MATCH($H319,'VOLO GUIDE TO WATERDEEP'!$A$3:$A$166,0),1),"")</f>
        <v/>
      </c>
      <c r="S319" s="37" t="str">
        <f>IFERROR(INDEX('VOLO GUIDE TO WATERDEEP'!D$3:D$166,MATCH($H319,'VOLO GUIDE TO WATERDEEP'!$A$3:$A$166,0),1),"")</f>
        <v/>
      </c>
      <c r="T319" s="37" t="str">
        <f>IFERROR(INDEX('VOLO GUIDE TO WATERDEEP'!E$3:E$166,MATCH($H319,'VOLO GUIDE TO WATERDEEP'!$A$3:$A$166,0),1),"")</f>
        <v/>
      </c>
      <c r="U319" s="37" t="str">
        <f>IFERROR(INDEX('VOLO GUIDE TO WATERDEEP'!F$3:F$166,MATCH($H319,'VOLO GUIDE TO WATERDEEP'!$A$3:$A$166,0),1),"")</f>
        <v/>
      </c>
      <c r="V319" s="37" t="str">
        <f>IFERROR(INDEX('VOLO GUIDE TO WATERDEEP'!G$3:G$166,MATCH($H319,'VOLO GUIDE TO WATERDEEP'!$A$3:$A$166,0),1),"")</f>
        <v/>
      </c>
      <c r="W319" s="37" t="str">
        <f>IFERROR(INDEX('VOLO GUIDE TO WATERDEEP'!I$3:I$166,MATCH($H319,'VOLO GUIDE TO WATERDEEP'!$A$3:$A$166,0),1),"")</f>
        <v/>
      </c>
      <c r="X319" s="98"/>
      <c r="Y319" s="37" t="str">
        <f>IFERROR(INDEX(ORGANIZATIONS!$B$2:$B$43,MATCH($F319,ORGANIZATIONS!$G$2:$G$43,0),1),"")</f>
        <v/>
      </c>
      <c r="Z319" s="98"/>
      <c r="AA319" s="37" t="str">
        <f>IFERROR(INDEX(ORGANIZATIONS!$Z$3:$Z$45,MATCH($F319,ORGANIZATIONS!$Y$3:$Y$45,0),1),"")</f>
        <v/>
      </c>
      <c r="AB319" s="98"/>
      <c r="AC319" s="403"/>
      <c r="AD319" s="403"/>
      <c r="AE319" s="403"/>
      <c r="AF319" s="403"/>
      <c r="AG319" s="98"/>
      <c r="AH319" s="403"/>
      <c r="AI319" s="403"/>
      <c r="AJ319" s="403"/>
      <c r="AK319" s="403"/>
      <c r="AL319" s="98"/>
      <c r="AM319" s="403"/>
      <c r="AN319" s="403"/>
      <c r="AO319" s="403"/>
      <c r="AP319" s="403"/>
      <c r="AQ319" s="403"/>
    </row>
    <row r="320" spans="1:43">
      <c r="A320" t="s">
        <v>1103</v>
      </c>
      <c r="B320" s="1" t="str">
        <f t="shared" si="8"/>
        <v>T7</v>
      </c>
      <c r="C320" s="1" t="str">
        <f t="shared" si="9"/>
        <v>Saern's Fine Swords (business, B, 2)</v>
      </c>
      <c r="F320" s="37" t="s">
        <v>1428</v>
      </c>
      <c r="G320" s="37" t="s">
        <v>1881</v>
      </c>
      <c r="H320" s="61" t="s">
        <v>2468</v>
      </c>
      <c r="I320" s="61" t="s">
        <v>3295</v>
      </c>
      <c r="J320" s="61" t="s">
        <v>2164</v>
      </c>
      <c r="K320" s="61" t="s">
        <v>2156</v>
      </c>
      <c r="L320" s="61">
        <v>2</v>
      </c>
      <c r="M320" s="61"/>
      <c r="N320" s="61"/>
      <c r="O320" s="108" t="s">
        <v>6659</v>
      </c>
      <c r="P320" s="98"/>
      <c r="Q320" s="37" t="str">
        <f>IFERROR(INDEX('VOLO GUIDE TO WATERDEEP'!B$3:B$166,MATCH($H320,'VOLO GUIDE TO WATERDEEP'!$A$3:$A$166,0),1),"")</f>
        <v/>
      </c>
      <c r="R320" s="37" t="str">
        <f>IFERROR(INDEX('VOLO GUIDE TO WATERDEEP'!C$3:C$166,MATCH($H320,'VOLO GUIDE TO WATERDEEP'!$A$3:$A$166,0),1),"")</f>
        <v/>
      </c>
      <c r="S320" s="37" t="str">
        <f>IFERROR(INDEX('VOLO GUIDE TO WATERDEEP'!D$3:D$166,MATCH($H320,'VOLO GUIDE TO WATERDEEP'!$A$3:$A$166,0),1),"")</f>
        <v/>
      </c>
      <c r="T320" s="37" t="str">
        <f>IFERROR(INDEX('VOLO GUIDE TO WATERDEEP'!E$3:E$166,MATCH($H320,'VOLO GUIDE TO WATERDEEP'!$A$3:$A$166,0),1),"")</f>
        <v/>
      </c>
      <c r="U320" s="37" t="str">
        <f>IFERROR(INDEX('VOLO GUIDE TO WATERDEEP'!F$3:F$166,MATCH($H320,'VOLO GUIDE TO WATERDEEP'!$A$3:$A$166,0),1),"")</f>
        <v/>
      </c>
      <c r="V320" s="37" t="str">
        <f>IFERROR(INDEX('VOLO GUIDE TO WATERDEEP'!G$3:G$166,MATCH($H320,'VOLO GUIDE TO WATERDEEP'!$A$3:$A$166,0),1),"")</f>
        <v/>
      </c>
      <c r="W320" s="37" t="str">
        <f>IFERROR(INDEX('VOLO GUIDE TO WATERDEEP'!I$3:I$166,MATCH($H320,'VOLO GUIDE TO WATERDEEP'!$A$3:$A$166,0),1),"")</f>
        <v/>
      </c>
      <c r="X320" s="98"/>
      <c r="Y320" s="37" t="str">
        <f>IFERROR(INDEX(ORGANIZATIONS!$B$2:$B$43,MATCH($F320,ORGANIZATIONS!$G$2:$G$43,0),1),"")</f>
        <v/>
      </c>
      <c r="Z320" s="98"/>
      <c r="AA320" s="37" t="str">
        <f>IFERROR(INDEX(ORGANIZATIONS!$Z$3:$Z$45,MATCH($F320,ORGANIZATIONS!$Y$3:$Y$45,0),1),"")</f>
        <v/>
      </c>
      <c r="AB320" s="98"/>
      <c r="AC320" s="403"/>
      <c r="AD320" s="403"/>
      <c r="AE320" s="403"/>
      <c r="AF320" s="403"/>
      <c r="AG320" s="98"/>
      <c r="AH320" s="403"/>
      <c r="AI320" s="403"/>
      <c r="AJ320" s="403"/>
      <c r="AK320" s="403"/>
      <c r="AL320" s="98"/>
      <c r="AM320" s="403"/>
      <c r="AN320" s="403"/>
      <c r="AO320" s="403"/>
      <c r="AP320" s="403"/>
      <c r="AQ320" s="403"/>
    </row>
    <row r="321" spans="1:43">
      <c r="A321" t="s">
        <v>1104</v>
      </c>
      <c r="B321" s="1" t="str">
        <f t="shared" si="8"/>
        <v>T8</v>
      </c>
      <c r="C321" s="1" t="str">
        <f t="shared" si="9"/>
        <v>Gondalim's (inn, B, 3)</v>
      </c>
      <c r="F321" s="37" t="s">
        <v>1429</v>
      </c>
      <c r="G321" s="37" t="s">
        <v>1882</v>
      </c>
      <c r="H321" s="61" t="s">
        <v>2469</v>
      </c>
      <c r="I321" s="61" t="s">
        <v>3295</v>
      </c>
      <c r="J321" s="61" t="s">
        <v>2167</v>
      </c>
      <c r="K321" s="61" t="s">
        <v>2156</v>
      </c>
      <c r="L321" s="61">
        <v>3</v>
      </c>
      <c r="M321" s="61"/>
      <c r="N321" s="61"/>
      <c r="O321" s="108" t="s">
        <v>6659</v>
      </c>
      <c r="P321" s="98"/>
      <c r="Q321" s="37" t="str">
        <f>IFERROR(INDEX('VOLO GUIDE TO WATERDEEP'!B$3:B$166,MATCH($H321,'VOLO GUIDE TO WATERDEEP'!$A$3:$A$166,0),1),"")</f>
        <v/>
      </c>
      <c r="R321" s="37" t="str">
        <f>IFERROR(INDEX('VOLO GUIDE TO WATERDEEP'!C$3:C$166,MATCH($H321,'VOLO GUIDE TO WATERDEEP'!$A$3:$A$166,0),1),"")</f>
        <v/>
      </c>
      <c r="S321" s="37" t="str">
        <f>IFERROR(INDEX('VOLO GUIDE TO WATERDEEP'!D$3:D$166,MATCH($H321,'VOLO GUIDE TO WATERDEEP'!$A$3:$A$166,0),1),"")</f>
        <v/>
      </c>
      <c r="T321" s="37" t="str">
        <f>IFERROR(INDEX('VOLO GUIDE TO WATERDEEP'!E$3:E$166,MATCH($H321,'VOLO GUIDE TO WATERDEEP'!$A$3:$A$166,0),1),"")</f>
        <v/>
      </c>
      <c r="U321" s="37" t="str">
        <f>IFERROR(INDEX('VOLO GUIDE TO WATERDEEP'!F$3:F$166,MATCH($H321,'VOLO GUIDE TO WATERDEEP'!$A$3:$A$166,0),1),"")</f>
        <v/>
      </c>
      <c r="V321" s="37" t="str">
        <f>IFERROR(INDEX('VOLO GUIDE TO WATERDEEP'!G$3:G$166,MATCH($H321,'VOLO GUIDE TO WATERDEEP'!$A$3:$A$166,0),1),"")</f>
        <v/>
      </c>
      <c r="W321" s="37" t="str">
        <f>IFERROR(INDEX('VOLO GUIDE TO WATERDEEP'!I$3:I$166,MATCH($H321,'VOLO GUIDE TO WATERDEEP'!$A$3:$A$166,0),1),"")</f>
        <v/>
      </c>
      <c r="X321" s="98"/>
      <c r="Y321" s="37" t="str">
        <f>IFERROR(INDEX(ORGANIZATIONS!$B$2:$B$43,MATCH($F321,ORGANIZATIONS!$G$2:$G$43,0),1),"")</f>
        <v/>
      </c>
      <c r="Z321" s="98"/>
      <c r="AA321" s="37" t="str">
        <f>IFERROR(INDEX(ORGANIZATIONS!$Z$3:$Z$45,MATCH($F321,ORGANIZATIONS!$Y$3:$Y$45,0),1),"")</f>
        <v/>
      </c>
      <c r="AB321" s="98"/>
      <c r="AC321" s="403"/>
      <c r="AD321" s="403"/>
      <c r="AE321" s="403"/>
      <c r="AF321" s="403"/>
      <c r="AG321" s="98"/>
      <c r="AH321" s="403"/>
      <c r="AI321" s="403"/>
      <c r="AJ321" s="403"/>
      <c r="AK321" s="403"/>
      <c r="AL321" s="98"/>
      <c r="AM321" s="403"/>
      <c r="AN321" s="403"/>
      <c r="AO321" s="403"/>
      <c r="AP321" s="403"/>
      <c r="AQ321" s="403"/>
    </row>
    <row r="322" spans="1:43">
      <c r="A322" t="s">
        <v>1105</v>
      </c>
      <c r="B322" s="1" t="str">
        <f t="shared" si="8"/>
        <v>T9</v>
      </c>
      <c r="C322" s="1" t="str">
        <f t="shared" si="9"/>
        <v>Dunblast Roofing Company (business, C, 2)</v>
      </c>
      <c r="F322" s="37" t="s">
        <v>1430</v>
      </c>
      <c r="G322" s="37" t="s">
        <v>1883</v>
      </c>
      <c r="H322" s="61" t="s">
        <v>2470</v>
      </c>
      <c r="I322" s="61" t="s">
        <v>3295</v>
      </c>
      <c r="J322" s="61" t="s">
        <v>2164</v>
      </c>
      <c r="K322" s="61" t="s">
        <v>2144</v>
      </c>
      <c r="L322" s="61">
        <v>2</v>
      </c>
      <c r="M322" s="61"/>
      <c r="N322" s="61"/>
      <c r="O322" s="108" t="s">
        <v>6659</v>
      </c>
      <c r="P322" s="98"/>
      <c r="Q322" s="37" t="str">
        <f>IFERROR(INDEX('VOLO GUIDE TO WATERDEEP'!B$3:B$166,MATCH($H322,'VOLO GUIDE TO WATERDEEP'!$A$3:$A$166,0),1),"")</f>
        <v/>
      </c>
      <c r="R322" s="37" t="str">
        <f>IFERROR(INDEX('VOLO GUIDE TO WATERDEEP'!C$3:C$166,MATCH($H322,'VOLO GUIDE TO WATERDEEP'!$A$3:$A$166,0),1),"")</f>
        <v/>
      </c>
      <c r="S322" s="37" t="str">
        <f>IFERROR(INDEX('VOLO GUIDE TO WATERDEEP'!D$3:D$166,MATCH($H322,'VOLO GUIDE TO WATERDEEP'!$A$3:$A$166,0),1),"")</f>
        <v/>
      </c>
      <c r="T322" s="37" t="str">
        <f>IFERROR(INDEX('VOLO GUIDE TO WATERDEEP'!E$3:E$166,MATCH($H322,'VOLO GUIDE TO WATERDEEP'!$A$3:$A$166,0),1),"")</f>
        <v/>
      </c>
      <c r="U322" s="37" t="str">
        <f>IFERROR(INDEX('VOLO GUIDE TO WATERDEEP'!F$3:F$166,MATCH($H322,'VOLO GUIDE TO WATERDEEP'!$A$3:$A$166,0),1),"")</f>
        <v/>
      </c>
      <c r="V322" s="37" t="str">
        <f>IFERROR(INDEX('VOLO GUIDE TO WATERDEEP'!G$3:G$166,MATCH($H322,'VOLO GUIDE TO WATERDEEP'!$A$3:$A$166,0),1),"")</f>
        <v/>
      </c>
      <c r="W322" s="37" t="str">
        <f>IFERROR(INDEX('VOLO GUIDE TO WATERDEEP'!I$3:I$166,MATCH($H322,'VOLO GUIDE TO WATERDEEP'!$A$3:$A$166,0),1),"")</f>
        <v/>
      </c>
      <c r="X322" s="98"/>
      <c r="Y322" s="37" t="str">
        <f>IFERROR(INDEX(ORGANIZATIONS!$B$2:$B$43,MATCH($F322,ORGANIZATIONS!$G$2:$G$43,0),1),"")</f>
        <v/>
      </c>
      <c r="Z322" s="98"/>
      <c r="AA322" s="37" t="str">
        <f>IFERROR(INDEX(ORGANIZATIONS!$Z$3:$Z$45,MATCH($F322,ORGANIZATIONS!$Y$3:$Y$45,0),1),"")</f>
        <v/>
      </c>
      <c r="AB322" s="98"/>
      <c r="AC322" s="403"/>
      <c r="AD322" s="403"/>
      <c r="AE322" s="403"/>
      <c r="AF322" s="403"/>
      <c r="AG322" s="98"/>
      <c r="AH322" s="403"/>
      <c r="AI322" s="403"/>
      <c r="AJ322" s="403"/>
      <c r="AK322" s="403"/>
      <c r="AL322" s="98"/>
      <c r="AM322" s="403"/>
      <c r="AN322" s="403"/>
      <c r="AO322" s="403"/>
      <c r="AP322" s="403"/>
      <c r="AQ322" s="403"/>
    </row>
    <row r="323" spans="1:43">
      <c r="A323" t="s">
        <v>1106</v>
      </c>
      <c r="B323" s="1" t="str">
        <f t="shared" si="8"/>
        <v>T10</v>
      </c>
      <c r="C323" s="1" t="str">
        <f t="shared" si="9"/>
        <v>Citadel of the Arrow (guildhall, B, 3)</v>
      </c>
      <c r="F323" s="37" t="s">
        <v>1431</v>
      </c>
      <c r="G323" s="37" t="s">
        <v>1884</v>
      </c>
      <c r="H323" s="61" t="s">
        <v>2471</v>
      </c>
      <c r="I323" s="61" t="s">
        <v>3295</v>
      </c>
      <c r="J323" s="61" t="s">
        <v>2171</v>
      </c>
      <c r="K323" s="61" t="s">
        <v>2156</v>
      </c>
      <c r="L323" s="61">
        <v>3</v>
      </c>
      <c r="M323" s="61"/>
      <c r="N323" s="61"/>
      <c r="O323" s="108" t="s">
        <v>6659</v>
      </c>
      <c r="P323" s="98"/>
      <c r="Q323" s="37" t="str">
        <f>IFERROR(INDEX('VOLO GUIDE TO WATERDEEP'!B$3:B$166,MATCH($H323,'VOLO GUIDE TO WATERDEEP'!$A$3:$A$166,0),1),"")</f>
        <v/>
      </c>
      <c r="R323" s="37" t="str">
        <f>IFERROR(INDEX('VOLO GUIDE TO WATERDEEP'!C$3:C$166,MATCH($H323,'VOLO GUIDE TO WATERDEEP'!$A$3:$A$166,0),1),"")</f>
        <v/>
      </c>
      <c r="S323" s="37" t="str">
        <f>IFERROR(INDEX('VOLO GUIDE TO WATERDEEP'!D$3:D$166,MATCH($H323,'VOLO GUIDE TO WATERDEEP'!$A$3:$A$166,0),1),"")</f>
        <v/>
      </c>
      <c r="T323" s="37" t="str">
        <f>IFERROR(INDEX('VOLO GUIDE TO WATERDEEP'!E$3:E$166,MATCH($H323,'VOLO GUIDE TO WATERDEEP'!$A$3:$A$166,0),1),"")</f>
        <v/>
      </c>
      <c r="U323" s="37" t="str">
        <f>IFERROR(INDEX('VOLO GUIDE TO WATERDEEP'!F$3:F$166,MATCH($H323,'VOLO GUIDE TO WATERDEEP'!$A$3:$A$166,0),1),"")</f>
        <v/>
      </c>
      <c r="V323" s="37" t="str">
        <f>IFERROR(INDEX('VOLO GUIDE TO WATERDEEP'!G$3:G$166,MATCH($H323,'VOLO GUIDE TO WATERDEEP'!$A$3:$A$166,0),1),"")</f>
        <v/>
      </c>
      <c r="W323" s="37" t="str">
        <f>IFERROR(INDEX('VOLO GUIDE TO WATERDEEP'!I$3:I$166,MATCH($H323,'VOLO GUIDE TO WATERDEEP'!$A$3:$A$166,0),1),"")</f>
        <v/>
      </c>
      <c r="X323" s="98"/>
      <c r="Y323" s="37" t="str">
        <f>IFERROR(INDEX(ORGANIZATIONS!$B$2:$B$43,MATCH($F323,ORGANIZATIONS!$G$2:$G$43,0),1),"")</f>
        <v>Fellowship of Bowers &amp; Fletchers</v>
      </c>
      <c r="Z323" s="98"/>
      <c r="AA323" s="37" t="str">
        <f>IFERROR(INDEX(ORGANIZATIONS!$Z$3:$Z$45,MATCH($F323,ORGANIZATIONS!$Y$3:$Y$45,0),1),"")</f>
        <v/>
      </c>
      <c r="AB323" s="98"/>
      <c r="AC323" s="403"/>
      <c r="AD323" s="403"/>
      <c r="AE323" s="403"/>
      <c r="AF323" s="403"/>
      <c r="AG323" s="98"/>
      <c r="AH323" s="403"/>
      <c r="AI323" s="403"/>
      <c r="AJ323" s="403"/>
      <c r="AK323" s="403"/>
      <c r="AL323" s="98"/>
      <c r="AM323" s="403"/>
      <c r="AN323" s="403"/>
      <c r="AO323" s="403"/>
      <c r="AP323" s="403"/>
      <c r="AQ323" s="403"/>
    </row>
    <row r="324" spans="1:43">
      <c r="A324" t="s">
        <v>1107</v>
      </c>
      <c r="B324" s="1" t="str">
        <f t="shared" si="8"/>
        <v>T11</v>
      </c>
      <c r="C324" s="1" t="str">
        <f t="shared" si="9"/>
        <v>Costumers' Hall (guildhall, B, 2)</v>
      </c>
      <c r="F324" s="37" t="s">
        <v>1432</v>
      </c>
      <c r="G324" s="37" t="s">
        <v>1885</v>
      </c>
      <c r="H324" s="61" t="s">
        <v>2472</v>
      </c>
      <c r="I324" s="61" t="s">
        <v>3295</v>
      </c>
      <c r="J324" s="61" t="s">
        <v>2171</v>
      </c>
      <c r="K324" s="61" t="s">
        <v>2156</v>
      </c>
      <c r="L324" s="61">
        <v>2</v>
      </c>
      <c r="M324" s="61"/>
      <c r="N324" s="61"/>
      <c r="O324" s="108" t="s">
        <v>6659</v>
      </c>
      <c r="P324" s="98"/>
      <c r="Q324" s="37" t="str">
        <f>IFERROR(INDEX('VOLO GUIDE TO WATERDEEP'!B$3:B$166,MATCH($H324,'VOLO GUIDE TO WATERDEEP'!$A$3:$A$166,0),1),"")</f>
        <v/>
      </c>
      <c r="R324" s="37" t="str">
        <f>IFERROR(INDEX('VOLO GUIDE TO WATERDEEP'!C$3:C$166,MATCH($H324,'VOLO GUIDE TO WATERDEEP'!$A$3:$A$166,0),1),"")</f>
        <v/>
      </c>
      <c r="S324" s="37" t="str">
        <f>IFERROR(INDEX('VOLO GUIDE TO WATERDEEP'!D$3:D$166,MATCH($H324,'VOLO GUIDE TO WATERDEEP'!$A$3:$A$166,0),1),"")</f>
        <v/>
      </c>
      <c r="T324" s="37" t="str">
        <f>IFERROR(INDEX('VOLO GUIDE TO WATERDEEP'!E$3:E$166,MATCH($H324,'VOLO GUIDE TO WATERDEEP'!$A$3:$A$166,0),1),"")</f>
        <v/>
      </c>
      <c r="U324" s="37" t="str">
        <f>IFERROR(INDEX('VOLO GUIDE TO WATERDEEP'!F$3:F$166,MATCH($H324,'VOLO GUIDE TO WATERDEEP'!$A$3:$A$166,0),1),"")</f>
        <v/>
      </c>
      <c r="V324" s="37" t="str">
        <f>IFERROR(INDEX('VOLO GUIDE TO WATERDEEP'!G$3:G$166,MATCH($H324,'VOLO GUIDE TO WATERDEEP'!$A$3:$A$166,0),1),"")</f>
        <v/>
      </c>
      <c r="W324" s="37" t="str">
        <f>IFERROR(INDEX('VOLO GUIDE TO WATERDEEP'!I$3:I$166,MATCH($H324,'VOLO GUIDE TO WATERDEEP'!$A$3:$A$166,0),1),"")</f>
        <v/>
      </c>
      <c r="X324" s="98"/>
      <c r="Y324" s="37" t="str">
        <f>IFERROR(INDEX(ORGANIZATIONS!$B$2:$B$43,MATCH($F324,ORGANIZATIONS!$G$2:$G$43,0),1),"")</f>
        <v>Order of Master Tailors, Glovers, &amp; Mercers</v>
      </c>
      <c r="Z324" s="98"/>
      <c r="AA324" s="37" t="str">
        <f>IFERROR(INDEX(ORGANIZATIONS!$Z$3:$Z$45,MATCH($F324,ORGANIZATIONS!$Y$3:$Y$45,0),1),"")</f>
        <v/>
      </c>
      <c r="AB324" s="98"/>
      <c r="AC324" s="403"/>
      <c r="AD324" s="403"/>
      <c r="AE324" s="403"/>
      <c r="AF324" s="403"/>
      <c r="AG324" s="98"/>
      <c r="AH324" s="403"/>
      <c r="AI324" s="403"/>
      <c r="AJ324" s="403"/>
      <c r="AK324" s="403"/>
      <c r="AL324" s="98"/>
      <c r="AM324" s="403"/>
      <c r="AN324" s="403"/>
      <c r="AO324" s="403"/>
      <c r="AP324" s="403"/>
      <c r="AQ324" s="403"/>
    </row>
    <row r="325" spans="1:43">
      <c r="A325" t="s">
        <v>1108</v>
      </c>
      <c r="B325" s="1" t="str">
        <f t="shared" si="8"/>
        <v>T12</v>
      </c>
      <c r="C325" s="1" t="str">
        <f t="shared" si="9"/>
        <v>Thentavva's Boots (business, C, 1)</v>
      </c>
      <c r="F325" s="37" t="s">
        <v>1433</v>
      </c>
      <c r="G325" s="37" t="s">
        <v>1886</v>
      </c>
      <c r="H325" s="61" t="s">
        <v>2473</v>
      </c>
      <c r="I325" s="61" t="s">
        <v>3295</v>
      </c>
      <c r="J325" s="61" t="s">
        <v>2164</v>
      </c>
      <c r="K325" s="61" t="s">
        <v>2144</v>
      </c>
      <c r="L325" s="61">
        <v>1</v>
      </c>
      <c r="M325" s="61"/>
      <c r="N325" s="61"/>
      <c r="O325" s="108" t="s">
        <v>6659</v>
      </c>
      <c r="P325" s="98"/>
      <c r="Q325" s="37" t="str">
        <f>IFERROR(INDEX('VOLO GUIDE TO WATERDEEP'!B$3:B$166,MATCH($H325,'VOLO GUIDE TO WATERDEEP'!$A$3:$A$166,0),1),"")</f>
        <v/>
      </c>
      <c r="R325" s="37" t="str">
        <f>IFERROR(INDEX('VOLO GUIDE TO WATERDEEP'!C$3:C$166,MATCH($H325,'VOLO GUIDE TO WATERDEEP'!$A$3:$A$166,0),1),"")</f>
        <v/>
      </c>
      <c r="S325" s="37" t="str">
        <f>IFERROR(INDEX('VOLO GUIDE TO WATERDEEP'!D$3:D$166,MATCH($H325,'VOLO GUIDE TO WATERDEEP'!$A$3:$A$166,0),1),"")</f>
        <v/>
      </c>
      <c r="T325" s="37" t="str">
        <f>IFERROR(INDEX('VOLO GUIDE TO WATERDEEP'!E$3:E$166,MATCH($H325,'VOLO GUIDE TO WATERDEEP'!$A$3:$A$166,0),1),"")</f>
        <v/>
      </c>
      <c r="U325" s="37" t="str">
        <f>IFERROR(INDEX('VOLO GUIDE TO WATERDEEP'!F$3:F$166,MATCH($H325,'VOLO GUIDE TO WATERDEEP'!$A$3:$A$166,0),1),"")</f>
        <v/>
      </c>
      <c r="V325" s="37" t="str">
        <f>IFERROR(INDEX('VOLO GUIDE TO WATERDEEP'!G$3:G$166,MATCH($H325,'VOLO GUIDE TO WATERDEEP'!$A$3:$A$166,0),1),"")</f>
        <v/>
      </c>
      <c r="W325" s="37" t="str">
        <f>IFERROR(INDEX('VOLO GUIDE TO WATERDEEP'!I$3:I$166,MATCH($H325,'VOLO GUIDE TO WATERDEEP'!$A$3:$A$166,0),1),"")</f>
        <v/>
      </c>
      <c r="X325" s="98"/>
      <c r="Y325" s="37" t="str">
        <f>IFERROR(INDEX(ORGANIZATIONS!$B$2:$B$43,MATCH($F325,ORGANIZATIONS!$G$2:$G$43,0),1),"")</f>
        <v/>
      </c>
      <c r="Z325" s="98"/>
      <c r="AA325" s="37" t="str">
        <f>IFERROR(INDEX(ORGANIZATIONS!$Z$3:$Z$45,MATCH($F325,ORGANIZATIONS!$Y$3:$Y$45,0),1),"")</f>
        <v/>
      </c>
      <c r="AB325" s="98"/>
      <c r="AC325" s="403"/>
      <c r="AD325" s="403"/>
      <c r="AE325" s="403"/>
      <c r="AF325" s="403"/>
      <c r="AG325" s="98"/>
      <c r="AH325" s="403"/>
      <c r="AI325" s="403"/>
      <c r="AJ325" s="403"/>
      <c r="AK325" s="403"/>
      <c r="AL325" s="98"/>
      <c r="AM325" s="403"/>
      <c r="AN325" s="403"/>
      <c r="AO325" s="403"/>
      <c r="AP325" s="403"/>
      <c r="AQ325" s="403"/>
    </row>
    <row r="326" spans="1:43">
      <c r="A326" t="s">
        <v>1109</v>
      </c>
      <c r="B326" s="1" t="str">
        <f t="shared" si="8"/>
        <v>T13</v>
      </c>
      <c r="C326" s="1" t="str">
        <f t="shared" si="9"/>
        <v>Maelstrom's Notch (inn, B, 2)</v>
      </c>
      <c r="F326" s="37" t="s">
        <v>1434</v>
      </c>
      <c r="G326" s="37" t="s">
        <v>1887</v>
      </c>
      <c r="H326" s="61" t="s">
        <v>2474</v>
      </c>
      <c r="I326" s="61" t="s">
        <v>3295</v>
      </c>
      <c r="J326" s="61" t="s">
        <v>2167</v>
      </c>
      <c r="K326" s="61" t="s">
        <v>2156</v>
      </c>
      <c r="L326" s="61">
        <v>2</v>
      </c>
      <c r="M326" s="61"/>
      <c r="N326" s="61"/>
      <c r="O326" s="108" t="s">
        <v>6659</v>
      </c>
      <c r="P326" s="98"/>
      <c r="Q326" s="37" t="str">
        <f>IFERROR(INDEX('VOLO GUIDE TO WATERDEEP'!B$3:B$166,MATCH($H326,'VOLO GUIDE TO WATERDEEP'!$A$3:$A$166,0),1),"")</f>
        <v/>
      </c>
      <c r="R326" s="37" t="str">
        <f>IFERROR(INDEX('VOLO GUIDE TO WATERDEEP'!C$3:C$166,MATCH($H326,'VOLO GUIDE TO WATERDEEP'!$A$3:$A$166,0),1),"")</f>
        <v/>
      </c>
      <c r="S326" s="37" t="str">
        <f>IFERROR(INDEX('VOLO GUIDE TO WATERDEEP'!D$3:D$166,MATCH($H326,'VOLO GUIDE TO WATERDEEP'!$A$3:$A$166,0),1),"")</f>
        <v/>
      </c>
      <c r="T326" s="37" t="str">
        <f>IFERROR(INDEX('VOLO GUIDE TO WATERDEEP'!E$3:E$166,MATCH($H326,'VOLO GUIDE TO WATERDEEP'!$A$3:$A$166,0),1),"")</f>
        <v/>
      </c>
      <c r="U326" s="37" t="str">
        <f>IFERROR(INDEX('VOLO GUIDE TO WATERDEEP'!F$3:F$166,MATCH($H326,'VOLO GUIDE TO WATERDEEP'!$A$3:$A$166,0),1),"")</f>
        <v/>
      </c>
      <c r="V326" s="37" t="str">
        <f>IFERROR(INDEX('VOLO GUIDE TO WATERDEEP'!G$3:G$166,MATCH($H326,'VOLO GUIDE TO WATERDEEP'!$A$3:$A$166,0),1),"")</f>
        <v/>
      </c>
      <c r="W326" s="37" t="str">
        <f>IFERROR(INDEX('VOLO GUIDE TO WATERDEEP'!I$3:I$166,MATCH($H326,'VOLO GUIDE TO WATERDEEP'!$A$3:$A$166,0),1),"")</f>
        <v/>
      </c>
      <c r="X326" s="98"/>
      <c r="Y326" s="37" t="str">
        <f>IFERROR(INDEX(ORGANIZATIONS!$B$2:$B$43,MATCH($F326,ORGANIZATIONS!$G$2:$G$43,0),1),"")</f>
        <v/>
      </c>
      <c r="Z326" s="98"/>
      <c r="AA326" s="37" t="str">
        <f>IFERROR(INDEX(ORGANIZATIONS!$Z$3:$Z$45,MATCH($F326,ORGANIZATIONS!$Y$3:$Y$45,0),1),"")</f>
        <v/>
      </c>
      <c r="AB326" s="98"/>
      <c r="AC326" s="403"/>
      <c r="AD326" s="403"/>
      <c r="AE326" s="403"/>
      <c r="AF326" s="403"/>
      <c r="AG326" s="98"/>
      <c r="AH326" s="403"/>
      <c r="AI326" s="403"/>
      <c r="AJ326" s="403"/>
      <c r="AK326" s="403"/>
      <c r="AL326" s="98"/>
      <c r="AM326" s="403"/>
      <c r="AN326" s="403"/>
      <c r="AO326" s="403"/>
      <c r="AP326" s="403"/>
      <c r="AQ326" s="403"/>
    </row>
    <row r="327" spans="1:43">
      <c r="A327" t="s">
        <v>1110</v>
      </c>
      <c r="B327" s="1" t="str">
        <f t="shared" si="8"/>
        <v>T14</v>
      </c>
      <c r="C327" s="1" t="str">
        <f t="shared" si="9"/>
        <v>The League Office (guildhall, C, 1)</v>
      </c>
      <c r="F327" s="37" t="s">
        <v>1435</v>
      </c>
      <c r="G327" s="37" t="s">
        <v>1888</v>
      </c>
      <c r="H327" s="61" t="s">
        <v>2475</v>
      </c>
      <c r="I327" s="61" t="s">
        <v>3295</v>
      </c>
      <c r="J327" s="61" t="s">
        <v>2171</v>
      </c>
      <c r="K327" s="61" t="s">
        <v>2144</v>
      </c>
      <c r="L327" s="61">
        <v>1</v>
      </c>
      <c r="M327" s="61"/>
      <c r="N327" s="61"/>
      <c r="O327" s="108" t="s">
        <v>6659</v>
      </c>
      <c r="P327" s="98"/>
      <c r="Q327" s="37" t="str">
        <f>IFERROR(INDEX('VOLO GUIDE TO WATERDEEP'!B$3:B$166,MATCH($H327,'VOLO GUIDE TO WATERDEEP'!$A$3:$A$166,0),1),"")</f>
        <v/>
      </c>
      <c r="R327" s="37" t="str">
        <f>IFERROR(INDEX('VOLO GUIDE TO WATERDEEP'!C$3:C$166,MATCH($H327,'VOLO GUIDE TO WATERDEEP'!$A$3:$A$166,0),1),"")</f>
        <v/>
      </c>
      <c r="S327" s="37" t="str">
        <f>IFERROR(INDEX('VOLO GUIDE TO WATERDEEP'!D$3:D$166,MATCH($H327,'VOLO GUIDE TO WATERDEEP'!$A$3:$A$166,0),1),"")</f>
        <v/>
      </c>
      <c r="T327" s="37" t="str">
        <f>IFERROR(INDEX('VOLO GUIDE TO WATERDEEP'!E$3:E$166,MATCH($H327,'VOLO GUIDE TO WATERDEEP'!$A$3:$A$166,0),1),"")</f>
        <v/>
      </c>
      <c r="U327" s="37" t="str">
        <f>IFERROR(INDEX('VOLO GUIDE TO WATERDEEP'!F$3:F$166,MATCH($H327,'VOLO GUIDE TO WATERDEEP'!$A$3:$A$166,0),1),"")</f>
        <v/>
      </c>
      <c r="V327" s="37" t="str">
        <f>IFERROR(INDEX('VOLO GUIDE TO WATERDEEP'!G$3:G$166,MATCH($H327,'VOLO GUIDE TO WATERDEEP'!$A$3:$A$166,0),1),"")</f>
        <v/>
      </c>
      <c r="W327" s="37" t="str">
        <f>IFERROR(INDEX('VOLO GUIDE TO WATERDEEP'!I$3:I$166,MATCH($H327,'VOLO GUIDE TO WATERDEEP'!$A$3:$A$166,0),1),"")</f>
        <v/>
      </c>
      <c r="X327" s="98"/>
      <c r="Y327" s="37" t="str">
        <f>IFERROR(INDEX(ORGANIZATIONS!$B$2:$B$43,MATCH($F327,ORGANIZATIONS!$G$2:$G$43,0),1),"")</f>
        <v>League of Basketmakers &amp; Wickerworkers</v>
      </c>
      <c r="Z327" s="98"/>
      <c r="AA327" s="37" t="str">
        <f>IFERROR(INDEX(ORGANIZATIONS!$Z$3:$Z$45,MATCH($F327,ORGANIZATIONS!$Y$3:$Y$45,0),1),"")</f>
        <v/>
      </c>
      <c r="AB327" s="98"/>
      <c r="AC327" s="403"/>
      <c r="AD327" s="403"/>
      <c r="AE327" s="403"/>
      <c r="AF327" s="403"/>
      <c r="AG327" s="98"/>
      <c r="AH327" s="403"/>
      <c r="AI327" s="403"/>
      <c r="AJ327" s="403"/>
      <c r="AK327" s="403"/>
      <c r="AL327" s="98"/>
      <c r="AM327" s="403"/>
      <c r="AN327" s="403"/>
      <c r="AO327" s="403"/>
      <c r="AP327" s="403"/>
      <c r="AQ327" s="403"/>
    </row>
    <row r="328" spans="1:43">
      <c r="A328" t="s">
        <v>1111</v>
      </c>
      <c r="B328" s="1" t="str">
        <f t="shared" si="8"/>
        <v>T15</v>
      </c>
      <c r="C328" s="1" t="str">
        <f t="shared" si="9"/>
        <v>The Unicorn's Horn (inn, B, 6)</v>
      </c>
      <c r="F328" s="37" t="s">
        <v>1436</v>
      </c>
      <c r="G328" s="37" t="s">
        <v>1889</v>
      </c>
      <c r="H328" s="61" t="s">
        <v>2476</v>
      </c>
      <c r="I328" s="61" t="s">
        <v>3295</v>
      </c>
      <c r="J328" s="61" t="s">
        <v>2167</v>
      </c>
      <c r="K328" s="61" t="s">
        <v>2156</v>
      </c>
      <c r="L328" s="61">
        <v>6</v>
      </c>
      <c r="M328" s="61"/>
      <c r="N328" s="61"/>
      <c r="O328" s="108" t="s">
        <v>6659</v>
      </c>
      <c r="P328" s="98"/>
      <c r="Q328" s="37" t="str">
        <f>IFERROR(INDEX('VOLO GUIDE TO WATERDEEP'!B$3:B$166,MATCH($H328,'VOLO GUIDE TO WATERDEEP'!$A$3:$A$166,0),1),"")</f>
        <v/>
      </c>
      <c r="R328" s="37" t="str">
        <f>IFERROR(INDEX('VOLO GUIDE TO WATERDEEP'!C$3:C$166,MATCH($H328,'VOLO GUIDE TO WATERDEEP'!$A$3:$A$166,0),1),"")</f>
        <v/>
      </c>
      <c r="S328" s="37" t="str">
        <f>IFERROR(INDEX('VOLO GUIDE TO WATERDEEP'!D$3:D$166,MATCH($H328,'VOLO GUIDE TO WATERDEEP'!$A$3:$A$166,0),1),"")</f>
        <v/>
      </c>
      <c r="T328" s="37" t="str">
        <f>IFERROR(INDEX('VOLO GUIDE TO WATERDEEP'!E$3:E$166,MATCH($H328,'VOLO GUIDE TO WATERDEEP'!$A$3:$A$166,0),1),"")</f>
        <v/>
      </c>
      <c r="U328" s="37" t="str">
        <f>IFERROR(INDEX('VOLO GUIDE TO WATERDEEP'!F$3:F$166,MATCH($H328,'VOLO GUIDE TO WATERDEEP'!$A$3:$A$166,0),1),"")</f>
        <v/>
      </c>
      <c r="V328" s="37" t="str">
        <f>IFERROR(INDEX('VOLO GUIDE TO WATERDEEP'!G$3:G$166,MATCH($H328,'VOLO GUIDE TO WATERDEEP'!$A$3:$A$166,0),1),"")</f>
        <v/>
      </c>
      <c r="W328" s="37" t="str">
        <f>IFERROR(INDEX('VOLO GUIDE TO WATERDEEP'!I$3:I$166,MATCH($H328,'VOLO GUIDE TO WATERDEEP'!$A$3:$A$166,0),1),"")</f>
        <v/>
      </c>
      <c r="X328" s="98"/>
      <c r="Y328" s="37" t="str">
        <f>IFERROR(INDEX(ORGANIZATIONS!$B$2:$B$43,MATCH($F328,ORGANIZATIONS!$G$2:$G$43,0),1),"")</f>
        <v/>
      </c>
      <c r="Z328" s="98"/>
      <c r="AA328" s="37" t="str">
        <f>IFERROR(INDEX(ORGANIZATIONS!$Z$3:$Z$45,MATCH($F328,ORGANIZATIONS!$Y$3:$Y$45,0),1),"")</f>
        <v/>
      </c>
      <c r="AB328" s="98"/>
      <c r="AC328" s="403"/>
      <c r="AD328" s="403"/>
      <c r="AE328" s="403"/>
      <c r="AF328" s="403"/>
      <c r="AG328" s="98"/>
      <c r="AH328" s="403"/>
      <c r="AI328" s="403"/>
      <c r="AJ328" s="403"/>
      <c r="AK328" s="403"/>
      <c r="AL328" s="98"/>
      <c r="AM328" s="403"/>
      <c r="AN328" s="403"/>
      <c r="AO328" s="403"/>
      <c r="AP328" s="403"/>
      <c r="AQ328" s="403"/>
    </row>
    <row r="329" spans="1:43">
      <c r="A329" t="s">
        <v>1112</v>
      </c>
      <c r="B329" s="1" t="str">
        <f t="shared" si="8"/>
        <v>T16</v>
      </c>
      <c r="C329" s="1" t="str">
        <f t="shared" si="9"/>
        <v>Aurora's Realms Shop, Street of Tusks Catalogue Counter (business, B, 4)</v>
      </c>
      <c r="F329" s="37" t="s">
        <v>1437</v>
      </c>
      <c r="G329" s="37" t="s">
        <v>1890</v>
      </c>
      <c r="H329" s="61" t="s">
        <v>2477</v>
      </c>
      <c r="I329" s="61" t="s">
        <v>3295</v>
      </c>
      <c r="J329" s="61" t="s">
        <v>2164</v>
      </c>
      <c r="K329" s="61" t="s">
        <v>2156</v>
      </c>
      <c r="L329" s="61">
        <v>4</v>
      </c>
      <c r="M329" s="61"/>
      <c r="N329" s="61"/>
      <c r="O329" s="108" t="s">
        <v>6659</v>
      </c>
      <c r="P329" s="98"/>
      <c r="Q329" s="37" t="str">
        <f>IFERROR(INDEX('VOLO GUIDE TO WATERDEEP'!B$3:B$166,MATCH($H329,'VOLO GUIDE TO WATERDEEP'!$A$3:$A$166,0),1),"")</f>
        <v/>
      </c>
      <c r="R329" s="37" t="str">
        <f>IFERROR(INDEX('VOLO GUIDE TO WATERDEEP'!C$3:C$166,MATCH($H329,'VOLO GUIDE TO WATERDEEP'!$A$3:$A$166,0),1),"")</f>
        <v/>
      </c>
      <c r="S329" s="37" t="str">
        <f>IFERROR(INDEX('VOLO GUIDE TO WATERDEEP'!D$3:D$166,MATCH($H329,'VOLO GUIDE TO WATERDEEP'!$A$3:$A$166,0),1),"")</f>
        <v/>
      </c>
      <c r="T329" s="37" t="str">
        <f>IFERROR(INDEX('VOLO GUIDE TO WATERDEEP'!E$3:E$166,MATCH($H329,'VOLO GUIDE TO WATERDEEP'!$A$3:$A$166,0),1),"")</f>
        <v/>
      </c>
      <c r="U329" s="37" t="str">
        <f>IFERROR(INDEX('VOLO GUIDE TO WATERDEEP'!F$3:F$166,MATCH($H329,'VOLO GUIDE TO WATERDEEP'!$A$3:$A$166,0),1),"")</f>
        <v/>
      </c>
      <c r="V329" s="37" t="str">
        <f>IFERROR(INDEX('VOLO GUIDE TO WATERDEEP'!G$3:G$166,MATCH($H329,'VOLO GUIDE TO WATERDEEP'!$A$3:$A$166,0),1),"")</f>
        <v/>
      </c>
      <c r="W329" s="37" t="str">
        <f>IFERROR(INDEX('VOLO GUIDE TO WATERDEEP'!I$3:I$166,MATCH($H329,'VOLO GUIDE TO WATERDEEP'!$A$3:$A$166,0),1),"")</f>
        <v/>
      </c>
      <c r="X329" s="98"/>
      <c r="Y329" s="37" t="str">
        <f>IFERROR(INDEX(ORGANIZATIONS!$B$2:$B$43,MATCH($F329,ORGANIZATIONS!$G$2:$G$43,0),1),"")</f>
        <v/>
      </c>
      <c r="Z329" s="98"/>
      <c r="AA329" s="37" t="str">
        <f>IFERROR(INDEX(ORGANIZATIONS!$Z$3:$Z$45,MATCH($F329,ORGANIZATIONS!$Y$3:$Y$45,0),1),"")</f>
        <v/>
      </c>
      <c r="AB329" s="98"/>
      <c r="AC329" s="403"/>
      <c r="AD329" s="403"/>
      <c r="AE329" s="403"/>
      <c r="AF329" s="403"/>
      <c r="AG329" s="98"/>
      <c r="AH329" s="403"/>
      <c r="AI329" s="403"/>
      <c r="AJ329" s="403"/>
      <c r="AK329" s="403"/>
      <c r="AL329" s="98"/>
      <c r="AM329" s="403"/>
      <c r="AN329" s="403"/>
      <c r="AO329" s="403"/>
      <c r="AP329" s="403"/>
      <c r="AQ329" s="403"/>
    </row>
    <row r="330" spans="1:43">
      <c r="A330" t="s">
        <v>1113</v>
      </c>
      <c r="B330" s="1" t="str">
        <f t="shared" si="8"/>
        <v>T17</v>
      </c>
      <c r="C330" s="1" t="str">
        <f t="shared" si="9"/>
        <v>Orsabbas's Fine Imports (business, C, 3)</v>
      </c>
      <c r="F330" s="37" t="s">
        <v>1438</v>
      </c>
      <c r="G330" s="37" t="s">
        <v>1891</v>
      </c>
      <c r="H330" s="61" t="s">
        <v>2478</v>
      </c>
      <c r="I330" s="61" t="s">
        <v>3295</v>
      </c>
      <c r="J330" s="61" t="s">
        <v>2164</v>
      </c>
      <c r="K330" s="61" t="s">
        <v>2144</v>
      </c>
      <c r="L330" s="61">
        <v>3</v>
      </c>
      <c r="M330" s="61"/>
      <c r="N330" s="61"/>
      <c r="O330" s="108" t="s">
        <v>6659</v>
      </c>
      <c r="P330" s="98"/>
      <c r="Q330" s="37" t="str">
        <f>IFERROR(INDEX('VOLO GUIDE TO WATERDEEP'!B$3:B$166,MATCH($H330,'VOLO GUIDE TO WATERDEEP'!$A$3:$A$166,0),1),"")</f>
        <v/>
      </c>
      <c r="R330" s="37" t="str">
        <f>IFERROR(INDEX('VOLO GUIDE TO WATERDEEP'!C$3:C$166,MATCH($H330,'VOLO GUIDE TO WATERDEEP'!$A$3:$A$166,0),1),"")</f>
        <v/>
      </c>
      <c r="S330" s="37" t="str">
        <f>IFERROR(INDEX('VOLO GUIDE TO WATERDEEP'!D$3:D$166,MATCH($H330,'VOLO GUIDE TO WATERDEEP'!$A$3:$A$166,0),1),"")</f>
        <v/>
      </c>
      <c r="T330" s="37" t="str">
        <f>IFERROR(INDEX('VOLO GUIDE TO WATERDEEP'!E$3:E$166,MATCH($H330,'VOLO GUIDE TO WATERDEEP'!$A$3:$A$166,0),1),"")</f>
        <v/>
      </c>
      <c r="U330" s="37" t="str">
        <f>IFERROR(INDEX('VOLO GUIDE TO WATERDEEP'!F$3:F$166,MATCH($H330,'VOLO GUIDE TO WATERDEEP'!$A$3:$A$166,0),1),"")</f>
        <v/>
      </c>
      <c r="V330" s="37" t="str">
        <f>IFERROR(INDEX('VOLO GUIDE TO WATERDEEP'!G$3:G$166,MATCH($H330,'VOLO GUIDE TO WATERDEEP'!$A$3:$A$166,0),1),"")</f>
        <v/>
      </c>
      <c r="W330" s="37" t="str">
        <f>IFERROR(INDEX('VOLO GUIDE TO WATERDEEP'!I$3:I$166,MATCH($H330,'VOLO GUIDE TO WATERDEEP'!$A$3:$A$166,0),1),"")</f>
        <v/>
      </c>
      <c r="X330" s="98"/>
      <c r="Y330" s="37" t="str">
        <f>IFERROR(INDEX(ORGANIZATIONS!$B$2:$B$43,MATCH($F330,ORGANIZATIONS!$G$2:$G$43,0),1),"")</f>
        <v/>
      </c>
      <c r="Z330" s="98"/>
      <c r="AA330" s="37" t="str">
        <f>IFERROR(INDEX(ORGANIZATIONS!$Z$3:$Z$45,MATCH($F330,ORGANIZATIONS!$Y$3:$Y$45,0),1),"")</f>
        <v/>
      </c>
      <c r="AB330" s="98"/>
      <c r="AC330" s="403"/>
      <c r="AD330" s="403"/>
      <c r="AE330" s="403"/>
      <c r="AF330" s="403"/>
      <c r="AG330" s="98"/>
      <c r="AH330" s="403"/>
      <c r="AI330" s="403"/>
      <c r="AJ330" s="403"/>
      <c r="AK330" s="403"/>
      <c r="AL330" s="98"/>
      <c r="AM330" s="403"/>
      <c r="AN330" s="403"/>
      <c r="AO330" s="403"/>
      <c r="AP330" s="403"/>
      <c r="AQ330" s="403"/>
    </row>
    <row r="331" spans="1:43">
      <c r="A331" t="s">
        <v>1114</v>
      </c>
      <c r="B331" s="1" t="str">
        <f t="shared" si="8"/>
        <v>T18</v>
      </c>
      <c r="C331" s="1" t="str">
        <f t="shared" si="9"/>
        <v>Riautar's Weaponry (business, C, 2)</v>
      </c>
      <c r="F331" s="37" t="s">
        <v>1439</v>
      </c>
      <c r="G331" s="37" t="s">
        <v>1892</v>
      </c>
      <c r="H331" s="61" t="s">
        <v>2479</v>
      </c>
      <c r="I331" s="61" t="s">
        <v>3295</v>
      </c>
      <c r="J331" s="61" t="s">
        <v>2164</v>
      </c>
      <c r="K331" s="61" t="s">
        <v>2144</v>
      </c>
      <c r="L331" s="61">
        <v>2</v>
      </c>
      <c r="M331" s="61"/>
      <c r="N331" s="61"/>
      <c r="O331" s="108" t="s">
        <v>6659</v>
      </c>
      <c r="P331" s="98"/>
      <c r="Q331" s="37" t="str">
        <f>IFERROR(INDEX('VOLO GUIDE TO WATERDEEP'!B$3:B$166,MATCH($H331,'VOLO GUIDE TO WATERDEEP'!$A$3:$A$166,0),1),"")</f>
        <v/>
      </c>
      <c r="R331" s="37" t="str">
        <f>IFERROR(INDEX('VOLO GUIDE TO WATERDEEP'!C$3:C$166,MATCH($H331,'VOLO GUIDE TO WATERDEEP'!$A$3:$A$166,0),1),"")</f>
        <v/>
      </c>
      <c r="S331" s="37" t="str">
        <f>IFERROR(INDEX('VOLO GUIDE TO WATERDEEP'!D$3:D$166,MATCH($H331,'VOLO GUIDE TO WATERDEEP'!$A$3:$A$166,0),1),"")</f>
        <v/>
      </c>
      <c r="T331" s="37" t="str">
        <f>IFERROR(INDEX('VOLO GUIDE TO WATERDEEP'!E$3:E$166,MATCH($H331,'VOLO GUIDE TO WATERDEEP'!$A$3:$A$166,0),1),"")</f>
        <v/>
      </c>
      <c r="U331" s="37" t="str">
        <f>IFERROR(INDEX('VOLO GUIDE TO WATERDEEP'!F$3:F$166,MATCH($H331,'VOLO GUIDE TO WATERDEEP'!$A$3:$A$166,0),1),"")</f>
        <v/>
      </c>
      <c r="V331" s="37" t="str">
        <f>IFERROR(INDEX('VOLO GUIDE TO WATERDEEP'!G$3:G$166,MATCH($H331,'VOLO GUIDE TO WATERDEEP'!$A$3:$A$166,0),1),"")</f>
        <v/>
      </c>
      <c r="W331" s="37" t="str">
        <f>IFERROR(INDEX('VOLO GUIDE TO WATERDEEP'!I$3:I$166,MATCH($H331,'VOLO GUIDE TO WATERDEEP'!$A$3:$A$166,0),1),"")</f>
        <v/>
      </c>
      <c r="X331" s="98"/>
      <c r="Y331" s="37" t="str">
        <f>IFERROR(INDEX(ORGANIZATIONS!$B$2:$B$43,MATCH($F331,ORGANIZATIONS!$G$2:$G$43,0),1),"")</f>
        <v/>
      </c>
      <c r="Z331" s="98"/>
      <c r="AA331" s="37" t="str">
        <f>IFERROR(INDEX(ORGANIZATIONS!$Z$3:$Z$45,MATCH($F331,ORGANIZATIONS!$Y$3:$Y$45,0),1),"")</f>
        <v/>
      </c>
      <c r="AB331" s="98"/>
      <c r="AC331" s="403"/>
      <c r="AD331" s="403"/>
      <c r="AE331" s="403"/>
      <c r="AF331" s="403"/>
      <c r="AG331" s="98"/>
      <c r="AH331" s="403"/>
      <c r="AI331" s="403"/>
      <c r="AJ331" s="403"/>
      <c r="AK331" s="403"/>
      <c r="AL331" s="98"/>
      <c r="AM331" s="403"/>
      <c r="AN331" s="403"/>
      <c r="AO331" s="403"/>
      <c r="AP331" s="403"/>
      <c r="AQ331" s="403"/>
    </row>
    <row r="332" spans="1:43">
      <c r="A332" t="s">
        <v>1115</v>
      </c>
      <c r="B332" s="1" t="str">
        <f t="shared" si="8"/>
        <v>T19</v>
      </c>
      <c r="C332" s="1" t="str">
        <f t="shared" si="9"/>
        <v>The House of Song (guildhall, B, 2)</v>
      </c>
      <c r="F332" s="37" t="s">
        <v>1440</v>
      </c>
      <c r="G332" s="37" t="s">
        <v>1893</v>
      </c>
      <c r="H332" s="61" t="s">
        <v>2480</v>
      </c>
      <c r="I332" s="61" t="s">
        <v>3295</v>
      </c>
      <c r="J332" s="61" t="s">
        <v>2171</v>
      </c>
      <c r="K332" s="61" t="s">
        <v>2156</v>
      </c>
      <c r="L332" s="61">
        <v>2</v>
      </c>
      <c r="M332" s="61"/>
      <c r="N332" s="61"/>
      <c r="O332" s="108" t="s">
        <v>6659</v>
      </c>
      <c r="P332" s="98"/>
      <c r="Q332" s="37" t="str">
        <f>IFERROR(INDEX('VOLO GUIDE TO WATERDEEP'!B$3:B$166,MATCH($H332,'VOLO GUIDE TO WATERDEEP'!$A$3:$A$166,0),1),"")</f>
        <v/>
      </c>
      <c r="R332" s="37" t="str">
        <f>IFERROR(INDEX('VOLO GUIDE TO WATERDEEP'!C$3:C$166,MATCH($H332,'VOLO GUIDE TO WATERDEEP'!$A$3:$A$166,0),1),"")</f>
        <v/>
      </c>
      <c r="S332" s="37" t="str">
        <f>IFERROR(INDEX('VOLO GUIDE TO WATERDEEP'!D$3:D$166,MATCH($H332,'VOLO GUIDE TO WATERDEEP'!$A$3:$A$166,0),1),"")</f>
        <v/>
      </c>
      <c r="T332" s="37" t="str">
        <f>IFERROR(INDEX('VOLO GUIDE TO WATERDEEP'!E$3:E$166,MATCH($H332,'VOLO GUIDE TO WATERDEEP'!$A$3:$A$166,0),1),"")</f>
        <v/>
      </c>
      <c r="U332" s="37" t="str">
        <f>IFERROR(INDEX('VOLO GUIDE TO WATERDEEP'!F$3:F$166,MATCH($H332,'VOLO GUIDE TO WATERDEEP'!$A$3:$A$166,0),1),"")</f>
        <v/>
      </c>
      <c r="V332" s="37" t="str">
        <f>IFERROR(INDEX('VOLO GUIDE TO WATERDEEP'!G$3:G$166,MATCH($H332,'VOLO GUIDE TO WATERDEEP'!$A$3:$A$166,0),1),"")</f>
        <v/>
      </c>
      <c r="W332" s="37" t="str">
        <f>IFERROR(INDEX('VOLO GUIDE TO WATERDEEP'!I$3:I$166,MATCH($H332,'VOLO GUIDE TO WATERDEEP'!$A$3:$A$166,0),1),"")</f>
        <v/>
      </c>
      <c r="X332" s="98"/>
      <c r="Y332" s="37" t="str">
        <f>IFERROR(INDEX(ORGANIZATIONS!$B$2:$B$43,MATCH($F332,ORGANIZATIONS!$G$2:$G$43,0),1),"")</f>
        <v>Council of Musicians, Instrument-Makers, &amp; Choristers</v>
      </c>
      <c r="Z332" s="98"/>
      <c r="AA332" s="37" t="str">
        <f>IFERROR(INDEX(ORGANIZATIONS!$Z$3:$Z$45,MATCH($F332,ORGANIZATIONS!$Y$3:$Y$45,0),1),"")</f>
        <v/>
      </c>
      <c r="AB332" s="98"/>
      <c r="AC332" s="403"/>
      <c r="AD332" s="403"/>
      <c r="AE332" s="403"/>
      <c r="AF332" s="403"/>
      <c r="AG332" s="98"/>
      <c r="AH332" s="403"/>
      <c r="AI332" s="403"/>
      <c r="AJ332" s="403"/>
      <c r="AK332" s="403"/>
      <c r="AL332" s="98"/>
      <c r="AM332" s="403"/>
      <c r="AN332" s="403"/>
      <c r="AO332" s="403"/>
      <c r="AP332" s="403"/>
      <c r="AQ332" s="403"/>
    </row>
    <row r="333" spans="1:43">
      <c r="A333" t="s">
        <v>1116</v>
      </c>
      <c r="B333" s="1" t="str">
        <f t="shared" si="8"/>
        <v>T20</v>
      </c>
      <c r="C333" s="1" t="str">
        <f t="shared" si="9"/>
        <v>Patient Fingers Fine work (business, C, 2)</v>
      </c>
      <c r="F333" s="37" t="s">
        <v>1441</v>
      </c>
      <c r="G333" s="37" t="s">
        <v>1894</v>
      </c>
      <c r="H333" s="61" t="s">
        <v>2481</v>
      </c>
      <c r="I333" s="61" t="s">
        <v>3295</v>
      </c>
      <c r="J333" s="61" t="s">
        <v>2164</v>
      </c>
      <c r="K333" s="61" t="s">
        <v>2144</v>
      </c>
      <c r="L333" s="61">
        <v>2</v>
      </c>
      <c r="M333" s="61"/>
      <c r="N333" s="61"/>
      <c r="O333" s="108" t="s">
        <v>6659</v>
      </c>
      <c r="P333" s="98"/>
      <c r="Q333" s="37" t="str">
        <f>IFERROR(INDEX('VOLO GUIDE TO WATERDEEP'!B$3:B$166,MATCH($H333,'VOLO GUIDE TO WATERDEEP'!$A$3:$A$166,0),1),"")</f>
        <v/>
      </c>
      <c r="R333" s="37" t="str">
        <f>IFERROR(INDEX('VOLO GUIDE TO WATERDEEP'!C$3:C$166,MATCH($H333,'VOLO GUIDE TO WATERDEEP'!$A$3:$A$166,0),1),"")</f>
        <v/>
      </c>
      <c r="S333" s="37" t="str">
        <f>IFERROR(INDEX('VOLO GUIDE TO WATERDEEP'!D$3:D$166,MATCH($H333,'VOLO GUIDE TO WATERDEEP'!$A$3:$A$166,0),1),"")</f>
        <v/>
      </c>
      <c r="T333" s="37" t="str">
        <f>IFERROR(INDEX('VOLO GUIDE TO WATERDEEP'!E$3:E$166,MATCH($H333,'VOLO GUIDE TO WATERDEEP'!$A$3:$A$166,0),1),"")</f>
        <v/>
      </c>
      <c r="U333" s="37" t="str">
        <f>IFERROR(INDEX('VOLO GUIDE TO WATERDEEP'!F$3:F$166,MATCH($H333,'VOLO GUIDE TO WATERDEEP'!$A$3:$A$166,0),1),"")</f>
        <v/>
      </c>
      <c r="V333" s="37" t="str">
        <f>IFERROR(INDEX('VOLO GUIDE TO WATERDEEP'!G$3:G$166,MATCH($H333,'VOLO GUIDE TO WATERDEEP'!$A$3:$A$166,0),1),"")</f>
        <v/>
      </c>
      <c r="W333" s="37" t="str">
        <f>IFERROR(INDEX('VOLO GUIDE TO WATERDEEP'!I$3:I$166,MATCH($H333,'VOLO GUIDE TO WATERDEEP'!$A$3:$A$166,0),1),"")</f>
        <v/>
      </c>
      <c r="X333" s="98"/>
      <c r="Y333" s="37" t="str">
        <f>IFERROR(INDEX(ORGANIZATIONS!$B$2:$B$43,MATCH($F333,ORGANIZATIONS!$G$2:$G$43,0),1),"")</f>
        <v/>
      </c>
      <c r="Z333" s="98"/>
      <c r="AA333" s="37" t="str">
        <f>IFERROR(INDEX(ORGANIZATIONS!$Z$3:$Z$45,MATCH($F333,ORGANIZATIONS!$Y$3:$Y$45,0),1),"")</f>
        <v/>
      </c>
      <c r="AB333" s="98"/>
      <c r="AC333" s="403"/>
      <c r="AD333" s="403"/>
      <c r="AE333" s="403"/>
      <c r="AF333" s="403"/>
      <c r="AG333" s="98"/>
      <c r="AH333" s="403"/>
      <c r="AI333" s="403"/>
      <c r="AJ333" s="403"/>
      <c r="AK333" s="403"/>
      <c r="AL333" s="98"/>
      <c r="AM333" s="403"/>
      <c r="AN333" s="403"/>
      <c r="AO333" s="403"/>
      <c r="AP333" s="403"/>
      <c r="AQ333" s="403"/>
    </row>
    <row r="334" spans="1:43">
      <c r="A334" t="s">
        <v>1117</v>
      </c>
      <c r="B334" s="1" t="str">
        <f t="shared" si="8"/>
        <v>T21</v>
      </c>
      <c r="C334" s="1" t="str">
        <f t="shared" si="9"/>
        <v>League of Basketmakers &amp; Wickerworkers Storage (warehouse, C)</v>
      </c>
      <c r="F334" s="37" t="s">
        <v>1442</v>
      </c>
      <c r="G334" s="37" t="s">
        <v>1895</v>
      </c>
      <c r="H334" s="61" t="s">
        <v>2482</v>
      </c>
      <c r="I334" s="61" t="s">
        <v>3295</v>
      </c>
      <c r="J334" s="61" t="s">
        <v>2170</v>
      </c>
      <c r="K334" s="61" t="s">
        <v>2144</v>
      </c>
      <c r="L334" s="61">
        <v>1</v>
      </c>
      <c r="M334" s="61"/>
      <c r="N334" s="61"/>
      <c r="O334" s="108" t="s">
        <v>6659</v>
      </c>
      <c r="P334" s="98"/>
      <c r="Q334" s="37" t="str">
        <f>IFERROR(INDEX('VOLO GUIDE TO WATERDEEP'!B$3:B$166,MATCH($H334,'VOLO GUIDE TO WATERDEEP'!$A$3:$A$166,0),1),"")</f>
        <v/>
      </c>
      <c r="R334" s="37" t="str">
        <f>IFERROR(INDEX('VOLO GUIDE TO WATERDEEP'!C$3:C$166,MATCH($H334,'VOLO GUIDE TO WATERDEEP'!$A$3:$A$166,0),1),"")</f>
        <v/>
      </c>
      <c r="S334" s="37" t="str">
        <f>IFERROR(INDEX('VOLO GUIDE TO WATERDEEP'!D$3:D$166,MATCH($H334,'VOLO GUIDE TO WATERDEEP'!$A$3:$A$166,0),1),"")</f>
        <v/>
      </c>
      <c r="T334" s="37" t="str">
        <f>IFERROR(INDEX('VOLO GUIDE TO WATERDEEP'!E$3:E$166,MATCH($H334,'VOLO GUIDE TO WATERDEEP'!$A$3:$A$166,0),1),"")</f>
        <v/>
      </c>
      <c r="U334" s="37" t="str">
        <f>IFERROR(INDEX('VOLO GUIDE TO WATERDEEP'!F$3:F$166,MATCH($H334,'VOLO GUIDE TO WATERDEEP'!$A$3:$A$166,0),1),"")</f>
        <v/>
      </c>
      <c r="V334" s="37" t="str">
        <f>IFERROR(INDEX('VOLO GUIDE TO WATERDEEP'!G$3:G$166,MATCH($H334,'VOLO GUIDE TO WATERDEEP'!$A$3:$A$166,0),1),"")</f>
        <v/>
      </c>
      <c r="W334" s="37" t="str">
        <f>IFERROR(INDEX('VOLO GUIDE TO WATERDEEP'!I$3:I$166,MATCH($H334,'VOLO GUIDE TO WATERDEEP'!$A$3:$A$166,0),1),"")</f>
        <v/>
      </c>
      <c r="X334" s="98"/>
      <c r="Y334" s="37" t="str">
        <f>IFERROR(INDEX(ORGANIZATIONS!$B$2:$B$43,MATCH($F334,ORGANIZATIONS!$G$2:$G$43,0),1),"")</f>
        <v/>
      </c>
      <c r="Z334" s="98"/>
      <c r="AA334" s="37" t="str">
        <f>IFERROR(INDEX(ORGANIZATIONS!$Z$3:$Z$45,MATCH($F334,ORGANIZATIONS!$Y$3:$Y$45,0),1),"")</f>
        <v/>
      </c>
      <c r="AB334" s="98"/>
      <c r="AC334" s="403"/>
      <c r="AD334" s="403"/>
      <c r="AE334" s="403"/>
      <c r="AF334" s="403"/>
      <c r="AG334" s="98"/>
      <c r="AH334" s="403"/>
      <c r="AI334" s="403"/>
      <c r="AJ334" s="403"/>
      <c r="AK334" s="403"/>
      <c r="AL334" s="98"/>
      <c r="AM334" s="403"/>
      <c r="AN334" s="403"/>
      <c r="AO334" s="403"/>
      <c r="AP334" s="403"/>
      <c r="AQ334" s="403"/>
    </row>
    <row r="335" spans="1:43">
      <c r="A335" t="s">
        <v>1118</v>
      </c>
      <c r="B335" s="1" t="str">
        <f t="shared" si="8"/>
        <v>T22</v>
      </c>
      <c r="C335" s="1" t="str">
        <f t="shared" si="9"/>
        <v>The House of Cleanliness (guildhall, C, 1)</v>
      </c>
      <c r="F335" s="37" t="s">
        <v>1443</v>
      </c>
      <c r="G335" s="37" t="s">
        <v>1896</v>
      </c>
      <c r="H335" s="61" t="s">
        <v>2483</v>
      </c>
      <c r="I335" s="61" t="s">
        <v>3295</v>
      </c>
      <c r="J335" s="61" t="s">
        <v>2171</v>
      </c>
      <c r="K335" s="61" t="s">
        <v>2144</v>
      </c>
      <c r="L335" s="61">
        <v>1</v>
      </c>
      <c r="M335" s="61"/>
      <c r="N335" s="61"/>
      <c r="O335" s="108" t="s">
        <v>6659</v>
      </c>
      <c r="P335" s="98"/>
      <c r="Q335" s="37" t="str">
        <f>IFERROR(INDEX('VOLO GUIDE TO WATERDEEP'!B$3:B$166,MATCH($H335,'VOLO GUIDE TO WATERDEEP'!$A$3:$A$166,0),1),"")</f>
        <v/>
      </c>
      <c r="R335" s="37" t="str">
        <f>IFERROR(INDEX('VOLO GUIDE TO WATERDEEP'!C$3:C$166,MATCH($H335,'VOLO GUIDE TO WATERDEEP'!$A$3:$A$166,0),1),"")</f>
        <v/>
      </c>
      <c r="S335" s="37" t="str">
        <f>IFERROR(INDEX('VOLO GUIDE TO WATERDEEP'!D$3:D$166,MATCH($H335,'VOLO GUIDE TO WATERDEEP'!$A$3:$A$166,0),1),"")</f>
        <v/>
      </c>
      <c r="T335" s="37" t="str">
        <f>IFERROR(INDEX('VOLO GUIDE TO WATERDEEP'!E$3:E$166,MATCH($H335,'VOLO GUIDE TO WATERDEEP'!$A$3:$A$166,0),1),"")</f>
        <v/>
      </c>
      <c r="U335" s="37" t="str">
        <f>IFERROR(INDEX('VOLO GUIDE TO WATERDEEP'!F$3:F$166,MATCH($H335,'VOLO GUIDE TO WATERDEEP'!$A$3:$A$166,0),1),"")</f>
        <v/>
      </c>
      <c r="V335" s="37" t="str">
        <f>IFERROR(INDEX('VOLO GUIDE TO WATERDEEP'!G$3:G$166,MATCH($H335,'VOLO GUIDE TO WATERDEEP'!$A$3:$A$166,0),1),"")</f>
        <v/>
      </c>
      <c r="W335" s="37" t="str">
        <f>IFERROR(INDEX('VOLO GUIDE TO WATERDEEP'!I$3:I$166,MATCH($H335,'VOLO GUIDE TO WATERDEEP'!$A$3:$A$166,0),1),"")</f>
        <v/>
      </c>
      <c r="X335" s="98"/>
      <c r="Y335" s="37" t="str">
        <f>IFERROR(INDEX(ORGANIZATIONS!$B$2:$B$43,MATCH($F335,ORGANIZATIONS!$G$2:$G$43,0),1),"")</f>
        <v>Launderers' Guild</v>
      </c>
      <c r="Z335" s="98"/>
      <c r="AA335" s="37" t="str">
        <f>IFERROR(INDEX(ORGANIZATIONS!$Z$3:$Z$45,MATCH($F335,ORGANIZATIONS!$Y$3:$Y$45,0),1),"")</f>
        <v/>
      </c>
      <c r="AB335" s="98"/>
      <c r="AC335" s="403"/>
      <c r="AD335" s="403"/>
      <c r="AE335" s="403"/>
      <c r="AF335" s="403"/>
      <c r="AG335" s="98"/>
      <c r="AH335" s="403"/>
      <c r="AI335" s="403"/>
      <c r="AJ335" s="403"/>
      <c r="AK335" s="403"/>
      <c r="AL335" s="98"/>
      <c r="AM335" s="403"/>
      <c r="AN335" s="403"/>
      <c r="AO335" s="403"/>
      <c r="AP335" s="403"/>
      <c r="AQ335" s="403"/>
    </row>
    <row r="336" spans="1:43">
      <c r="A336" t="s">
        <v>1119</v>
      </c>
      <c r="B336" s="1" t="str">
        <f t="shared" si="8"/>
        <v>T23</v>
      </c>
      <c r="C336" s="1" t="str">
        <f t="shared" si="9"/>
        <v>Belmonder's Meats (business, C, 1)</v>
      </c>
      <c r="F336" s="37" t="s">
        <v>1444</v>
      </c>
      <c r="G336" s="37" t="s">
        <v>1897</v>
      </c>
      <c r="H336" s="61" t="s">
        <v>2484</v>
      </c>
      <c r="I336" s="61" t="s">
        <v>3295</v>
      </c>
      <c r="J336" s="61" t="s">
        <v>2164</v>
      </c>
      <c r="K336" s="61" t="s">
        <v>2144</v>
      </c>
      <c r="L336" s="61">
        <v>1</v>
      </c>
      <c r="M336" s="61"/>
      <c r="N336" s="61"/>
      <c r="O336" s="108" t="s">
        <v>6659</v>
      </c>
      <c r="P336" s="98"/>
      <c r="Q336" s="37" t="str">
        <f>IFERROR(INDEX('VOLO GUIDE TO WATERDEEP'!B$3:B$166,MATCH($H336,'VOLO GUIDE TO WATERDEEP'!$A$3:$A$166,0),1),"")</f>
        <v/>
      </c>
      <c r="R336" s="37" t="str">
        <f>IFERROR(INDEX('VOLO GUIDE TO WATERDEEP'!C$3:C$166,MATCH($H336,'VOLO GUIDE TO WATERDEEP'!$A$3:$A$166,0),1),"")</f>
        <v/>
      </c>
      <c r="S336" s="37" t="str">
        <f>IFERROR(INDEX('VOLO GUIDE TO WATERDEEP'!D$3:D$166,MATCH($H336,'VOLO GUIDE TO WATERDEEP'!$A$3:$A$166,0),1),"")</f>
        <v/>
      </c>
      <c r="T336" s="37" t="str">
        <f>IFERROR(INDEX('VOLO GUIDE TO WATERDEEP'!E$3:E$166,MATCH($H336,'VOLO GUIDE TO WATERDEEP'!$A$3:$A$166,0),1),"")</f>
        <v/>
      </c>
      <c r="U336" s="37" t="str">
        <f>IFERROR(INDEX('VOLO GUIDE TO WATERDEEP'!F$3:F$166,MATCH($H336,'VOLO GUIDE TO WATERDEEP'!$A$3:$A$166,0),1),"")</f>
        <v/>
      </c>
      <c r="V336" s="37" t="str">
        <f>IFERROR(INDEX('VOLO GUIDE TO WATERDEEP'!G$3:G$166,MATCH($H336,'VOLO GUIDE TO WATERDEEP'!$A$3:$A$166,0),1),"")</f>
        <v/>
      </c>
      <c r="W336" s="37" t="str">
        <f>IFERROR(INDEX('VOLO GUIDE TO WATERDEEP'!I$3:I$166,MATCH($H336,'VOLO GUIDE TO WATERDEEP'!$A$3:$A$166,0),1),"")</f>
        <v/>
      </c>
      <c r="X336" s="98"/>
      <c r="Y336" s="37" t="str">
        <f>IFERROR(INDEX(ORGANIZATIONS!$B$2:$B$43,MATCH($F336,ORGANIZATIONS!$G$2:$G$43,0),1),"")</f>
        <v/>
      </c>
      <c r="Z336" s="98"/>
      <c r="AA336" s="37" t="str">
        <f>IFERROR(INDEX(ORGANIZATIONS!$Z$3:$Z$45,MATCH($F336,ORGANIZATIONS!$Y$3:$Y$45,0),1),"")</f>
        <v/>
      </c>
      <c r="AB336" s="98"/>
      <c r="AC336" s="403"/>
      <c r="AD336" s="403"/>
      <c r="AE336" s="403"/>
      <c r="AF336" s="403"/>
      <c r="AG336" s="98"/>
      <c r="AH336" s="403"/>
      <c r="AI336" s="403"/>
      <c r="AJ336" s="403"/>
      <c r="AK336" s="403"/>
      <c r="AL336" s="98"/>
      <c r="AM336" s="403"/>
      <c r="AN336" s="403"/>
      <c r="AO336" s="403"/>
      <c r="AP336" s="403"/>
      <c r="AQ336" s="403"/>
    </row>
    <row r="337" spans="1:43">
      <c r="A337" t="s">
        <v>1120</v>
      </c>
      <c r="B337" s="1" t="str">
        <f t="shared" si="8"/>
        <v>T24</v>
      </c>
      <c r="C337" s="1" t="str">
        <f t="shared" si="9"/>
        <v>Thond Glass and Glazing Shop (business, C, 2)</v>
      </c>
      <c r="F337" s="37" t="s">
        <v>1445</v>
      </c>
      <c r="G337" s="37" t="s">
        <v>1898</v>
      </c>
      <c r="H337" s="61" t="s">
        <v>2485</v>
      </c>
      <c r="I337" s="61" t="s">
        <v>3295</v>
      </c>
      <c r="J337" s="61" t="s">
        <v>2164</v>
      </c>
      <c r="K337" s="61" t="s">
        <v>2144</v>
      </c>
      <c r="L337" s="61">
        <v>2</v>
      </c>
      <c r="M337" s="61"/>
      <c r="N337" s="61"/>
      <c r="O337" s="108" t="s">
        <v>6659</v>
      </c>
      <c r="P337" s="98"/>
      <c r="Q337" s="37" t="str">
        <f>IFERROR(INDEX('VOLO GUIDE TO WATERDEEP'!B$3:B$166,MATCH($H337,'VOLO GUIDE TO WATERDEEP'!$A$3:$A$166,0),1),"")</f>
        <v/>
      </c>
      <c r="R337" s="37" t="str">
        <f>IFERROR(INDEX('VOLO GUIDE TO WATERDEEP'!C$3:C$166,MATCH($H337,'VOLO GUIDE TO WATERDEEP'!$A$3:$A$166,0),1),"")</f>
        <v/>
      </c>
      <c r="S337" s="37" t="str">
        <f>IFERROR(INDEX('VOLO GUIDE TO WATERDEEP'!D$3:D$166,MATCH($H337,'VOLO GUIDE TO WATERDEEP'!$A$3:$A$166,0),1),"")</f>
        <v/>
      </c>
      <c r="T337" s="37" t="str">
        <f>IFERROR(INDEX('VOLO GUIDE TO WATERDEEP'!E$3:E$166,MATCH($H337,'VOLO GUIDE TO WATERDEEP'!$A$3:$A$166,0),1),"")</f>
        <v/>
      </c>
      <c r="U337" s="37" t="str">
        <f>IFERROR(INDEX('VOLO GUIDE TO WATERDEEP'!F$3:F$166,MATCH($H337,'VOLO GUIDE TO WATERDEEP'!$A$3:$A$166,0),1),"")</f>
        <v/>
      </c>
      <c r="V337" s="37" t="str">
        <f>IFERROR(INDEX('VOLO GUIDE TO WATERDEEP'!G$3:G$166,MATCH($H337,'VOLO GUIDE TO WATERDEEP'!$A$3:$A$166,0),1),"")</f>
        <v/>
      </c>
      <c r="W337" s="37" t="str">
        <f>IFERROR(INDEX('VOLO GUIDE TO WATERDEEP'!I$3:I$166,MATCH($H337,'VOLO GUIDE TO WATERDEEP'!$A$3:$A$166,0),1),"")</f>
        <v/>
      </c>
      <c r="X337" s="98"/>
      <c r="Y337" s="37" t="str">
        <f>IFERROR(INDEX(ORGANIZATIONS!$B$2:$B$43,MATCH($F337,ORGANIZATIONS!$G$2:$G$43,0),1),"")</f>
        <v/>
      </c>
      <c r="Z337" s="98"/>
      <c r="AA337" s="37" t="str">
        <f>IFERROR(INDEX(ORGANIZATIONS!$Z$3:$Z$45,MATCH($F337,ORGANIZATIONS!$Y$3:$Y$45,0),1),"")</f>
        <v/>
      </c>
      <c r="AB337" s="98"/>
      <c r="AC337" s="403"/>
      <c r="AD337" s="403"/>
      <c r="AE337" s="403"/>
      <c r="AF337" s="403"/>
      <c r="AG337" s="98"/>
      <c r="AH337" s="403"/>
      <c r="AI337" s="403"/>
      <c r="AJ337" s="403"/>
      <c r="AK337" s="403"/>
      <c r="AL337" s="98"/>
      <c r="AM337" s="403"/>
      <c r="AN337" s="403"/>
      <c r="AO337" s="403"/>
      <c r="AP337" s="403"/>
      <c r="AQ337" s="403"/>
    </row>
    <row r="338" spans="1:43">
      <c r="A338" t="s">
        <v>1121</v>
      </c>
      <c r="B338" s="1" t="str">
        <f t="shared" si="8"/>
        <v>T25</v>
      </c>
      <c r="C338" s="1" t="str">
        <f t="shared" si="9"/>
        <v>The Zoarstar (guildhall, temple, B, 3)</v>
      </c>
      <c r="F338" s="37" t="s">
        <v>1446</v>
      </c>
      <c r="G338" s="37" t="s">
        <v>1899</v>
      </c>
      <c r="H338" s="61" t="s">
        <v>2486</v>
      </c>
      <c r="I338" s="61" t="s">
        <v>3295</v>
      </c>
      <c r="J338" s="61" t="s">
        <v>2171</v>
      </c>
      <c r="K338" s="61" t="s">
        <v>2156</v>
      </c>
      <c r="L338" s="61">
        <v>3</v>
      </c>
      <c r="M338" s="61"/>
      <c r="N338" s="61"/>
      <c r="O338" s="108" t="s">
        <v>6659</v>
      </c>
      <c r="P338" s="98"/>
      <c r="Q338" s="37" t="str">
        <f>IFERROR(INDEX('VOLO GUIDE TO WATERDEEP'!B$3:B$166,MATCH($H338,'VOLO GUIDE TO WATERDEEP'!$A$3:$A$166,0),1),"")</f>
        <v/>
      </c>
      <c r="R338" s="37" t="str">
        <f>IFERROR(INDEX('VOLO GUIDE TO WATERDEEP'!C$3:C$166,MATCH($H338,'VOLO GUIDE TO WATERDEEP'!$A$3:$A$166,0),1),"")</f>
        <v/>
      </c>
      <c r="S338" s="37" t="str">
        <f>IFERROR(INDEX('VOLO GUIDE TO WATERDEEP'!D$3:D$166,MATCH($H338,'VOLO GUIDE TO WATERDEEP'!$A$3:$A$166,0),1),"")</f>
        <v/>
      </c>
      <c r="T338" s="37" t="str">
        <f>IFERROR(INDEX('VOLO GUIDE TO WATERDEEP'!E$3:E$166,MATCH($H338,'VOLO GUIDE TO WATERDEEP'!$A$3:$A$166,0),1),"")</f>
        <v/>
      </c>
      <c r="U338" s="37" t="str">
        <f>IFERROR(INDEX('VOLO GUIDE TO WATERDEEP'!F$3:F$166,MATCH($H338,'VOLO GUIDE TO WATERDEEP'!$A$3:$A$166,0),1),"")</f>
        <v/>
      </c>
      <c r="V338" s="37" t="str">
        <f>IFERROR(INDEX('VOLO GUIDE TO WATERDEEP'!G$3:G$166,MATCH($H338,'VOLO GUIDE TO WATERDEEP'!$A$3:$A$166,0),1),"")</f>
        <v/>
      </c>
      <c r="W338" s="37" t="str">
        <f>IFERROR(INDEX('VOLO GUIDE TO WATERDEEP'!I$3:I$166,MATCH($H338,'VOLO GUIDE TO WATERDEEP'!$A$3:$A$166,0),1),"")</f>
        <v/>
      </c>
      <c r="X338" s="98"/>
      <c r="Y338" s="37" t="str">
        <f>IFERROR(INDEX(ORGANIZATIONS!$B$2:$B$43,MATCH($F338,ORGANIZATIONS!$G$2:$G$43,0),1),"")</f>
        <v>Scriveners', Scribes', &amp; Clerks' Guild</v>
      </c>
      <c r="Z338" s="98"/>
      <c r="AA338" s="37" t="str">
        <f>IFERROR(INDEX(ORGANIZATIONS!$Z$3:$Z$45,MATCH($F338,ORGANIZATIONS!$Y$3:$Y$45,0),1),"")</f>
        <v/>
      </c>
      <c r="AB338" s="98"/>
      <c r="AC338" s="403"/>
      <c r="AD338" s="403"/>
      <c r="AE338" s="403"/>
      <c r="AF338" s="403"/>
      <c r="AG338" s="98"/>
      <c r="AH338" s="403"/>
      <c r="AI338" s="403"/>
      <c r="AJ338" s="403"/>
      <c r="AK338" s="403"/>
      <c r="AL338" s="98"/>
      <c r="AM338" s="403"/>
      <c r="AN338" s="403"/>
      <c r="AO338" s="403"/>
      <c r="AP338" s="403"/>
      <c r="AQ338" s="403"/>
    </row>
    <row r="339" spans="1:43">
      <c r="A339" t="s">
        <v>1122</v>
      </c>
      <c r="B339" s="1" t="str">
        <f t="shared" si="8"/>
        <v>T26</v>
      </c>
      <c r="C339" s="1" t="str">
        <f t="shared" si="9"/>
        <v>The Old Guildhall (guildhall, C, 3)</v>
      </c>
      <c r="F339" s="37" t="s">
        <v>1447</v>
      </c>
      <c r="G339" s="37" t="s">
        <v>1900</v>
      </c>
      <c r="H339" s="61" t="s">
        <v>2487</v>
      </c>
      <c r="I339" s="61" t="s">
        <v>3295</v>
      </c>
      <c r="J339" s="61" t="s">
        <v>2171</v>
      </c>
      <c r="K339" s="61" t="s">
        <v>2144</v>
      </c>
      <c r="L339" s="61">
        <v>3</v>
      </c>
      <c r="M339" s="61"/>
      <c r="N339" s="61"/>
      <c r="O339" s="108" t="s">
        <v>6659</v>
      </c>
      <c r="P339" s="98"/>
      <c r="Q339" s="37" t="str">
        <f>IFERROR(INDEX('VOLO GUIDE TO WATERDEEP'!B$3:B$166,MATCH($H339,'VOLO GUIDE TO WATERDEEP'!$A$3:$A$166,0),1),"")</f>
        <v/>
      </c>
      <c r="R339" s="37" t="str">
        <f>IFERROR(INDEX('VOLO GUIDE TO WATERDEEP'!C$3:C$166,MATCH($H339,'VOLO GUIDE TO WATERDEEP'!$A$3:$A$166,0),1),"")</f>
        <v/>
      </c>
      <c r="S339" s="37" t="str">
        <f>IFERROR(INDEX('VOLO GUIDE TO WATERDEEP'!D$3:D$166,MATCH($H339,'VOLO GUIDE TO WATERDEEP'!$A$3:$A$166,0),1),"")</f>
        <v/>
      </c>
      <c r="T339" s="37" t="str">
        <f>IFERROR(INDEX('VOLO GUIDE TO WATERDEEP'!E$3:E$166,MATCH($H339,'VOLO GUIDE TO WATERDEEP'!$A$3:$A$166,0),1),"")</f>
        <v/>
      </c>
      <c r="U339" s="37" t="str">
        <f>IFERROR(INDEX('VOLO GUIDE TO WATERDEEP'!F$3:F$166,MATCH($H339,'VOLO GUIDE TO WATERDEEP'!$A$3:$A$166,0),1),"")</f>
        <v/>
      </c>
      <c r="V339" s="37" t="str">
        <f>IFERROR(INDEX('VOLO GUIDE TO WATERDEEP'!G$3:G$166,MATCH($H339,'VOLO GUIDE TO WATERDEEP'!$A$3:$A$166,0),1),"")</f>
        <v/>
      </c>
      <c r="W339" s="37" t="str">
        <f>IFERROR(INDEX('VOLO GUIDE TO WATERDEEP'!I$3:I$166,MATCH($H339,'VOLO GUIDE TO WATERDEEP'!$A$3:$A$166,0),1),"")</f>
        <v/>
      </c>
      <c r="X339" s="98"/>
      <c r="Y339" s="37" t="str">
        <f>IFERROR(INDEX(ORGANIZATIONS!$B$2:$B$43,MATCH($F339,ORGANIZATIONS!$G$2:$G$43,0),1),"")</f>
        <v>Cellarers &amp; Plumbers Guild</v>
      </c>
      <c r="Z339" s="98"/>
      <c r="AA339" s="37" t="str">
        <f>IFERROR(INDEX(ORGANIZATIONS!$Z$3:$Z$45,MATCH($F339,ORGANIZATIONS!$Y$3:$Y$45,0),1),"")</f>
        <v/>
      </c>
      <c r="AB339" s="98"/>
      <c r="AC339" s="403"/>
      <c r="AD339" s="403"/>
      <c r="AE339" s="403"/>
      <c r="AF339" s="403"/>
      <c r="AG339" s="98"/>
      <c r="AH339" s="403"/>
      <c r="AI339" s="403"/>
      <c r="AJ339" s="403"/>
      <c r="AK339" s="403"/>
      <c r="AL339" s="98"/>
      <c r="AM339" s="403"/>
      <c r="AN339" s="403"/>
      <c r="AO339" s="403"/>
      <c r="AP339" s="403"/>
      <c r="AQ339" s="403"/>
    </row>
    <row r="340" spans="1:43">
      <c r="A340" t="s">
        <v>1123</v>
      </c>
      <c r="B340" s="1" t="str">
        <f t="shared" si="8"/>
        <v>T27</v>
      </c>
      <c r="C340" s="1" t="str">
        <f t="shared" si="9"/>
        <v>The House of Textiles (guildhall, B, 2)</v>
      </c>
      <c r="F340" s="37" t="s">
        <v>1448</v>
      </c>
      <c r="G340" s="37" t="s">
        <v>1901</v>
      </c>
      <c r="H340" s="61" t="s">
        <v>2488</v>
      </c>
      <c r="I340" s="61" t="s">
        <v>3295</v>
      </c>
      <c r="J340" s="61" t="s">
        <v>2171</v>
      </c>
      <c r="K340" s="61" t="s">
        <v>2156</v>
      </c>
      <c r="L340" s="61">
        <v>2</v>
      </c>
      <c r="M340" s="61"/>
      <c r="N340" s="61"/>
      <c r="O340" s="108" t="s">
        <v>6659</v>
      </c>
      <c r="P340" s="98"/>
      <c r="Q340" s="37" t="str">
        <f>IFERROR(INDEX('VOLO GUIDE TO WATERDEEP'!B$3:B$166,MATCH($H340,'VOLO GUIDE TO WATERDEEP'!$A$3:$A$166,0),1),"")</f>
        <v/>
      </c>
      <c r="R340" s="37" t="str">
        <f>IFERROR(INDEX('VOLO GUIDE TO WATERDEEP'!C$3:C$166,MATCH($H340,'VOLO GUIDE TO WATERDEEP'!$A$3:$A$166,0),1),"")</f>
        <v/>
      </c>
      <c r="S340" s="37" t="str">
        <f>IFERROR(INDEX('VOLO GUIDE TO WATERDEEP'!D$3:D$166,MATCH($H340,'VOLO GUIDE TO WATERDEEP'!$A$3:$A$166,0),1),"")</f>
        <v/>
      </c>
      <c r="T340" s="37" t="str">
        <f>IFERROR(INDEX('VOLO GUIDE TO WATERDEEP'!E$3:E$166,MATCH($H340,'VOLO GUIDE TO WATERDEEP'!$A$3:$A$166,0),1),"")</f>
        <v/>
      </c>
      <c r="U340" s="37" t="str">
        <f>IFERROR(INDEX('VOLO GUIDE TO WATERDEEP'!F$3:F$166,MATCH($H340,'VOLO GUIDE TO WATERDEEP'!$A$3:$A$166,0),1),"")</f>
        <v/>
      </c>
      <c r="V340" s="37" t="str">
        <f>IFERROR(INDEX('VOLO GUIDE TO WATERDEEP'!G$3:G$166,MATCH($H340,'VOLO GUIDE TO WATERDEEP'!$A$3:$A$166,0),1),"")</f>
        <v/>
      </c>
      <c r="W340" s="37" t="str">
        <f>IFERROR(INDEX('VOLO GUIDE TO WATERDEEP'!I$3:I$166,MATCH($H340,'VOLO GUIDE TO WATERDEEP'!$A$3:$A$166,0),1),"")</f>
        <v/>
      </c>
      <c r="X340" s="98"/>
      <c r="Y340" s="37" t="str">
        <f>IFERROR(INDEX(ORGANIZATIONS!$B$2:$B$43,MATCH($F340,ORGANIZATIONS!$G$2:$G$43,0),1),"")</f>
        <v>Most Excellent Order of Weavers &amp; Dyers</v>
      </c>
      <c r="Z340" s="98"/>
      <c r="AA340" s="37" t="str">
        <f>IFERROR(INDEX(ORGANIZATIONS!$Z$3:$Z$45,MATCH($F340,ORGANIZATIONS!$Y$3:$Y$45,0),1),"")</f>
        <v/>
      </c>
      <c r="AB340" s="98"/>
      <c r="AC340" s="403"/>
      <c r="AD340" s="403"/>
      <c r="AE340" s="403"/>
      <c r="AF340" s="403"/>
      <c r="AG340" s="98"/>
      <c r="AH340" s="403"/>
      <c r="AI340" s="403"/>
      <c r="AJ340" s="403"/>
      <c r="AK340" s="403"/>
      <c r="AL340" s="98"/>
      <c r="AM340" s="403"/>
      <c r="AN340" s="403"/>
      <c r="AO340" s="403"/>
      <c r="AP340" s="403"/>
      <c r="AQ340" s="403"/>
    </row>
    <row r="341" spans="1:43">
      <c r="A341" t="s">
        <v>1124</v>
      </c>
      <c r="B341" s="1" t="str">
        <f t="shared" si="8"/>
        <v>T28</v>
      </c>
      <c r="C341" s="1" t="str">
        <f t="shared" si="9"/>
        <v>Golden Horn Gambling House (festhall, B, 3)</v>
      </c>
      <c r="F341" s="37" t="s">
        <v>1449</v>
      </c>
      <c r="G341" s="37" t="s">
        <v>1902</v>
      </c>
      <c r="H341" s="61" t="s">
        <v>2489</v>
      </c>
      <c r="I341" s="61" t="s">
        <v>3295</v>
      </c>
      <c r="J341" s="61" t="s">
        <v>2169</v>
      </c>
      <c r="K341" s="61" t="s">
        <v>2156</v>
      </c>
      <c r="L341" s="61">
        <v>3</v>
      </c>
      <c r="M341" s="61"/>
      <c r="N341" s="61"/>
      <c r="O341" s="108" t="s">
        <v>6659</v>
      </c>
      <c r="P341" s="98"/>
      <c r="Q341" s="37" t="str">
        <f>IFERROR(INDEX('VOLO GUIDE TO WATERDEEP'!B$3:B$166,MATCH($H341,'VOLO GUIDE TO WATERDEEP'!$A$3:$A$166,0),1),"")</f>
        <v/>
      </c>
      <c r="R341" s="37" t="str">
        <f>IFERROR(INDEX('VOLO GUIDE TO WATERDEEP'!C$3:C$166,MATCH($H341,'VOLO GUIDE TO WATERDEEP'!$A$3:$A$166,0),1),"")</f>
        <v/>
      </c>
      <c r="S341" s="37" t="str">
        <f>IFERROR(INDEX('VOLO GUIDE TO WATERDEEP'!D$3:D$166,MATCH($H341,'VOLO GUIDE TO WATERDEEP'!$A$3:$A$166,0),1),"")</f>
        <v/>
      </c>
      <c r="T341" s="37" t="str">
        <f>IFERROR(INDEX('VOLO GUIDE TO WATERDEEP'!E$3:E$166,MATCH($H341,'VOLO GUIDE TO WATERDEEP'!$A$3:$A$166,0),1),"")</f>
        <v/>
      </c>
      <c r="U341" s="37" t="str">
        <f>IFERROR(INDEX('VOLO GUIDE TO WATERDEEP'!F$3:F$166,MATCH($H341,'VOLO GUIDE TO WATERDEEP'!$A$3:$A$166,0),1),"")</f>
        <v/>
      </c>
      <c r="V341" s="37" t="str">
        <f>IFERROR(INDEX('VOLO GUIDE TO WATERDEEP'!G$3:G$166,MATCH($H341,'VOLO GUIDE TO WATERDEEP'!$A$3:$A$166,0),1),"")</f>
        <v/>
      </c>
      <c r="W341" s="37" t="str">
        <f>IFERROR(INDEX('VOLO GUIDE TO WATERDEEP'!I$3:I$166,MATCH($H341,'VOLO GUIDE TO WATERDEEP'!$A$3:$A$166,0),1),"")</f>
        <v/>
      </c>
      <c r="X341" s="98"/>
      <c r="Y341" s="37" t="str">
        <f>IFERROR(INDEX(ORGANIZATIONS!$B$2:$B$43,MATCH($F341,ORGANIZATIONS!$G$2:$G$43,0),1),"")</f>
        <v/>
      </c>
      <c r="Z341" s="98"/>
      <c r="AA341" s="37" t="str">
        <f>IFERROR(INDEX(ORGANIZATIONS!$Z$3:$Z$45,MATCH($F341,ORGANIZATIONS!$Y$3:$Y$45,0),1),"")</f>
        <v/>
      </c>
      <c r="AB341" s="98"/>
      <c r="AC341" s="403"/>
      <c r="AD341" s="403"/>
      <c r="AE341" s="403"/>
      <c r="AF341" s="403"/>
      <c r="AG341" s="98"/>
      <c r="AH341" s="403"/>
      <c r="AI341" s="403"/>
      <c r="AJ341" s="403"/>
      <c r="AK341" s="403"/>
      <c r="AL341" s="98"/>
      <c r="AM341" s="403"/>
      <c r="AN341" s="403"/>
      <c r="AO341" s="403"/>
      <c r="AP341" s="403"/>
      <c r="AQ341" s="403"/>
    </row>
    <row r="342" spans="1:43">
      <c r="A342" t="s">
        <v>1125</v>
      </c>
      <c r="B342" s="1" t="str">
        <f t="shared" si="8"/>
        <v>T29</v>
      </c>
      <c r="C342" s="1" t="str">
        <f t="shared" si="9"/>
        <v>The House of Light (guildhall, B, 3)</v>
      </c>
      <c r="F342" s="37" t="s">
        <v>1450</v>
      </c>
      <c r="G342" s="37" t="s">
        <v>1903</v>
      </c>
      <c r="H342" s="61" t="s">
        <v>2490</v>
      </c>
      <c r="I342" s="61" t="s">
        <v>3295</v>
      </c>
      <c r="J342" s="61" t="s">
        <v>2171</v>
      </c>
      <c r="K342" s="61" t="s">
        <v>2156</v>
      </c>
      <c r="L342" s="61">
        <v>3</v>
      </c>
      <c r="M342" s="61"/>
      <c r="N342" s="61"/>
      <c r="O342" s="108" t="s">
        <v>6659</v>
      </c>
      <c r="P342" s="98"/>
      <c r="Q342" s="37" t="str">
        <f>IFERROR(INDEX('VOLO GUIDE TO WATERDEEP'!B$3:B$166,MATCH($H342,'VOLO GUIDE TO WATERDEEP'!$A$3:$A$166,0),1),"")</f>
        <v/>
      </c>
      <c r="R342" s="37" t="str">
        <f>IFERROR(INDEX('VOLO GUIDE TO WATERDEEP'!C$3:C$166,MATCH($H342,'VOLO GUIDE TO WATERDEEP'!$A$3:$A$166,0),1),"")</f>
        <v/>
      </c>
      <c r="S342" s="37" t="str">
        <f>IFERROR(INDEX('VOLO GUIDE TO WATERDEEP'!D$3:D$166,MATCH($H342,'VOLO GUIDE TO WATERDEEP'!$A$3:$A$166,0),1),"")</f>
        <v/>
      </c>
      <c r="T342" s="37" t="str">
        <f>IFERROR(INDEX('VOLO GUIDE TO WATERDEEP'!E$3:E$166,MATCH($H342,'VOLO GUIDE TO WATERDEEP'!$A$3:$A$166,0),1),"")</f>
        <v/>
      </c>
      <c r="U342" s="37" t="str">
        <f>IFERROR(INDEX('VOLO GUIDE TO WATERDEEP'!F$3:F$166,MATCH($H342,'VOLO GUIDE TO WATERDEEP'!$A$3:$A$166,0),1),"")</f>
        <v/>
      </c>
      <c r="V342" s="37" t="str">
        <f>IFERROR(INDEX('VOLO GUIDE TO WATERDEEP'!G$3:G$166,MATCH($H342,'VOLO GUIDE TO WATERDEEP'!$A$3:$A$166,0),1),"")</f>
        <v/>
      </c>
      <c r="W342" s="37" t="str">
        <f>IFERROR(INDEX('VOLO GUIDE TO WATERDEEP'!I$3:I$166,MATCH($H342,'VOLO GUIDE TO WATERDEEP'!$A$3:$A$166,0),1),"")</f>
        <v/>
      </c>
      <c r="X342" s="98"/>
      <c r="Y342" s="37" t="str">
        <f>IFERROR(INDEX(ORGANIZATIONS!$B$2:$B$43,MATCH($F342,ORGANIZATIONS!$G$2:$G$43,0),1),"")</f>
        <v>Guild of Chandlers &amp; Lamplighters</v>
      </c>
      <c r="Z342" s="98"/>
      <c r="AA342" s="37" t="str">
        <f>IFERROR(INDEX(ORGANIZATIONS!$Z$3:$Z$45,MATCH($F342,ORGANIZATIONS!$Y$3:$Y$45,0),1),"")</f>
        <v/>
      </c>
      <c r="AB342" s="98"/>
      <c r="AC342" s="403"/>
      <c r="AD342" s="403"/>
      <c r="AE342" s="403"/>
      <c r="AF342" s="403"/>
      <c r="AG342" s="98"/>
      <c r="AH342" s="403"/>
      <c r="AI342" s="403"/>
      <c r="AJ342" s="403"/>
      <c r="AK342" s="403"/>
      <c r="AL342" s="98"/>
      <c r="AM342" s="403"/>
      <c r="AN342" s="403"/>
      <c r="AO342" s="403"/>
      <c r="AP342" s="403"/>
      <c r="AQ342" s="403"/>
    </row>
    <row r="343" spans="1:43">
      <c r="A343" t="s">
        <v>1126</v>
      </c>
      <c r="B343" s="1" t="str">
        <f t="shared" si="8"/>
        <v>T30</v>
      </c>
      <c r="C343" s="1" t="str">
        <f t="shared" si="9"/>
        <v>House of Light Storage (warehouse, C, 2)</v>
      </c>
      <c r="F343" s="37" t="s">
        <v>1451</v>
      </c>
      <c r="G343" s="37" t="s">
        <v>1904</v>
      </c>
      <c r="H343" s="61" t="s">
        <v>2491</v>
      </c>
      <c r="I343" s="61" t="s">
        <v>3295</v>
      </c>
      <c r="J343" s="61" t="s">
        <v>2170</v>
      </c>
      <c r="K343" s="61" t="s">
        <v>2144</v>
      </c>
      <c r="L343" s="61">
        <v>2</v>
      </c>
      <c r="M343" s="61"/>
      <c r="N343" s="61"/>
      <c r="O343" s="108" t="s">
        <v>6659</v>
      </c>
      <c r="P343" s="98"/>
      <c r="Q343" s="37" t="str">
        <f>IFERROR(INDEX('VOLO GUIDE TO WATERDEEP'!B$3:B$166,MATCH($H343,'VOLO GUIDE TO WATERDEEP'!$A$3:$A$166,0),1),"")</f>
        <v/>
      </c>
      <c r="R343" s="37" t="str">
        <f>IFERROR(INDEX('VOLO GUIDE TO WATERDEEP'!C$3:C$166,MATCH($H343,'VOLO GUIDE TO WATERDEEP'!$A$3:$A$166,0),1),"")</f>
        <v/>
      </c>
      <c r="S343" s="37" t="str">
        <f>IFERROR(INDEX('VOLO GUIDE TO WATERDEEP'!D$3:D$166,MATCH($H343,'VOLO GUIDE TO WATERDEEP'!$A$3:$A$166,0),1),"")</f>
        <v/>
      </c>
      <c r="T343" s="37" t="str">
        <f>IFERROR(INDEX('VOLO GUIDE TO WATERDEEP'!E$3:E$166,MATCH($H343,'VOLO GUIDE TO WATERDEEP'!$A$3:$A$166,0),1),"")</f>
        <v/>
      </c>
      <c r="U343" s="37" t="str">
        <f>IFERROR(INDEX('VOLO GUIDE TO WATERDEEP'!F$3:F$166,MATCH($H343,'VOLO GUIDE TO WATERDEEP'!$A$3:$A$166,0),1),"")</f>
        <v/>
      </c>
      <c r="V343" s="37" t="str">
        <f>IFERROR(INDEX('VOLO GUIDE TO WATERDEEP'!G$3:G$166,MATCH($H343,'VOLO GUIDE TO WATERDEEP'!$A$3:$A$166,0),1),"")</f>
        <v/>
      </c>
      <c r="W343" s="37" t="str">
        <f>IFERROR(INDEX('VOLO GUIDE TO WATERDEEP'!I$3:I$166,MATCH($H343,'VOLO GUIDE TO WATERDEEP'!$A$3:$A$166,0),1),"")</f>
        <v/>
      </c>
      <c r="X343" s="98"/>
      <c r="Y343" s="37" t="str">
        <f>IFERROR(INDEX(ORGANIZATIONS!$B$2:$B$43,MATCH($F343,ORGANIZATIONS!$G$2:$G$43,0),1),"")</f>
        <v/>
      </c>
      <c r="Z343" s="98"/>
      <c r="AA343" s="37" t="str">
        <f>IFERROR(INDEX(ORGANIZATIONS!$Z$3:$Z$45,MATCH($F343,ORGANIZATIONS!$Y$3:$Y$45,0),1),"")</f>
        <v/>
      </c>
      <c r="AB343" s="98"/>
      <c r="AC343" s="403"/>
      <c r="AD343" s="403"/>
      <c r="AE343" s="403"/>
      <c r="AF343" s="403"/>
      <c r="AG343" s="98"/>
      <c r="AH343" s="403"/>
      <c r="AI343" s="403"/>
      <c r="AJ343" s="403"/>
      <c r="AK343" s="403"/>
      <c r="AL343" s="98"/>
      <c r="AM343" s="403"/>
      <c r="AN343" s="403"/>
      <c r="AO343" s="403"/>
      <c r="AP343" s="403"/>
      <c r="AQ343" s="403"/>
    </row>
    <row r="344" spans="1:43">
      <c r="A344" t="s">
        <v>1127</v>
      </c>
      <c r="B344" s="1" t="str">
        <f t="shared" si="8"/>
        <v>T31</v>
      </c>
      <c r="C344" s="1" t="str">
        <f t="shared" si="9"/>
        <v>Stationers'Hall (guildhall, C, 2)</v>
      </c>
      <c r="F344" s="37" t="s">
        <v>1452</v>
      </c>
      <c r="G344" s="37" t="s">
        <v>1905</v>
      </c>
      <c r="H344" s="61" t="s">
        <v>2492</v>
      </c>
      <c r="I344" s="61" t="s">
        <v>3295</v>
      </c>
      <c r="J344" s="61" t="s">
        <v>2171</v>
      </c>
      <c r="K344" s="61" t="s">
        <v>2144</v>
      </c>
      <c r="L344" s="61">
        <v>2</v>
      </c>
      <c r="M344" s="61"/>
      <c r="N344" s="61"/>
      <c r="O344" s="108" t="s">
        <v>6659</v>
      </c>
      <c r="P344" s="98"/>
      <c r="Q344" s="37" t="str">
        <f>IFERROR(INDEX('VOLO GUIDE TO WATERDEEP'!B$3:B$166,MATCH($H344,'VOLO GUIDE TO WATERDEEP'!$A$3:$A$166,0),1),"")</f>
        <v/>
      </c>
      <c r="R344" s="37" t="str">
        <f>IFERROR(INDEX('VOLO GUIDE TO WATERDEEP'!C$3:C$166,MATCH($H344,'VOLO GUIDE TO WATERDEEP'!$A$3:$A$166,0),1),"")</f>
        <v/>
      </c>
      <c r="S344" s="37" t="str">
        <f>IFERROR(INDEX('VOLO GUIDE TO WATERDEEP'!D$3:D$166,MATCH($H344,'VOLO GUIDE TO WATERDEEP'!$A$3:$A$166,0),1),"")</f>
        <v/>
      </c>
      <c r="T344" s="37" t="str">
        <f>IFERROR(INDEX('VOLO GUIDE TO WATERDEEP'!E$3:E$166,MATCH($H344,'VOLO GUIDE TO WATERDEEP'!$A$3:$A$166,0),1),"")</f>
        <v/>
      </c>
      <c r="U344" s="37" t="str">
        <f>IFERROR(INDEX('VOLO GUIDE TO WATERDEEP'!F$3:F$166,MATCH($H344,'VOLO GUIDE TO WATERDEEP'!$A$3:$A$166,0),1),"")</f>
        <v/>
      </c>
      <c r="V344" s="37" t="str">
        <f>IFERROR(INDEX('VOLO GUIDE TO WATERDEEP'!G$3:G$166,MATCH($H344,'VOLO GUIDE TO WATERDEEP'!$A$3:$A$166,0),1),"")</f>
        <v/>
      </c>
      <c r="W344" s="37" t="str">
        <f>IFERROR(INDEX('VOLO GUIDE TO WATERDEEP'!I$3:I$166,MATCH($H344,'VOLO GUIDE TO WATERDEEP'!$A$3:$A$166,0),1),"")</f>
        <v/>
      </c>
      <c r="X344" s="98"/>
      <c r="Y344" s="37" t="str">
        <f>IFERROR(INDEX(ORGANIZATIONS!$B$2:$B$43,MATCH($F344,ORGANIZATIONS!$G$2:$G$43,0),1),"")</f>
        <v>Stationers' Guild</v>
      </c>
      <c r="Z344" s="98"/>
      <c r="AA344" s="37" t="str">
        <f>IFERROR(INDEX(ORGANIZATIONS!$Z$3:$Z$45,MATCH($F344,ORGANIZATIONS!$Y$3:$Y$45,0),1),"")</f>
        <v/>
      </c>
      <c r="AB344" s="98"/>
      <c r="AC344" s="403"/>
      <c r="AD344" s="403"/>
      <c r="AE344" s="403"/>
      <c r="AF344" s="403"/>
      <c r="AG344" s="98"/>
      <c r="AH344" s="403"/>
      <c r="AI344" s="403"/>
      <c r="AJ344" s="403"/>
      <c r="AK344" s="403"/>
      <c r="AL344" s="98"/>
      <c r="AM344" s="403"/>
      <c r="AN344" s="403"/>
      <c r="AO344" s="403"/>
      <c r="AP344" s="403"/>
      <c r="AQ344" s="403"/>
    </row>
    <row r="345" spans="1:43">
      <c r="A345" t="s">
        <v>1128</v>
      </c>
      <c r="B345" s="1" t="str">
        <f t="shared" si="8"/>
        <v>T32</v>
      </c>
      <c r="C345" s="1" t="str">
        <f t="shared" si="9"/>
        <v>The Gentle Rest (inn, B, 5)</v>
      </c>
      <c r="F345" s="37" t="s">
        <v>1453</v>
      </c>
      <c r="G345" s="37" t="s">
        <v>1906</v>
      </c>
      <c r="H345" s="61" t="s">
        <v>2493</v>
      </c>
      <c r="I345" s="61" t="s">
        <v>3295</v>
      </c>
      <c r="J345" s="61" t="s">
        <v>2167</v>
      </c>
      <c r="K345" s="61" t="s">
        <v>2156</v>
      </c>
      <c r="L345" s="61">
        <v>5</v>
      </c>
      <c r="M345" s="61"/>
      <c r="N345" s="61"/>
      <c r="O345" s="108" t="s">
        <v>6723</v>
      </c>
      <c r="P345" s="98"/>
      <c r="Q345" s="37">
        <f>IFERROR(INDEX('VOLO GUIDE TO WATERDEEP'!B$3:B$166,MATCH($H345,'VOLO GUIDE TO WATERDEEP'!$A$3:$A$166,0),1),"")</f>
        <v>4</v>
      </c>
      <c r="R345" s="37">
        <f>IFERROR(INDEX('VOLO GUIDE TO WATERDEEP'!C$3:C$166,MATCH($H345,'VOLO GUIDE TO WATERDEEP'!$A$3:$A$166,0),1),"")</f>
        <v>0</v>
      </c>
      <c r="S345" s="37">
        <f>IFERROR(INDEX('VOLO GUIDE TO WATERDEEP'!D$3:D$166,MATCH($H345,'VOLO GUIDE TO WATERDEEP'!$A$3:$A$166,0),1),"")</f>
        <v>4</v>
      </c>
      <c r="T345" s="37">
        <f>IFERROR(INDEX('VOLO GUIDE TO WATERDEEP'!E$3:E$166,MATCH($H345,'VOLO GUIDE TO WATERDEEP'!$A$3:$A$166,0),1),"")</f>
        <v>0</v>
      </c>
      <c r="U345" s="37" t="str">
        <f>IFERROR(INDEX('VOLO GUIDE TO WATERDEEP'!F$3:F$166,MATCH($H345,'VOLO GUIDE TO WATERDEEP'!$A$3:$A$166,0),1),"")</f>
        <v>Inn</v>
      </c>
      <c r="V345" s="37" t="str">
        <f>IFERROR(INDEX('VOLO GUIDE TO WATERDEEP'!G$3:G$166,MATCH($H345,'VOLO GUIDE TO WATERDEEP'!$A$3:$A$166,0),1),"")</f>
        <v>The Gentle Rest is an old, large, comfortable inn on High Road, where it bends to meet Waterdeep Way. The inn has five floors and a stable located on an alley behind the inn. The current proprietor is Marlak Buckman, a jovial, stout, middle-aged man of average height. Sports stables that can house wagons. WATE1-1</v>
      </c>
      <c r="W345" s="37" t="str">
        <f>IFERROR(INDEX('VOLO GUIDE TO WATERDEEP'!I$3:I$166,MATCH($H345,'VOLO GUIDE TO WATERDEEP'!$A$3:$A$166,0),1),"")</f>
        <v>TRADES WARD</v>
      </c>
      <c r="X345" s="98"/>
      <c r="Y345" s="37" t="str">
        <f>IFERROR(INDEX(ORGANIZATIONS!$B$2:$B$43,MATCH($F345,ORGANIZATIONS!$G$2:$G$43,0),1),"")</f>
        <v/>
      </c>
      <c r="Z345" s="98"/>
      <c r="AA345" s="37" t="str">
        <f>IFERROR(INDEX(ORGANIZATIONS!$Z$3:$Z$45,MATCH($F345,ORGANIZATIONS!$Y$3:$Y$45,0),1),"")</f>
        <v/>
      </c>
      <c r="AB345" s="98"/>
      <c r="AC345" s="403"/>
      <c r="AD345" s="403"/>
      <c r="AE345" s="403"/>
      <c r="AF345" s="403"/>
      <c r="AG345" s="98"/>
      <c r="AH345" s="403"/>
      <c r="AI345" s="403"/>
      <c r="AJ345" s="403"/>
      <c r="AK345" s="403"/>
      <c r="AL345" s="98"/>
      <c r="AM345" s="403"/>
      <c r="AN345" s="403"/>
      <c r="AO345" s="403"/>
      <c r="AP345" s="403"/>
      <c r="AQ345" s="403"/>
    </row>
    <row r="346" spans="1:43">
      <c r="A346" t="s">
        <v>1129</v>
      </c>
      <c r="B346" s="1" t="str">
        <f t="shared" si="8"/>
        <v>T33</v>
      </c>
      <c r="C346" s="1" t="str">
        <f t="shared" si="9"/>
        <v>The Gentle Rest Stables (business, C, 2)</v>
      </c>
      <c r="F346" s="37" t="s">
        <v>1454</v>
      </c>
      <c r="G346" s="37" t="s">
        <v>1907</v>
      </c>
      <c r="H346" s="61" t="s">
        <v>2494</v>
      </c>
      <c r="I346" s="61" t="s">
        <v>3295</v>
      </c>
      <c r="J346" s="61" t="s">
        <v>2164</v>
      </c>
      <c r="K346" s="61" t="s">
        <v>2144</v>
      </c>
      <c r="L346" s="61">
        <v>2</v>
      </c>
      <c r="M346" s="61"/>
      <c r="N346" s="61"/>
      <c r="O346" s="108" t="s">
        <v>6659</v>
      </c>
      <c r="P346" s="98"/>
      <c r="Q346" s="37" t="str">
        <f>IFERROR(INDEX('VOLO GUIDE TO WATERDEEP'!B$3:B$166,MATCH($H346,'VOLO GUIDE TO WATERDEEP'!$A$3:$A$166,0),1),"")</f>
        <v/>
      </c>
      <c r="R346" s="37" t="str">
        <f>IFERROR(INDEX('VOLO GUIDE TO WATERDEEP'!C$3:C$166,MATCH($H346,'VOLO GUIDE TO WATERDEEP'!$A$3:$A$166,0),1),"")</f>
        <v/>
      </c>
      <c r="S346" s="37" t="str">
        <f>IFERROR(INDEX('VOLO GUIDE TO WATERDEEP'!D$3:D$166,MATCH($H346,'VOLO GUIDE TO WATERDEEP'!$A$3:$A$166,0),1),"")</f>
        <v/>
      </c>
      <c r="T346" s="37" t="str">
        <f>IFERROR(INDEX('VOLO GUIDE TO WATERDEEP'!E$3:E$166,MATCH($H346,'VOLO GUIDE TO WATERDEEP'!$A$3:$A$166,0),1),"")</f>
        <v/>
      </c>
      <c r="U346" s="37" t="str">
        <f>IFERROR(INDEX('VOLO GUIDE TO WATERDEEP'!F$3:F$166,MATCH($H346,'VOLO GUIDE TO WATERDEEP'!$A$3:$A$166,0),1),"")</f>
        <v/>
      </c>
      <c r="V346" s="37" t="str">
        <f>IFERROR(INDEX('VOLO GUIDE TO WATERDEEP'!G$3:G$166,MATCH($H346,'VOLO GUIDE TO WATERDEEP'!$A$3:$A$166,0),1),"")</f>
        <v/>
      </c>
      <c r="W346" s="37" t="str">
        <f>IFERROR(INDEX('VOLO GUIDE TO WATERDEEP'!I$3:I$166,MATCH($H346,'VOLO GUIDE TO WATERDEEP'!$A$3:$A$166,0),1),"")</f>
        <v/>
      </c>
      <c r="X346" s="98"/>
      <c r="Y346" s="37" t="str">
        <f>IFERROR(INDEX(ORGANIZATIONS!$B$2:$B$43,MATCH($F346,ORGANIZATIONS!$G$2:$G$43,0),1),"")</f>
        <v/>
      </c>
      <c r="Z346" s="98"/>
      <c r="AA346" s="37" t="str">
        <f>IFERROR(INDEX(ORGANIZATIONS!$Z$3:$Z$45,MATCH($F346,ORGANIZATIONS!$Y$3:$Y$45,0),1),"")</f>
        <v/>
      </c>
      <c r="AB346" s="98"/>
      <c r="AC346" s="403"/>
      <c r="AD346" s="403"/>
      <c r="AE346" s="403"/>
      <c r="AF346" s="403"/>
      <c r="AG346" s="98"/>
      <c r="AH346" s="403"/>
      <c r="AI346" s="403"/>
      <c r="AJ346" s="403"/>
      <c r="AK346" s="403"/>
      <c r="AL346" s="98"/>
      <c r="AM346" s="403"/>
      <c r="AN346" s="403"/>
      <c r="AO346" s="403"/>
      <c r="AP346" s="403"/>
      <c r="AQ346" s="403"/>
    </row>
    <row r="347" spans="1:43">
      <c r="A347" t="s">
        <v>1130</v>
      </c>
      <c r="B347" s="1" t="str">
        <f t="shared" si="8"/>
        <v>T34</v>
      </c>
      <c r="C347" s="1" t="str">
        <f t="shared" si="9"/>
        <v>The Guild Paddock (guildhall, G, 2)</v>
      </c>
      <c r="F347" s="37" t="s">
        <v>1455</v>
      </c>
      <c r="G347" s="37" t="s">
        <v>1908</v>
      </c>
      <c r="H347" s="61" t="s">
        <v>2495</v>
      </c>
      <c r="I347" s="61" t="s">
        <v>3295</v>
      </c>
      <c r="J347" s="61" t="s">
        <v>2171</v>
      </c>
      <c r="K347" s="61" t="s">
        <v>2159</v>
      </c>
      <c r="L347" s="61">
        <v>2</v>
      </c>
      <c r="M347" s="61"/>
      <c r="N347" s="61"/>
      <c r="O347" s="108" t="s">
        <v>6659</v>
      </c>
      <c r="P347" s="98"/>
      <c r="Q347" s="37" t="str">
        <f>IFERROR(INDEX('VOLO GUIDE TO WATERDEEP'!B$3:B$166,MATCH($H347,'VOLO GUIDE TO WATERDEEP'!$A$3:$A$166,0),1),"")</f>
        <v/>
      </c>
      <c r="R347" s="37" t="str">
        <f>IFERROR(INDEX('VOLO GUIDE TO WATERDEEP'!C$3:C$166,MATCH($H347,'VOLO GUIDE TO WATERDEEP'!$A$3:$A$166,0),1),"")</f>
        <v/>
      </c>
      <c r="S347" s="37" t="str">
        <f>IFERROR(INDEX('VOLO GUIDE TO WATERDEEP'!D$3:D$166,MATCH($H347,'VOLO GUIDE TO WATERDEEP'!$A$3:$A$166,0),1),"")</f>
        <v/>
      </c>
      <c r="T347" s="37" t="str">
        <f>IFERROR(INDEX('VOLO GUIDE TO WATERDEEP'!E$3:E$166,MATCH($H347,'VOLO GUIDE TO WATERDEEP'!$A$3:$A$166,0),1),"")</f>
        <v/>
      </c>
      <c r="U347" s="37" t="str">
        <f>IFERROR(INDEX('VOLO GUIDE TO WATERDEEP'!F$3:F$166,MATCH($H347,'VOLO GUIDE TO WATERDEEP'!$A$3:$A$166,0),1),"")</f>
        <v/>
      </c>
      <c r="V347" s="37" t="str">
        <f>IFERROR(INDEX('VOLO GUIDE TO WATERDEEP'!G$3:G$166,MATCH($H347,'VOLO GUIDE TO WATERDEEP'!$A$3:$A$166,0),1),"")</f>
        <v/>
      </c>
      <c r="W347" s="37" t="str">
        <f>IFERROR(INDEX('VOLO GUIDE TO WATERDEEP'!I$3:I$166,MATCH($H347,'VOLO GUIDE TO WATERDEEP'!$A$3:$A$166,0),1),"")</f>
        <v/>
      </c>
      <c r="X347" s="98"/>
      <c r="Y347" s="37" t="str">
        <f>IFERROR(INDEX(ORGANIZATIONS!$B$2:$B$43,MATCH($F347,ORGANIZATIONS!$G$2:$G$43,0),1),"")</f>
        <v>Stablemasters' &amp; Farriers' Guild</v>
      </c>
      <c r="Z347" s="98"/>
      <c r="AA347" s="37" t="str">
        <f>IFERROR(INDEX(ORGANIZATIONS!$Z$3:$Z$45,MATCH($F347,ORGANIZATIONS!$Y$3:$Y$45,0),1),"")</f>
        <v/>
      </c>
      <c r="AB347" s="98"/>
      <c r="AC347" s="403"/>
      <c r="AD347" s="403"/>
      <c r="AE347" s="403"/>
      <c r="AF347" s="403"/>
      <c r="AG347" s="98"/>
      <c r="AH347" s="403"/>
      <c r="AI347" s="403"/>
      <c r="AJ347" s="403"/>
      <c r="AK347" s="403"/>
      <c r="AL347" s="98"/>
      <c r="AM347" s="403"/>
      <c r="AN347" s="403"/>
      <c r="AO347" s="403"/>
      <c r="AP347" s="403"/>
      <c r="AQ347" s="403"/>
    </row>
    <row r="348" spans="1:43">
      <c r="A348" t="s">
        <v>1131</v>
      </c>
      <c r="B348" s="1" t="str">
        <f t="shared" si="8"/>
        <v>T35</v>
      </c>
      <c r="C348" s="1" t="str">
        <f t="shared" si="9"/>
        <v>Meiroth's Fine Silks (business, B, 3)</v>
      </c>
      <c r="F348" s="37" t="s">
        <v>1456</v>
      </c>
      <c r="G348" s="37" t="s">
        <v>1909</v>
      </c>
      <c r="H348" s="61" t="s">
        <v>2496</v>
      </c>
      <c r="I348" s="61" t="s">
        <v>3295</v>
      </c>
      <c r="J348" s="61" t="s">
        <v>2164</v>
      </c>
      <c r="K348" s="61" t="s">
        <v>2156</v>
      </c>
      <c r="L348" s="61">
        <v>3</v>
      </c>
      <c r="M348" s="61"/>
      <c r="N348" s="61"/>
      <c r="O348" s="108" t="s">
        <v>6659</v>
      </c>
      <c r="P348" s="98"/>
      <c r="Q348" s="37" t="str">
        <f>IFERROR(INDEX('VOLO GUIDE TO WATERDEEP'!B$3:B$166,MATCH($H348,'VOLO GUIDE TO WATERDEEP'!$A$3:$A$166,0),1),"")</f>
        <v/>
      </c>
      <c r="R348" s="37" t="str">
        <f>IFERROR(INDEX('VOLO GUIDE TO WATERDEEP'!C$3:C$166,MATCH($H348,'VOLO GUIDE TO WATERDEEP'!$A$3:$A$166,0),1),"")</f>
        <v/>
      </c>
      <c r="S348" s="37" t="str">
        <f>IFERROR(INDEX('VOLO GUIDE TO WATERDEEP'!D$3:D$166,MATCH($H348,'VOLO GUIDE TO WATERDEEP'!$A$3:$A$166,0),1),"")</f>
        <v/>
      </c>
      <c r="T348" s="37" t="str">
        <f>IFERROR(INDEX('VOLO GUIDE TO WATERDEEP'!E$3:E$166,MATCH($H348,'VOLO GUIDE TO WATERDEEP'!$A$3:$A$166,0),1),"")</f>
        <v/>
      </c>
      <c r="U348" s="37" t="str">
        <f>IFERROR(INDEX('VOLO GUIDE TO WATERDEEP'!F$3:F$166,MATCH($H348,'VOLO GUIDE TO WATERDEEP'!$A$3:$A$166,0),1),"")</f>
        <v/>
      </c>
      <c r="V348" s="37" t="str">
        <f>IFERROR(INDEX('VOLO GUIDE TO WATERDEEP'!G$3:G$166,MATCH($H348,'VOLO GUIDE TO WATERDEEP'!$A$3:$A$166,0),1),"")</f>
        <v/>
      </c>
      <c r="W348" s="37" t="str">
        <f>IFERROR(INDEX('VOLO GUIDE TO WATERDEEP'!I$3:I$166,MATCH($H348,'VOLO GUIDE TO WATERDEEP'!$A$3:$A$166,0),1),"")</f>
        <v/>
      </c>
      <c r="X348" s="98"/>
      <c r="Y348" s="37" t="str">
        <f>IFERROR(INDEX(ORGANIZATIONS!$B$2:$B$43,MATCH($F348,ORGANIZATIONS!$G$2:$G$43,0),1),"")</f>
        <v/>
      </c>
      <c r="Z348" s="98"/>
      <c r="AA348" s="37" t="str">
        <f>IFERROR(INDEX(ORGANIZATIONS!$Z$3:$Z$45,MATCH($F348,ORGANIZATIONS!$Y$3:$Y$45,0),1),"")</f>
        <v/>
      </c>
      <c r="AB348" s="98"/>
      <c r="AC348" s="403"/>
      <c r="AD348" s="403"/>
      <c r="AE348" s="403"/>
      <c r="AF348" s="403"/>
      <c r="AG348" s="98"/>
      <c r="AH348" s="403"/>
      <c r="AI348" s="403"/>
      <c r="AJ348" s="403"/>
      <c r="AK348" s="403"/>
      <c r="AL348" s="98"/>
      <c r="AM348" s="403"/>
      <c r="AN348" s="403"/>
      <c r="AO348" s="403"/>
      <c r="AP348" s="403"/>
      <c r="AQ348" s="403"/>
    </row>
    <row r="349" spans="1:43">
      <c r="A349" t="s">
        <v>1132</v>
      </c>
      <c r="B349" s="1" t="str">
        <f t="shared" si="8"/>
        <v>T36</v>
      </c>
      <c r="C349" s="1" t="str">
        <f t="shared" si="9"/>
        <v>The Bowels of the Earth (tavern, C, 2)</v>
      </c>
      <c r="F349" s="37" t="s">
        <v>1457</v>
      </c>
      <c r="G349" s="37" t="s">
        <v>1910</v>
      </c>
      <c r="H349" s="61" t="s">
        <v>2497</v>
      </c>
      <c r="I349" s="61" t="s">
        <v>3295</v>
      </c>
      <c r="J349" s="61" t="s">
        <v>2168</v>
      </c>
      <c r="K349" s="61" t="s">
        <v>2144</v>
      </c>
      <c r="L349" s="61">
        <v>2</v>
      </c>
      <c r="M349" s="61"/>
      <c r="N349" s="61"/>
      <c r="O349" s="108" t="s">
        <v>6659</v>
      </c>
      <c r="P349" s="98"/>
      <c r="Q349" s="37" t="str">
        <f>IFERROR(INDEX('VOLO GUIDE TO WATERDEEP'!B$3:B$166,MATCH($H349,'VOLO GUIDE TO WATERDEEP'!$A$3:$A$166,0),1),"")</f>
        <v/>
      </c>
      <c r="R349" s="37" t="str">
        <f>IFERROR(INDEX('VOLO GUIDE TO WATERDEEP'!C$3:C$166,MATCH($H349,'VOLO GUIDE TO WATERDEEP'!$A$3:$A$166,0),1),"")</f>
        <v/>
      </c>
      <c r="S349" s="37" t="str">
        <f>IFERROR(INDEX('VOLO GUIDE TO WATERDEEP'!D$3:D$166,MATCH($H349,'VOLO GUIDE TO WATERDEEP'!$A$3:$A$166,0),1),"")</f>
        <v/>
      </c>
      <c r="T349" s="37" t="str">
        <f>IFERROR(INDEX('VOLO GUIDE TO WATERDEEP'!E$3:E$166,MATCH($H349,'VOLO GUIDE TO WATERDEEP'!$A$3:$A$166,0),1),"")</f>
        <v/>
      </c>
      <c r="U349" s="37" t="str">
        <f>IFERROR(INDEX('VOLO GUIDE TO WATERDEEP'!F$3:F$166,MATCH($H349,'VOLO GUIDE TO WATERDEEP'!$A$3:$A$166,0),1),"")</f>
        <v/>
      </c>
      <c r="V349" s="37" t="str">
        <f>IFERROR(INDEX('VOLO GUIDE TO WATERDEEP'!G$3:G$166,MATCH($H349,'VOLO GUIDE TO WATERDEEP'!$A$3:$A$166,0),1),"")</f>
        <v/>
      </c>
      <c r="W349" s="37" t="str">
        <f>IFERROR(INDEX('VOLO GUIDE TO WATERDEEP'!I$3:I$166,MATCH($H349,'VOLO GUIDE TO WATERDEEP'!$A$3:$A$166,0),1),"")</f>
        <v/>
      </c>
      <c r="X349" s="98"/>
      <c r="Y349" s="37" t="str">
        <f>IFERROR(INDEX(ORGANIZATIONS!$B$2:$B$43,MATCH($F349,ORGANIZATIONS!$G$2:$G$43,0),1),"")</f>
        <v/>
      </c>
      <c r="Z349" s="98"/>
      <c r="AA349" s="37" t="str">
        <f>IFERROR(INDEX(ORGANIZATIONS!$Z$3:$Z$45,MATCH($F349,ORGANIZATIONS!$Y$3:$Y$45,0),1),"")</f>
        <v/>
      </c>
      <c r="AB349" s="98"/>
      <c r="AC349" s="403"/>
      <c r="AD349" s="403"/>
      <c r="AE349" s="403"/>
      <c r="AF349" s="403"/>
      <c r="AG349" s="98"/>
      <c r="AH349" s="403"/>
      <c r="AI349" s="403"/>
      <c r="AJ349" s="403"/>
      <c r="AK349" s="403"/>
      <c r="AL349" s="98"/>
      <c r="AM349" s="403"/>
      <c r="AN349" s="403"/>
      <c r="AO349" s="403"/>
      <c r="AP349" s="403"/>
      <c r="AQ349" s="403"/>
    </row>
    <row r="350" spans="1:43">
      <c r="A350" t="s">
        <v>1133</v>
      </c>
      <c r="B350" s="1" t="str">
        <f t="shared" si="8"/>
        <v>T37</v>
      </c>
      <c r="C350" s="1" t="str">
        <f t="shared" si="9"/>
        <v>Cobblers' and Corvisers' House (guildhall, C, 2)</v>
      </c>
      <c r="F350" s="37" t="s">
        <v>1458</v>
      </c>
      <c r="G350" s="37" t="s">
        <v>1911</v>
      </c>
      <c r="H350" s="61" t="s">
        <v>2498</v>
      </c>
      <c r="I350" s="61" t="s">
        <v>3295</v>
      </c>
      <c r="J350" s="61" t="s">
        <v>2171</v>
      </c>
      <c r="K350" s="61" t="s">
        <v>2144</v>
      </c>
      <c r="L350" s="61">
        <v>2</v>
      </c>
      <c r="M350" s="61"/>
      <c r="N350" s="61"/>
      <c r="O350" s="108" t="s">
        <v>6659</v>
      </c>
      <c r="P350" s="98"/>
      <c r="Q350" s="37" t="str">
        <f>IFERROR(INDEX('VOLO GUIDE TO WATERDEEP'!B$3:B$166,MATCH($H350,'VOLO GUIDE TO WATERDEEP'!$A$3:$A$166,0),1),"")</f>
        <v/>
      </c>
      <c r="R350" s="37" t="str">
        <f>IFERROR(INDEX('VOLO GUIDE TO WATERDEEP'!C$3:C$166,MATCH($H350,'VOLO GUIDE TO WATERDEEP'!$A$3:$A$166,0),1),"")</f>
        <v/>
      </c>
      <c r="S350" s="37" t="str">
        <f>IFERROR(INDEX('VOLO GUIDE TO WATERDEEP'!D$3:D$166,MATCH($H350,'VOLO GUIDE TO WATERDEEP'!$A$3:$A$166,0),1),"")</f>
        <v/>
      </c>
      <c r="T350" s="37" t="str">
        <f>IFERROR(INDEX('VOLO GUIDE TO WATERDEEP'!E$3:E$166,MATCH($H350,'VOLO GUIDE TO WATERDEEP'!$A$3:$A$166,0),1),"")</f>
        <v/>
      </c>
      <c r="U350" s="37" t="str">
        <f>IFERROR(INDEX('VOLO GUIDE TO WATERDEEP'!F$3:F$166,MATCH($H350,'VOLO GUIDE TO WATERDEEP'!$A$3:$A$166,0),1),"")</f>
        <v/>
      </c>
      <c r="V350" s="37" t="str">
        <f>IFERROR(INDEX('VOLO GUIDE TO WATERDEEP'!G$3:G$166,MATCH($H350,'VOLO GUIDE TO WATERDEEP'!$A$3:$A$166,0),1),"")</f>
        <v/>
      </c>
      <c r="W350" s="37" t="str">
        <f>IFERROR(INDEX('VOLO GUIDE TO WATERDEEP'!I$3:I$166,MATCH($H350,'VOLO GUIDE TO WATERDEEP'!$A$3:$A$166,0),1),"")</f>
        <v/>
      </c>
      <c r="X350" s="98"/>
      <c r="Y350" s="37" t="str">
        <f>IFERROR(INDEX(ORGANIZATIONS!$B$2:$B$43,MATCH($F350,ORGANIZATIONS!$G$2:$G$43,0),1),"")</f>
        <v>Order of Cobblers &amp; Corvisers</v>
      </c>
      <c r="Z350" s="98"/>
      <c r="AA350" s="37" t="str">
        <f>IFERROR(INDEX(ORGANIZATIONS!$Z$3:$Z$45,MATCH($F350,ORGANIZATIONS!$Y$3:$Y$45,0),1),"")</f>
        <v/>
      </c>
      <c r="AB350" s="98"/>
      <c r="AC350" s="403"/>
      <c r="AD350" s="403"/>
      <c r="AE350" s="403"/>
      <c r="AF350" s="403"/>
      <c r="AG350" s="98"/>
      <c r="AH350" s="403"/>
      <c r="AI350" s="403"/>
      <c r="AJ350" s="403"/>
      <c r="AK350" s="403"/>
      <c r="AL350" s="98"/>
      <c r="AM350" s="403"/>
      <c r="AN350" s="403"/>
      <c r="AO350" s="403"/>
      <c r="AP350" s="403"/>
      <c r="AQ350" s="403"/>
    </row>
    <row r="351" spans="1:43">
      <c r="A351" t="s">
        <v>1134</v>
      </c>
      <c r="B351" s="1" t="str">
        <f t="shared" si="8"/>
        <v>T38</v>
      </c>
      <c r="C351" s="1" t="str">
        <f t="shared" si="9"/>
        <v>The Plinth (city building/temple, A, 6)</v>
      </c>
      <c r="F351" s="37" t="s">
        <v>1459</v>
      </c>
      <c r="G351" s="37" t="s">
        <v>1912</v>
      </c>
      <c r="H351" s="61" t="s">
        <v>2499</v>
      </c>
      <c r="I351" s="61" t="s">
        <v>3295</v>
      </c>
      <c r="J351" s="61" t="s">
        <v>2190</v>
      </c>
      <c r="K351" s="61" t="s">
        <v>2151</v>
      </c>
      <c r="L351" s="61">
        <v>6</v>
      </c>
      <c r="M351" s="61"/>
      <c r="N351" s="61"/>
      <c r="O351" s="108" t="s">
        <v>6724</v>
      </c>
      <c r="P351" s="98"/>
      <c r="Q351" s="37" t="str">
        <f>IFERROR(INDEX('VOLO GUIDE TO WATERDEEP'!B$3:B$166,MATCH($H351,'VOLO GUIDE TO WATERDEEP'!$A$3:$A$166,0),1),"")</f>
        <v/>
      </c>
      <c r="R351" s="37" t="str">
        <f>IFERROR(INDEX('VOLO GUIDE TO WATERDEEP'!C$3:C$166,MATCH($H351,'VOLO GUIDE TO WATERDEEP'!$A$3:$A$166,0),1),"")</f>
        <v/>
      </c>
      <c r="S351" s="37" t="str">
        <f>IFERROR(INDEX('VOLO GUIDE TO WATERDEEP'!D$3:D$166,MATCH($H351,'VOLO GUIDE TO WATERDEEP'!$A$3:$A$166,0),1),"")</f>
        <v/>
      </c>
      <c r="T351" s="37" t="str">
        <f>IFERROR(INDEX('VOLO GUIDE TO WATERDEEP'!E$3:E$166,MATCH($H351,'VOLO GUIDE TO WATERDEEP'!$A$3:$A$166,0),1),"")</f>
        <v/>
      </c>
      <c r="U351" s="37" t="str">
        <f>IFERROR(INDEX('VOLO GUIDE TO WATERDEEP'!F$3:F$166,MATCH($H351,'VOLO GUIDE TO WATERDEEP'!$A$3:$A$166,0),1),"")</f>
        <v/>
      </c>
      <c r="V351" s="37" t="str">
        <f>IFERROR(INDEX('VOLO GUIDE TO WATERDEEP'!G$3:G$166,MATCH($H351,'VOLO GUIDE TO WATERDEEP'!$A$3:$A$166,0),1),"")</f>
        <v/>
      </c>
      <c r="W351" s="37" t="str">
        <f>IFERROR(INDEX('VOLO GUIDE TO WATERDEEP'!I$3:I$166,MATCH($H351,'VOLO GUIDE TO WATERDEEP'!$A$3:$A$166,0),1),"")</f>
        <v/>
      </c>
      <c r="X351" s="98"/>
      <c r="Y351" s="37" t="str">
        <f>IFERROR(INDEX(ORGANIZATIONS!$B$2:$B$43,MATCH($F351,ORGANIZATIONS!$G$2:$G$43,0),1),"")</f>
        <v/>
      </c>
      <c r="Z351" s="98"/>
      <c r="AA351" s="37" t="str">
        <f>IFERROR(INDEX(ORGANIZATIONS!$Z$3:$Z$45,MATCH($F351,ORGANIZATIONS!$Y$3:$Y$45,0),1),"")</f>
        <v/>
      </c>
      <c r="AB351" s="98"/>
      <c r="AC351" s="403"/>
      <c r="AD351" s="403"/>
      <c r="AE351" s="403"/>
      <c r="AF351" s="403"/>
      <c r="AG351" s="98"/>
      <c r="AH351" s="403"/>
      <c r="AI351" s="403"/>
      <c r="AJ351" s="403"/>
      <c r="AK351" s="403"/>
      <c r="AL351" s="98"/>
      <c r="AM351" s="403"/>
      <c r="AN351" s="403"/>
      <c r="AO351" s="403"/>
      <c r="AP351" s="403"/>
      <c r="AQ351" s="403"/>
    </row>
    <row r="352" spans="1:43">
      <c r="A352" t="s">
        <v>1135</v>
      </c>
      <c r="B352" s="1" t="str">
        <f t="shared" si="8"/>
        <v>T39</v>
      </c>
      <c r="C352" s="1" t="str">
        <f t="shared" si="9"/>
        <v>Felzoun's Folly (tavern, C, 3)</v>
      </c>
      <c r="F352" s="37" t="s">
        <v>1460</v>
      </c>
      <c r="G352" s="37" t="s">
        <v>1913</v>
      </c>
      <c r="H352" s="61" t="s">
        <v>2500</v>
      </c>
      <c r="I352" s="61" t="s">
        <v>3295</v>
      </c>
      <c r="J352" s="61" t="s">
        <v>2168</v>
      </c>
      <c r="K352" s="61" t="s">
        <v>2144</v>
      </c>
      <c r="L352" s="61">
        <v>3</v>
      </c>
      <c r="M352" s="61"/>
      <c r="N352" s="61"/>
      <c r="O352" s="108" t="s">
        <v>6725</v>
      </c>
      <c r="P352" s="98"/>
      <c r="Q352" s="37" t="str">
        <f>IFERROR(INDEX('VOLO GUIDE TO WATERDEEP'!B$3:B$166,MATCH($H352,'VOLO GUIDE TO WATERDEEP'!$A$3:$A$166,0),1),"")</f>
        <v/>
      </c>
      <c r="R352" s="37" t="str">
        <f>IFERROR(INDEX('VOLO GUIDE TO WATERDEEP'!C$3:C$166,MATCH($H352,'VOLO GUIDE TO WATERDEEP'!$A$3:$A$166,0),1),"")</f>
        <v/>
      </c>
      <c r="S352" s="37" t="str">
        <f>IFERROR(INDEX('VOLO GUIDE TO WATERDEEP'!D$3:D$166,MATCH($H352,'VOLO GUIDE TO WATERDEEP'!$A$3:$A$166,0),1),"")</f>
        <v/>
      </c>
      <c r="T352" s="37" t="str">
        <f>IFERROR(INDEX('VOLO GUIDE TO WATERDEEP'!E$3:E$166,MATCH($H352,'VOLO GUIDE TO WATERDEEP'!$A$3:$A$166,0),1),"")</f>
        <v/>
      </c>
      <c r="U352" s="37" t="str">
        <f>IFERROR(INDEX('VOLO GUIDE TO WATERDEEP'!F$3:F$166,MATCH($H352,'VOLO GUIDE TO WATERDEEP'!$A$3:$A$166,0),1),"")</f>
        <v/>
      </c>
      <c r="V352" s="37" t="str">
        <f>IFERROR(INDEX('VOLO GUIDE TO WATERDEEP'!G$3:G$166,MATCH($H352,'VOLO GUIDE TO WATERDEEP'!$A$3:$A$166,0),1),"")</f>
        <v/>
      </c>
      <c r="W352" s="37" t="str">
        <f>IFERROR(INDEX('VOLO GUIDE TO WATERDEEP'!I$3:I$166,MATCH($H352,'VOLO GUIDE TO WATERDEEP'!$A$3:$A$166,0),1),"")</f>
        <v/>
      </c>
      <c r="X352" s="98"/>
      <c r="Y352" s="37" t="str">
        <f>IFERROR(INDEX(ORGANIZATIONS!$B$2:$B$43,MATCH($F352,ORGANIZATIONS!$G$2:$G$43,0),1),"")</f>
        <v/>
      </c>
      <c r="Z352" s="98"/>
      <c r="AA352" s="37" t="str">
        <f>IFERROR(INDEX(ORGANIZATIONS!$Z$3:$Z$45,MATCH($F352,ORGANIZATIONS!$Y$3:$Y$45,0),1),"")</f>
        <v/>
      </c>
      <c r="AB352" s="98"/>
      <c r="AC352" s="403"/>
      <c r="AD352" s="403"/>
      <c r="AE352" s="403"/>
      <c r="AF352" s="403"/>
      <c r="AG352" s="98"/>
      <c r="AH352" s="403"/>
      <c r="AI352" s="403"/>
      <c r="AJ352" s="403"/>
      <c r="AK352" s="403"/>
      <c r="AL352" s="98"/>
      <c r="AM352" s="403"/>
      <c r="AN352" s="403"/>
      <c r="AO352" s="403"/>
      <c r="AP352" s="403"/>
      <c r="AQ352" s="403"/>
    </row>
    <row r="353" spans="1:43">
      <c r="A353" t="s">
        <v>1136</v>
      </c>
      <c r="B353" s="1" t="str">
        <f t="shared" si="8"/>
        <v>T40</v>
      </c>
      <c r="C353" s="1" t="str">
        <f t="shared" si="9"/>
        <v>Surtlan's Metalwares (business, C, 1)</v>
      </c>
      <c r="F353" s="37" t="s">
        <v>1461</v>
      </c>
      <c r="G353" s="37" t="s">
        <v>1914</v>
      </c>
      <c r="H353" s="61" t="s">
        <v>2501</v>
      </c>
      <c r="I353" s="61" t="s">
        <v>3295</v>
      </c>
      <c r="J353" s="61" t="s">
        <v>2164</v>
      </c>
      <c r="K353" s="61" t="s">
        <v>2144</v>
      </c>
      <c r="L353" s="61">
        <v>1</v>
      </c>
      <c r="M353" s="61"/>
      <c r="N353" s="61"/>
      <c r="O353" s="108" t="s">
        <v>6659</v>
      </c>
      <c r="P353" s="98"/>
      <c r="Q353" s="37" t="str">
        <f>IFERROR(INDEX('VOLO GUIDE TO WATERDEEP'!B$3:B$166,MATCH($H353,'VOLO GUIDE TO WATERDEEP'!$A$3:$A$166,0),1),"")</f>
        <v/>
      </c>
      <c r="R353" s="37" t="str">
        <f>IFERROR(INDEX('VOLO GUIDE TO WATERDEEP'!C$3:C$166,MATCH($H353,'VOLO GUIDE TO WATERDEEP'!$A$3:$A$166,0),1),"")</f>
        <v/>
      </c>
      <c r="S353" s="37" t="str">
        <f>IFERROR(INDEX('VOLO GUIDE TO WATERDEEP'!D$3:D$166,MATCH($H353,'VOLO GUIDE TO WATERDEEP'!$A$3:$A$166,0),1),"")</f>
        <v/>
      </c>
      <c r="T353" s="37" t="str">
        <f>IFERROR(INDEX('VOLO GUIDE TO WATERDEEP'!E$3:E$166,MATCH($H353,'VOLO GUIDE TO WATERDEEP'!$A$3:$A$166,0),1),"")</f>
        <v/>
      </c>
      <c r="U353" s="37" t="str">
        <f>IFERROR(INDEX('VOLO GUIDE TO WATERDEEP'!F$3:F$166,MATCH($H353,'VOLO GUIDE TO WATERDEEP'!$A$3:$A$166,0),1),"")</f>
        <v/>
      </c>
      <c r="V353" s="37" t="str">
        <f>IFERROR(INDEX('VOLO GUIDE TO WATERDEEP'!G$3:G$166,MATCH($H353,'VOLO GUIDE TO WATERDEEP'!$A$3:$A$166,0),1),"")</f>
        <v/>
      </c>
      <c r="W353" s="37" t="str">
        <f>IFERROR(INDEX('VOLO GUIDE TO WATERDEEP'!I$3:I$166,MATCH($H353,'VOLO GUIDE TO WATERDEEP'!$A$3:$A$166,0),1),"")</f>
        <v/>
      </c>
      <c r="X353" s="98"/>
      <c r="Y353" s="37" t="str">
        <f>IFERROR(INDEX(ORGANIZATIONS!$B$2:$B$43,MATCH($F353,ORGANIZATIONS!$G$2:$G$43,0),1),"")</f>
        <v/>
      </c>
      <c r="Z353" s="98"/>
      <c r="AA353" s="37" t="str">
        <f>IFERROR(INDEX(ORGANIZATIONS!$Z$3:$Z$45,MATCH($F353,ORGANIZATIONS!$Y$3:$Y$45,0),1),"")</f>
        <v/>
      </c>
      <c r="AB353" s="98"/>
      <c r="AC353" s="403"/>
      <c r="AD353" s="403"/>
      <c r="AE353" s="403"/>
      <c r="AF353" s="403"/>
      <c r="AG353" s="98"/>
      <c r="AH353" s="403"/>
      <c r="AI353" s="403"/>
      <c r="AJ353" s="403"/>
      <c r="AK353" s="403"/>
      <c r="AL353" s="98"/>
      <c r="AM353" s="403"/>
      <c r="AN353" s="403"/>
      <c r="AO353" s="403"/>
      <c r="AP353" s="403"/>
      <c r="AQ353" s="403"/>
    </row>
    <row r="354" spans="1:43">
      <c r="A354" t="s">
        <v>1137</v>
      </c>
      <c r="B354" s="1" t="str">
        <f t="shared" si="8"/>
        <v>T41</v>
      </c>
      <c r="C354" s="1" t="str">
        <f t="shared" si="9"/>
        <v>Scirkhel Wands' residence (row house, B, 3)</v>
      </c>
      <c r="F354" s="37" t="s">
        <v>1462</v>
      </c>
      <c r="G354" s="37" t="s">
        <v>1915</v>
      </c>
      <c r="H354" s="61" t="s">
        <v>2502</v>
      </c>
      <c r="I354" s="61" t="s">
        <v>3295</v>
      </c>
      <c r="J354" s="61" t="s">
        <v>2165</v>
      </c>
      <c r="K354" s="61" t="s">
        <v>2156</v>
      </c>
      <c r="L354" s="61">
        <v>3</v>
      </c>
      <c r="M354" s="61"/>
      <c r="N354" s="61"/>
      <c r="O354" s="108" t="s">
        <v>6659</v>
      </c>
      <c r="P354" s="98"/>
      <c r="Q354" s="37" t="str">
        <f>IFERROR(INDEX('VOLO GUIDE TO WATERDEEP'!B$3:B$166,MATCH($H354,'VOLO GUIDE TO WATERDEEP'!$A$3:$A$166,0),1),"")</f>
        <v/>
      </c>
      <c r="R354" s="37" t="str">
        <f>IFERROR(INDEX('VOLO GUIDE TO WATERDEEP'!C$3:C$166,MATCH($H354,'VOLO GUIDE TO WATERDEEP'!$A$3:$A$166,0),1),"")</f>
        <v/>
      </c>
      <c r="S354" s="37" t="str">
        <f>IFERROR(INDEX('VOLO GUIDE TO WATERDEEP'!D$3:D$166,MATCH($H354,'VOLO GUIDE TO WATERDEEP'!$A$3:$A$166,0),1),"")</f>
        <v/>
      </c>
      <c r="T354" s="37" t="str">
        <f>IFERROR(INDEX('VOLO GUIDE TO WATERDEEP'!E$3:E$166,MATCH($H354,'VOLO GUIDE TO WATERDEEP'!$A$3:$A$166,0),1),"")</f>
        <v/>
      </c>
      <c r="U354" s="37" t="str">
        <f>IFERROR(INDEX('VOLO GUIDE TO WATERDEEP'!F$3:F$166,MATCH($H354,'VOLO GUIDE TO WATERDEEP'!$A$3:$A$166,0),1),"")</f>
        <v/>
      </c>
      <c r="V354" s="37" t="str">
        <f>IFERROR(INDEX('VOLO GUIDE TO WATERDEEP'!G$3:G$166,MATCH($H354,'VOLO GUIDE TO WATERDEEP'!$A$3:$A$166,0),1),"")</f>
        <v/>
      </c>
      <c r="W354" s="37" t="str">
        <f>IFERROR(INDEX('VOLO GUIDE TO WATERDEEP'!I$3:I$166,MATCH($H354,'VOLO GUIDE TO WATERDEEP'!$A$3:$A$166,0),1),"")</f>
        <v/>
      </c>
      <c r="X354" s="98"/>
      <c r="Y354" s="37" t="str">
        <f>IFERROR(INDEX(ORGANIZATIONS!$B$2:$B$43,MATCH($F354,ORGANIZATIONS!$G$2:$G$43,0),1),"")</f>
        <v/>
      </c>
      <c r="Z354" s="98"/>
      <c r="AA354" s="37" t="str">
        <f>IFERROR(INDEX(ORGANIZATIONS!$Z$3:$Z$45,MATCH($F354,ORGANIZATIONS!$Y$3:$Y$45,0),1),"")</f>
        <v/>
      </c>
      <c r="AB354" s="98"/>
      <c r="AC354" s="403"/>
      <c r="AD354" s="403"/>
      <c r="AE354" s="403"/>
      <c r="AF354" s="403"/>
      <c r="AG354" s="98"/>
      <c r="AH354" s="403"/>
      <c r="AI354" s="403"/>
      <c r="AJ354" s="403"/>
      <c r="AK354" s="403"/>
      <c r="AL354" s="98"/>
      <c r="AM354" s="403"/>
      <c r="AN354" s="403"/>
      <c r="AO354" s="403"/>
      <c r="AP354" s="403"/>
      <c r="AQ354" s="403"/>
    </row>
    <row r="355" spans="1:43">
      <c r="A355" t="s">
        <v>1138</v>
      </c>
      <c r="B355" s="1" t="str">
        <f t="shared" si="8"/>
        <v>T42</v>
      </c>
      <c r="C355" s="1" t="str">
        <f t="shared" si="9"/>
        <v>Wheel Hall (guildhall, C, 2)</v>
      </c>
      <c r="F355" s="37" t="s">
        <v>1463</v>
      </c>
      <c r="G355" s="37" t="s">
        <v>1916</v>
      </c>
      <c r="H355" s="61" t="s">
        <v>2503</v>
      </c>
      <c r="I355" s="61" t="s">
        <v>3295</v>
      </c>
      <c r="J355" s="61" t="s">
        <v>2171</v>
      </c>
      <c r="K355" s="61" t="s">
        <v>2144</v>
      </c>
      <c r="L355" s="61">
        <v>2</v>
      </c>
      <c r="M355" s="61"/>
      <c r="N355" s="61"/>
      <c r="O355" s="108" t="s">
        <v>6659</v>
      </c>
      <c r="P355" s="98"/>
      <c r="Q355" s="37" t="str">
        <f>IFERROR(INDEX('VOLO GUIDE TO WATERDEEP'!B$3:B$166,MATCH($H355,'VOLO GUIDE TO WATERDEEP'!$A$3:$A$166,0),1),"")</f>
        <v/>
      </c>
      <c r="R355" s="37" t="str">
        <f>IFERROR(INDEX('VOLO GUIDE TO WATERDEEP'!C$3:C$166,MATCH($H355,'VOLO GUIDE TO WATERDEEP'!$A$3:$A$166,0),1),"")</f>
        <v/>
      </c>
      <c r="S355" s="37" t="str">
        <f>IFERROR(INDEX('VOLO GUIDE TO WATERDEEP'!D$3:D$166,MATCH($H355,'VOLO GUIDE TO WATERDEEP'!$A$3:$A$166,0),1),"")</f>
        <v/>
      </c>
      <c r="T355" s="37" t="str">
        <f>IFERROR(INDEX('VOLO GUIDE TO WATERDEEP'!E$3:E$166,MATCH($H355,'VOLO GUIDE TO WATERDEEP'!$A$3:$A$166,0),1),"")</f>
        <v/>
      </c>
      <c r="U355" s="37" t="str">
        <f>IFERROR(INDEX('VOLO GUIDE TO WATERDEEP'!F$3:F$166,MATCH($H355,'VOLO GUIDE TO WATERDEEP'!$A$3:$A$166,0),1),"")</f>
        <v/>
      </c>
      <c r="V355" s="37" t="str">
        <f>IFERROR(INDEX('VOLO GUIDE TO WATERDEEP'!G$3:G$166,MATCH($H355,'VOLO GUIDE TO WATERDEEP'!$A$3:$A$166,0),1),"")</f>
        <v/>
      </c>
      <c r="W355" s="37" t="str">
        <f>IFERROR(INDEX('VOLO GUIDE TO WATERDEEP'!I$3:I$166,MATCH($H355,'VOLO GUIDE TO WATERDEEP'!$A$3:$A$166,0),1),"")</f>
        <v/>
      </c>
      <c r="X355" s="98"/>
      <c r="Y355" s="37" t="str">
        <f>IFERROR(INDEX(ORGANIZATIONS!$B$2:$B$43,MATCH($F355,ORGANIZATIONS!$G$2:$G$43,0),1),"")</f>
        <v/>
      </c>
      <c r="Z355" s="98"/>
      <c r="AA355" s="37" t="str">
        <f>IFERROR(INDEX(ORGANIZATIONS!$Z$3:$Z$45,MATCH($F355,ORGANIZATIONS!$Y$3:$Y$45,0),1),"")</f>
        <v/>
      </c>
      <c r="AB355" s="98"/>
      <c r="AC355" s="403"/>
      <c r="AD355" s="403"/>
      <c r="AE355" s="403"/>
      <c r="AF355" s="403"/>
      <c r="AG355" s="98"/>
      <c r="AH355" s="403"/>
      <c r="AI355" s="403"/>
      <c r="AJ355" s="403"/>
      <c r="AK355" s="403"/>
      <c r="AL355" s="98"/>
      <c r="AM355" s="403"/>
      <c r="AN355" s="403"/>
      <c r="AO355" s="403"/>
      <c r="AP355" s="403"/>
      <c r="AQ355" s="403"/>
    </row>
    <row r="356" spans="1:43">
      <c r="A356" t="s">
        <v>1139</v>
      </c>
      <c r="B356" s="1" t="str">
        <f t="shared" si="8"/>
        <v>T43</v>
      </c>
      <c r="C356" s="1" t="str">
        <f t="shared" si="9"/>
        <v>The Gray Serpent (inn, C, 3)</v>
      </c>
      <c r="F356" s="37" t="s">
        <v>1464</v>
      </c>
      <c r="G356" s="37" t="s">
        <v>1917</v>
      </c>
      <c r="H356" s="61" t="s">
        <v>2504</v>
      </c>
      <c r="I356" s="61" t="s">
        <v>3295</v>
      </c>
      <c r="J356" s="61" t="s">
        <v>2167</v>
      </c>
      <c r="K356" s="61" t="s">
        <v>2144</v>
      </c>
      <c r="L356" s="61">
        <v>3</v>
      </c>
      <c r="M356" s="61"/>
      <c r="N356" s="61"/>
      <c r="O356" s="108" t="s">
        <v>6659</v>
      </c>
      <c r="P356" s="98"/>
      <c r="Q356" s="37" t="str">
        <f>IFERROR(INDEX('VOLO GUIDE TO WATERDEEP'!B$3:B$166,MATCH($H356,'VOLO GUIDE TO WATERDEEP'!$A$3:$A$166,0),1),"")</f>
        <v/>
      </c>
      <c r="R356" s="37" t="str">
        <f>IFERROR(INDEX('VOLO GUIDE TO WATERDEEP'!C$3:C$166,MATCH($H356,'VOLO GUIDE TO WATERDEEP'!$A$3:$A$166,0),1),"")</f>
        <v/>
      </c>
      <c r="S356" s="37" t="str">
        <f>IFERROR(INDEX('VOLO GUIDE TO WATERDEEP'!D$3:D$166,MATCH($H356,'VOLO GUIDE TO WATERDEEP'!$A$3:$A$166,0),1),"")</f>
        <v/>
      </c>
      <c r="T356" s="37" t="str">
        <f>IFERROR(INDEX('VOLO GUIDE TO WATERDEEP'!E$3:E$166,MATCH($H356,'VOLO GUIDE TO WATERDEEP'!$A$3:$A$166,0),1),"")</f>
        <v/>
      </c>
      <c r="U356" s="37" t="str">
        <f>IFERROR(INDEX('VOLO GUIDE TO WATERDEEP'!F$3:F$166,MATCH($H356,'VOLO GUIDE TO WATERDEEP'!$A$3:$A$166,0),1),"")</f>
        <v/>
      </c>
      <c r="V356" s="37" t="str">
        <f>IFERROR(INDEX('VOLO GUIDE TO WATERDEEP'!G$3:G$166,MATCH($H356,'VOLO GUIDE TO WATERDEEP'!$A$3:$A$166,0),1),"")</f>
        <v/>
      </c>
      <c r="W356" s="37" t="str">
        <f>IFERROR(INDEX('VOLO GUIDE TO WATERDEEP'!I$3:I$166,MATCH($H356,'VOLO GUIDE TO WATERDEEP'!$A$3:$A$166,0),1),"")</f>
        <v/>
      </c>
      <c r="X356" s="98"/>
      <c r="Y356" s="37" t="str">
        <f>IFERROR(INDEX(ORGANIZATIONS!$B$2:$B$43,MATCH($F356,ORGANIZATIONS!$G$2:$G$43,0),1),"")</f>
        <v/>
      </c>
      <c r="Z356" s="98"/>
      <c r="AA356" s="37" t="str">
        <f>IFERROR(INDEX(ORGANIZATIONS!$Z$3:$Z$45,MATCH($F356,ORGANIZATIONS!$Y$3:$Y$45,0),1),"")</f>
        <v/>
      </c>
      <c r="AB356" s="98"/>
      <c r="AC356" s="403"/>
      <c r="AD356" s="403"/>
      <c r="AE356" s="403"/>
      <c r="AF356" s="403"/>
      <c r="AG356" s="98"/>
      <c r="AH356" s="403"/>
      <c r="AI356" s="403"/>
      <c r="AJ356" s="403"/>
      <c r="AK356" s="403"/>
      <c r="AL356" s="98"/>
      <c r="AM356" s="403"/>
      <c r="AN356" s="403"/>
      <c r="AO356" s="403"/>
      <c r="AP356" s="403"/>
      <c r="AQ356" s="403"/>
    </row>
    <row r="357" spans="1:43">
      <c r="A357" t="s">
        <v>1140</v>
      </c>
      <c r="B357" s="1" t="str">
        <f t="shared" si="8"/>
        <v>T44</v>
      </c>
      <c r="C357" s="1" t="str">
        <f t="shared" si="9"/>
        <v>Blackstone House (row house, B, 4)</v>
      </c>
      <c r="F357" s="37" t="s">
        <v>1465</v>
      </c>
      <c r="G357" s="37" t="s">
        <v>1918</v>
      </c>
      <c r="H357" s="61" t="s">
        <v>2505</v>
      </c>
      <c r="I357" s="61" t="s">
        <v>3295</v>
      </c>
      <c r="J357" s="61" t="s">
        <v>2165</v>
      </c>
      <c r="K357" s="61" t="s">
        <v>2156</v>
      </c>
      <c r="L357" s="61">
        <v>4</v>
      </c>
      <c r="M357" s="61"/>
      <c r="N357" s="61"/>
      <c r="O357" s="108" t="s">
        <v>6659</v>
      </c>
      <c r="P357" s="98"/>
      <c r="Q357" s="37" t="str">
        <f>IFERROR(INDEX('VOLO GUIDE TO WATERDEEP'!B$3:B$166,MATCH($H357,'VOLO GUIDE TO WATERDEEP'!$A$3:$A$166,0),1),"")</f>
        <v/>
      </c>
      <c r="R357" s="37" t="str">
        <f>IFERROR(INDEX('VOLO GUIDE TO WATERDEEP'!C$3:C$166,MATCH($H357,'VOLO GUIDE TO WATERDEEP'!$A$3:$A$166,0),1),"")</f>
        <v/>
      </c>
      <c r="S357" s="37" t="str">
        <f>IFERROR(INDEX('VOLO GUIDE TO WATERDEEP'!D$3:D$166,MATCH($H357,'VOLO GUIDE TO WATERDEEP'!$A$3:$A$166,0),1),"")</f>
        <v/>
      </c>
      <c r="T357" s="37" t="str">
        <f>IFERROR(INDEX('VOLO GUIDE TO WATERDEEP'!E$3:E$166,MATCH($H357,'VOLO GUIDE TO WATERDEEP'!$A$3:$A$166,0),1),"")</f>
        <v/>
      </c>
      <c r="U357" s="37" t="str">
        <f>IFERROR(INDEX('VOLO GUIDE TO WATERDEEP'!F$3:F$166,MATCH($H357,'VOLO GUIDE TO WATERDEEP'!$A$3:$A$166,0),1),"")</f>
        <v/>
      </c>
      <c r="V357" s="37" t="str">
        <f>IFERROR(INDEX('VOLO GUIDE TO WATERDEEP'!G$3:G$166,MATCH($H357,'VOLO GUIDE TO WATERDEEP'!$A$3:$A$166,0),1),"")</f>
        <v/>
      </c>
      <c r="W357" s="37" t="str">
        <f>IFERROR(INDEX('VOLO GUIDE TO WATERDEEP'!I$3:I$166,MATCH($H357,'VOLO GUIDE TO WATERDEEP'!$A$3:$A$166,0),1),"")</f>
        <v/>
      </c>
      <c r="X357" s="98"/>
      <c r="Y357" s="37" t="str">
        <f>IFERROR(INDEX(ORGANIZATIONS!$B$2:$B$43,MATCH($F357,ORGANIZATIONS!$G$2:$G$43,0),1),"")</f>
        <v/>
      </c>
      <c r="Z357" s="98"/>
      <c r="AA357" s="37" t="str">
        <f>IFERROR(INDEX(ORGANIZATIONS!$Z$3:$Z$45,MATCH($F357,ORGANIZATIONS!$Y$3:$Y$45,0),1),"")</f>
        <v/>
      </c>
      <c r="AB357" s="98"/>
      <c r="AC357" s="403"/>
      <c r="AD357" s="403"/>
      <c r="AE357" s="403"/>
      <c r="AF357" s="403"/>
      <c r="AG357" s="98"/>
      <c r="AH357" s="403"/>
      <c r="AI357" s="403"/>
      <c r="AJ357" s="403"/>
      <c r="AK357" s="403"/>
      <c r="AL357" s="98"/>
      <c r="AM357" s="403"/>
      <c r="AN357" s="403"/>
      <c r="AO357" s="403"/>
      <c r="AP357" s="403"/>
      <c r="AQ357" s="403"/>
    </row>
    <row r="358" spans="1:43">
      <c r="A358" t="s">
        <v>1141</v>
      </c>
      <c r="B358" s="1" t="str">
        <f t="shared" si="8"/>
        <v>T45</v>
      </c>
      <c r="C358" s="1" t="str">
        <f t="shared" si="9"/>
        <v>Rejviik's Mortuary (business, A, 3)</v>
      </c>
      <c r="F358" s="37" t="s">
        <v>1919</v>
      </c>
      <c r="G358" s="37" t="s">
        <v>1920</v>
      </c>
      <c r="H358" s="61" t="s">
        <v>2506</v>
      </c>
      <c r="I358" s="61" t="s">
        <v>3295</v>
      </c>
      <c r="J358" s="61" t="s">
        <v>2164</v>
      </c>
      <c r="K358" s="61" t="s">
        <v>2151</v>
      </c>
      <c r="L358" s="61">
        <v>3</v>
      </c>
      <c r="M358" s="61"/>
      <c r="N358" s="61"/>
      <c r="O358" s="108" t="s">
        <v>6659</v>
      </c>
      <c r="P358" s="98"/>
      <c r="Q358" s="37" t="str">
        <f>IFERROR(INDEX('VOLO GUIDE TO WATERDEEP'!B$3:B$166,MATCH($H358,'VOLO GUIDE TO WATERDEEP'!$A$3:$A$166,0),1),"")</f>
        <v/>
      </c>
      <c r="R358" s="37" t="str">
        <f>IFERROR(INDEX('VOLO GUIDE TO WATERDEEP'!C$3:C$166,MATCH($H358,'VOLO GUIDE TO WATERDEEP'!$A$3:$A$166,0),1),"")</f>
        <v/>
      </c>
      <c r="S358" s="37" t="str">
        <f>IFERROR(INDEX('VOLO GUIDE TO WATERDEEP'!D$3:D$166,MATCH($H358,'VOLO GUIDE TO WATERDEEP'!$A$3:$A$166,0),1),"")</f>
        <v/>
      </c>
      <c r="T358" s="37" t="str">
        <f>IFERROR(INDEX('VOLO GUIDE TO WATERDEEP'!E$3:E$166,MATCH($H358,'VOLO GUIDE TO WATERDEEP'!$A$3:$A$166,0),1),"")</f>
        <v/>
      </c>
      <c r="U358" s="37" t="str">
        <f>IFERROR(INDEX('VOLO GUIDE TO WATERDEEP'!F$3:F$166,MATCH($H358,'VOLO GUIDE TO WATERDEEP'!$A$3:$A$166,0),1),"")</f>
        <v/>
      </c>
      <c r="V358" s="37" t="str">
        <f>IFERROR(INDEX('VOLO GUIDE TO WATERDEEP'!G$3:G$166,MATCH($H358,'VOLO GUIDE TO WATERDEEP'!$A$3:$A$166,0),1),"")</f>
        <v/>
      </c>
      <c r="W358" s="37" t="str">
        <f>IFERROR(INDEX('VOLO GUIDE TO WATERDEEP'!I$3:I$166,MATCH($H358,'VOLO GUIDE TO WATERDEEP'!$A$3:$A$166,0),1),"")</f>
        <v/>
      </c>
      <c r="X358" s="98"/>
      <c r="Y358" s="37" t="str">
        <f>IFERROR(INDEX(ORGANIZATIONS!$B$2:$B$43,MATCH($F358,ORGANIZATIONS!$G$2:$G$43,0),1),"")</f>
        <v/>
      </c>
      <c r="Z358" s="98"/>
      <c r="AA358" s="37" t="str">
        <f>IFERROR(INDEX(ORGANIZATIONS!$Z$3:$Z$45,MATCH($F358,ORGANIZATIONS!$Y$3:$Y$45,0),1),"")</f>
        <v/>
      </c>
      <c r="AB358" s="98"/>
      <c r="AC358" s="403"/>
      <c r="AD358" s="403"/>
      <c r="AE358" s="403"/>
      <c r="AF358" s="403"/>
      <c r="AG358" s="98"/>
      <c r="AH358" s="403"/>
      <c r="AI358" s="403"/>
      <c r="AJ358" s="403"/>
      <c r="AK358" s="403"/>
      <c r="AL358" s="98"/>
      <c r="AM358" s="403"/>
      <c r="AN358" s="403"/>
      <c r="AO358" s="403"/>
      <c r="AP358" s="403"/>
      <c r="AQ358" s="403"/>
    </row>
    <row r="359" spans="1:43">
      <c r="A359" t="s">
        <v>1142</v>
      </c>
      <c r="B359" s="1" t="str">
        <f t="shared" si="8"/>
        <v>T46</v>
      </c>
      <c r="C359" s="1" t="str">
        <f t="shared" si="9"/>
        <v>Monastery of the Sun (temple, A, 4)</v>
      </c>
      <c r="F359" s="37" t="s">
        <v>1921</v>
      </c>
      <c r="G359" s="37" t="s">
        <v>1922</v>
      </c>
      <c r="H359" s="61" t="s">
        <v>2507</v>
      </c>
      <c r="I359" s="61" t="s">
        <v>3295</v>
      </c>
      <c r="J359" s="61" t="s">
        <v>2175</v>
      </c>
      <c r="K359" s="61" t="s">
        <v>2151</v>
      </c>
      <c r="L359" s="61">
        <v>4</v>
      </c>
      <c r="M359" s="61"/>
      <c r="N359" s="61"/>
      <c r="O359" s="108" t="s">
        <v>6659</v>
      </c>
      <c r="P359" s="98"/>
      <c r="Q359" s="37" t="str">
        <f>IFERROR(INDEX('VOLO GUIDE TO WATERDEEP'!B$3:B$166,MATCH($H359,'VOLO GUIDE TO WATERDEEP'!$A$3:$A$166,0),1),"")</f>
        <v/>
      </c>
      <c r="R359" s="37" t="str">
        <f>IFERROR(INDEX('VOLO GUIDE TO WATERDEEP'!C$3:C$166,MATCH($H359,'VOLO GUIDE TO WATERDEEP'!$A$3:$A$166,0),1),"")</f>
        <v/>
      </c>
      <c r="S359" s="37" t="str">
        <f>IFERROR(INDEX('VOLO GUIDE TO WATERDEEP'!D$3:D$166,MATCH($H359,'VOLO GUIDE TO WATERDEEP'!$A$3:$A$166,0),1),"")</f>
        <v/>
      </c>
      <c r="T359" s="37" t="str">
        <f>IFERROR(INDEX('VOLO GUIDE TO WATERDEEP'!E$3:E$166,MATCH($H359,'VOLO GUIDE TO WATERDEEP'!$A$3:$A$166,0),1),"")</f>
        <v/>
      </c>
      <c r="U359" s="37" t="str">
        <f>IFERROR(INDEX('VOLO GUIDE TO WATERDEEP'!F$3:F$166,MATCH($H359,'VOLO GUIDE TO WATERDEEP'!$A$3:$A$166,0),1),"")</f>
        <v/>
      </c>
      <c r="V359" s="37" t="str">
        <f>IFERROR(INDEX('VOLO GUIDE TO WATERDEEP'!G$3:G$166,MATCH($H359,'VOLO GUIDE TO WATERDEEP'!$A$3:$A$166,0),1),"")</f>
        <v/>
      </c>
      <c r="W359" s="37" t="str">
        <f>IFERROR(INDEX('VOLO GUIDE TO WATERDEEP'!I$3:I$166,MATCH($H359,'VOLO GUIDE TO WATERDEEP'!$A$3:$A$166,0),1),"")</f>
        <v/>
      </c>
      <c r="X359" s="98"/>
      <c r="Y359" s="37" t="str">
        <f>IFERROR(INDEX(ORGANIZATIONS!$B$2:$B$43,MATCH($F359,ORGANIZATIONS!$G$2:$G$43,0),1),"")</f>
        <v/>
      </c>
      <c r="Z359" s="98"/>
      <c r="AA359" s="37" t="str">
        <f>IFERROR(INDEX(ORGANIZATIONS!$Z$3:$Z$45,MATCH($F359,ORGANIZATIONS!$Y$3:$Y$45,0),1),"")</f>
        <v/>
      </c>
      <c r="AB359" s="98"/>
      <c r="AC359" s="403"/>
      <c r="AD359" s="403"/>
      <c r="AE359" s="403"/>
      <c r="AF359" s="403"/>
      <c r="AG359" s="98"/>
      <c r="AH359" s="403"/>
      <c r="AI359" s="403"/>
      <c r="AJ359" s="403"/>
      <c r="AK359" s="403"/>
      <c r="AL359" s="98"/>
      <c r="AM359" s="403"/>
      <c r="AN359" s="403"/>
      <c r="AO359" s="403"/>
      <c r="AP359" s="403"/>
      <c r="AQ359" s="403"/>
    </row>
    <row r="360" spans="1:43">
      <c r="A360" t="s">
        <v>1143</v>
      </c>
      <c r="B360" s="1" t="str">
        <f t="shared" si="8"/>
        <v>T47</v>
      </c>
      <c r="C360" s="1" t="str">
        <f t="shared" si="9"/>
        <v>Huulfor Manor (business, A, 3)</v>
      </c>
      <c r="F360" s="37" t="s">
        <v>1923</v>
      </c>
      <c r="G360" s="37" t="s">
        <v>1924</v>
      </c>
      <c r="H360" s="61" t="s">
        <v>2508</v>
      </c>
      <c r="I360" s="61" t="s">
        <v>3295</v>
      </c>
      <c r="J360" s="61" t="s">
        <v>2164</v>
      </c>
      <c r="K360" s="61" t="s">
        <v>2151</v>
      </c>
      <c r="L360" s="61">
        <v>3</v>
      </c>
      <c r="M360" s="61"/>
      <c r="N360" s="61"/>
      <c r="O360" s="108" t="s">
        <v>6659</v>
      </c>
      <c r="P360" s="98"/>
      <c r="Q360" s="37" t="str">
        <f>IFERROR(INDEX('VOLO GUIDE TO WATERDEEP'!B$3:B$166,MATCH($H360,'VOLO GUIDE TO WATERDEEP'!$A$3:$A$166,0),1),"")</f>
        <v/>
      </c>
      <c r="R360" s="37" t="str">
        <f>IFERROR(INDEX('VOLO GUIDE TO WATERDEEP'!C$3:C$166,MATCH($H360,'VOLO GUIDE TO WATERDEEP'!$A$3:$A$166,0),1),"")</f>
        <v/>
      </c>
      <c r="S360" s="37" t="str">
        <f>IFERROR(INDEX('VOLO GUIDE TO WATERDEEP'!D$3:D$166,MATCH($H360,'VOLO GUIDE TO WATERDEEP'!$A$3:$A$166,0),1),"")</f>
        <v/>
      </c>
      <c r="T360" s="37" t="str">
        <f>IFERROR(INDEX('VOLO GUIDE TO WATERDEEP'!E$3:E$166,MATCH($H360,'VOLO GUIDE TO WATERDEEP'!$A$3:$A$166,0),1),"")</f>
        <v/>
      </c>
      <c r="U360" s="37" t="str">
        <f>IFERROR(INDEX('VOLO GUIDE TO WATERDEEP'!F$3:F$166,MATCH($H360,'VOLO GUIDE TO WATERDEEP'!$A$3:$A$166,0),1),"")</f>
        <v/>
      </c>
      <c r="V360" s="37" t="str">
        <f>IFERROR(INDEX('VOLO GUIDE TO WATERDEEP'!G$3:G$166,MATCH($H360,'VOLO GUIDE TO WATERDEEP'!$A$3:$A$166,0),1),"")</f>
        <v/>
      </c>
      <c r="W360" s="37" t="str">
        <f>IFERROR(INDEX('VOLO GUIDE TO WATERDEEP'!I$3:I$166,MATCH($H360,'VOLO GUIDE TO WATERDEEP'!$A$3:$A$166,0),1),"")</f>
        <v/>
      </c>
      <c r="X360" s="98"/>
      <c r="Y360" s="37" t="str">
        <f>IFERROR(INDEX(ORGANIZATIONS!$B$2:$B$43,MATCH($F360,ORGANIZATIONS!$G$2:$G$43,0),1),"")</f>
        <v/>
      </c>
      <c r="Z360" s="98"/>
      <c r="AA360" s="37" t="str">
        <f>IFERROR(INDEX(ORGANIZATIONS!$Z$3:$Z$45,MATCH($F360,ORGANIZATIONS!$Y$3:$Y$45,0),1),"")</f>
        <v/>
      </c>
      <c r="AB360" s="98"/>
      <c r="AC360" s="403"/>
      <c r="AD360" s="403"/>
      <c r="AE360" s="403"/>
      <c r="AF360" s="403"/>
      <c r="AG360" s="98"/>
      <c r="AH360" s="403"/>
      <c r="AI360" s="403"/>
      <c r="AJ360" s="403"/>
      <c r="AK360" s="403"/>
      <c r="AL360" s="98"/>
      <c r="AM360" s="403"/>
      <c r="AN360" s="403"/>
      <c r="AO360" s="403"/>
      <c r="AP360" s="403"/>
      <c r="AQ360" s="403"/>
    </row>
    <row r="361" spans="1:43">
      <c r="A361" t="s">
        <v>1144</v>
      </c>
      <c r="B361" s="1" t="str">
        <f t="shared" si="8"/>
        <v>T48</v>
      </c>
      <c r="C361" s="1" t="str">
        <f t="shared" si="9"/>
        <v>River Gate (city building, A, 4)</v>
      </c>
      <c r="F361" s="37" t="s">
        <v>1925</v>
      </c>
      <c r="G361" s="37" t="s">
        <v>1926</v>
      </c>
      <c r="H361" s="61" t="s">
        <v>2509</v>
      </c>
      <c r="I361" s="61" t="s">
        <v>3295</v>
      </c>
      <c r="J361" s="61" t="s">
        <v>2143</v>
      </c>
      <c r="K361" s="61" t="s">
        <v>2151</v>
      </c>
      <c r="L361" s="61">
        <v>4</v>
      </c>
      <c r="M361" s="61"/>
      <c r="N361" s="61"/>
      <c r="O361" s="108" t="s">
        <v>6659</v>
      </c>
      <c r="P361" s="98"/>
      <c r="Q361" s="37" t="str">
        <f>IFERROR(INDEX('VOLO GUIDE TO WATERDEEP'!B$3:B$166,MATCH($H361,'VOLO GUIDE TO WATERDEEP'!$A$3:$A$166,0),1),"")</f>
        <v/>
      </c>
      <c r="R361" s="37" t="str">
        <f>IFERROR(INDEX('VOLO GUIDE TO WATERDEEP'!C$3:C$166,MATCH($H361,'VOLO GUIDE TO WATERDEEP'!$A$3:$A$166,0),1),"")</f>
        <v/>
      </c>
      <c r="S361" s="37" t="str">
        <f>IFERROR(INDEX('VOLO GUIDE TO WATERDEEP'!D$3:D$166,MATCH($H361,'VOLO GUIDE TO WATERDEEP'!$A$3:$A$166,0),1),"")</f>
        <v/>
      </c>
      <c r="T361" s="37" t="str">
        <f>IFERROR(INDEX('VOLO GUIDE TO WATERDEEP'!E$3:E$166,MATCH($H361,'VOLO GUIDE TO WATERDEEP'!$A$3:$A$166,0),1),"")</f>
        <v/>
      </c>
      <c r="U361" s="37" t="str">
        <f>IFERROR(INDEX('VOLO GUIDE TO WATERDEEP'!F$3:F$166,MATCH($H361,'VOLO GUIDE TO WATERDEEP'!$A$3:$A$166,0),1),"")</f>
        <v/>
      </c>
      <c r="V361" s="37" t="str">
        <f>IFERROR(INDEX('VOLO GUIDE TO WATERDEEP'!G$3:G$166,MATCH($H361,'VOLO GUIDE TO WATERDEEP'!$A$3:$A$166,0),1),"")</f>
        <v/>
      </c>
      <c r="W361" s="37" t="str">
        <f>IFERROR(INDEX('VOLO GUIDE TO WATERDEEP'!I$3:I$166,MATCH($H361,'VOLO GUIDE TO WATERDEEP'!$A$3:$A$166,0),1),"")</f>
        <v/>
      </c>
      <c r="X361" s="98"/>
      <c r="Y361" s="37" t="str">
        <f>IFERROR(INDEX(ORGANIZATIONS!$B$2:$B$43,MATCH($F361,ORGANIZATIONS!$G$2:$G$43,0),1),"")</f>
        <v/>
      </c>
      <c r="Z361" s="98"/>
      <c r="AA361" s="37" t="str">
        <f>IFERROR(INDEX(ORGANIZATIONS!$Z$3:$Z$45,MATCH($F361,ORGANIZATIONS!$Y$3:$Y$45,0),1),"")</f>
        <v/>
      </c>
      <c r="AB361" s="98"/>
      <c r="AC361" s="403"/>
      <c r="AD361" s="403"/>
      <c r="AE361" s="403"/>
      <c r="AF361" s="403"/>
      <c r="AG361" s="98"/>
      <c r="AH361" s="403"/>
      <c r="AI361" s="403"/>
      <c r="AJ361" s="403"/>
      <c r="AK361" s="403"/>
      <c r="AL361" s="98"/>
      <c r="AM361" s="403"/>
      <c r="AN361" s="403"/>
      <c r="AO361" s="403"/>
      <c r="AP361" s="403"/>
      <c r="AQ361" s="403"/>
    </row>
    <row r="362" spans="1:43">
      <c r="A362" t="s">
        <v>1145</v>
      </c>
      <c r="B362" s="1" t="str">
        <f t="shared" si="8"/>
        <v>T49</v>
      </c>
      <c r="C362" s="1" t="str">
        <f t="shared" si="9"/>
        <v>The Singed Bolt (tavern, C, 2)</v>
      </c>
      <c r="F362" s="37" t="s">
        <v>1927</v>
      </c>
      <c r="G362" s="37" t="s">
        <v>1928</v>
      </c>
      <c r="H362" s="61" t="s">
        <v>2510</v>
      </c>
      <c r="I362" s="61" t="s">
        <v>3295</v>
      </c>
      <c r="J362" s="61" t="s">
        <v>2168</v>
      </c>
      <c r="K362" s="61" t="s">
        <v>2144</v>
      </c>
      <c r="L362" s="61">
        <v>2</v>
      </c>
      <c r="M362" s="61"/>
      <c r="N362" s="61"/>
      <c r="O362" s="108" t="s">
        <v>6659</v>
      </c>
      <c r="P362" s="98"/>
      <c r="Q362" s="37" t="str">
        <f>IFERROR(INDEX('VOLO GUIDE TO WATERDEEP'!B$3:B$166,MATCH($H362,'VOLO GUIDE TO WATERDEEP'!$A$3:$A$166,0),1),"")</f>
        <v/>
      </c>
      <c r="R362" s="37" t="str">
        <f>IFERROR(INDEX('VOLO GUIDE TO WATERDEEP'!C$3:C$166,MATCH($H362,'VOLO GUIDE TO WATERDEEP'!$A$3:$A$166,0),1),"")</f>
        <v/>
      </c>
      <c r="S362" s="37" t="str">
        <f>IFERROR(INDEX('VOLO GUIDE TO WATERDEEP'!D$3:D$166,MATCH($H362,'VOLO GUIDE TO WATERDEEP'!$A$3:$A$166,0),1),"")</f>
        <v/>
      </c>
      <c r="T362" s="37" t="str">
        <f>IFERROR(INDEX('VOLO GUIDE TO WATERDEEP'!E$3:E$166,MATCH($H362,'VOLO GUIDE TO WATERDEEP'!$A$3:$A$166,0),1),"")</f>
        <v/>
      </c>
      <c r="U362" s="37" t="str">
        <f>IFERROR(INDEX('VOLO GUIDE TO WATERDEEP'!F$3:F$166,MATCH($H362,'VOLO GUIDE TO WATERDEEP'!$A$3:$A$166,0),1),"")</f>
        <v/>
      </c>
      <c r="V362" s="37" t="str">
        <f>IFERROR(INDEX('VOLO GUIDE TO WATERDEEP'!G$3:G$166,MATCH($H362,'VOLO GUIDE TO WATERDEEP'!$A$3:$A$166,0),1),"")</f>
        <v/>
      </c>
      <c r="W362" s="37" t="str">
        <f>IFERROR(INDEX('VOLO GUIDE TO WATERDEEP'!I$3:I$166,MATCH($H362,'VOLO GUIDE TO WATERDEEP'!$A$3:$A$166,0),1),"")</f>
        <v/>
      </c>
      <c r="X362" s="98"/>
      <c r="Y362" s="37" t="str">
        <f>IFERROR(INDEX(ORGANIZATIONS!$B$2:$B$43,MATCH($F362,ORGANIZATIONS!$G$2:$G$43,0),1),"")</f>
        <v/>
      </c>
      <c r="Z362" s="98"/>
      <c r="AA362" s="37" t="str">
        <f>IFERROR(INDEX(ORGANIZATIONS!$Z$3:$Z$45,MATCH($F362,ORGANIZATIONS!$Y$3:$Y$45,0),1),"")</f>
        <v/>
      </c>
      <c r="AB362" s="98"/>
      <c r="AC362" s="403"/>
      <c r="AD362" s="403"/>
      <c r="AE362" s="403"/>
      <c r="AF362" s="403"/>
      <c r="AG362" s="98"/>
      <c r="AH362" s="403"/>
      <c r="AI362" s="403"/>
      <c r="AJ362" s="403"/>
      <c r="AK362" s="403"/>
      <c r="AL362" s="98"/>
      <c r="AM362" s="403"/>
      <c r="AN362" s="403"/>
      <c r="AO362" s="403"/>
      <c r="AP362" s="403"/>
      <c r="AQ362" s="403"/>
    </row>
    <row r="363" spans="1:43">
      <c r="A363" t="s">
        <v>1146</v>
      </c>
      <c r="B363" s="1" t="str">
        <f t="shared" si="8"/>
        <v>T50</v>
      </c>
      <c r="C363" s="1" t="str">
        <f t="shared" si="9"/>
        <v>Zeltabbar Iliphar's residence (row house, B, 3)</v>
      </c>
      <c r="F363" s="37" t="s">
        <v>1929</v>
      </c>
      <c r="G363" s="37" t="s">
        <v>1930</v>
      </c>
      <c r="H363" s="61" t="s">
        <v>2511</v>
      </c>
      <c r="I363" s="61" t="s">
        <v>3295</v>
      </c>
      <c r="J363" s="61" t="s">
        <v>2165</v>
      </c>
      <c r="K363" s="61" t="s">
        <v>2156</v>
      </c>
      <c r="L363" s="61">
        <v>3</v>
      </c>
      <c r="M363" s="61"/>
      <c r="N363" s="61"/>
      <c r="O363" s="108" t="s">
        <v>6659</v>
      </c>
      <c r="P363" s="98"/>
      <c r="Q363" s="37" t="str">
        <f>IFERROR(INDEX('VOLO GUIDE TO WATERDEEP'!B$3:B$166,MATCH($H363,'VOLO GUIDE TO WATERDEEP'!$A$3:$A$166,0),1),"")</f>
        <v/>
      </c>
      <c r="R363" s="37" t="str">
        <f>IFERROR(INDEX('VOLO GUIDE TO WATERDEEP'!C$3:C$166,MATCH($H363,'VOLO GUIDE TO WATERDEEP'!$A$3:$A$166,0),1),"")</f>
        <v/>
      </c>
      <c r="S363" s="37" t="str">
        <f>IFERROR(INDEX('VOLO GUIDE TO WATERDEEP'!D$3:D$166,MATCH($H363,'VOLO GUIDE TO WATERDEEP'!$A$3:$A$166,0),1),"")</f>
        <v/>
      </c>
      <c r="T363" s="37" t="str">
        <f>IFERROR(INDEX('VOLO GUIDE TO WATERDEEP'!E$3:E$166,MATCH($H363,'VOLO GUIDE TO WATERDEEP'!$A$3:$A$166,0),1),"")</f>
        <v/>
      </c>
      <c r="U363" s="37" t="str">
        <f>IFERROR(INDEX('VOLO GUIDE TO WATERDEEP'!F$3:F$166,MATCH($H363,'VOLO GUIDE TO WATERDEEP'!$A$3:$A$166,0),1),"")</f>
        <v/>
      </c>
      <c r="V363" s="37" t="str">
        <f>IFERROR(INDEX('VOLO GUIDE TO WATERDEEP'!G$3:G$166,MATCH($H363,'VOLO GUIDE TO WATERDEEP'!$A$3:$A$166,0),1),"")</f>
        <v/>
      </c>
      <c r="W363" s="37" t="str">
        <f>IFERROR(INDEX('VOLO GUIDE TO WATERDEEP'!I$3:I$166,MATCH($H363,'VOLO GUIDE TO WATERDEEP'!$A$3:$A$166,0),1),"")</f>
        <v/>
      </c>
      <c r="X363" s="98"/>
      <c r="Y363" s="37" t="str">
        <f>IFERROR(INDEX(ORGANIZATIONS!$B$2:$B$43,MATCH($F363,ORGANIZATIONS!$G$2:$G$43,0),1),"")</f>
        <v/>
      </c>
      <c r="Z363" s="98"/>
      <c r="AA363" s="37" t="str">
        <f>IFERROR(INDEX(ORGANIZATIONS!$Z$3:$Z$45,MATCH($F363,ORGANIZATIONS!$Y$3:$Y$45,0),1),"")</f>
        <v>Zeltabbar Iliphar</v>
      </c>
      <c r="AB363" s="98"/>
      <c r="AC363" s="403"/>
      <c r="AD363" s="403"/>
      <c r="AE363" s="403"/>
      <c r="AF363" s="403"/>
      <c r="AG363" s="98"/>
      <c r="AH363" s="403"/>
      <c r="AI363" s="403"/>
      <c r="AJ363" s="403"/>
      <c r="AK363" s="403"/>
      <c r="AL363" s="98"/>
      <c r="AM363" s="403"/>
      <c r="AN363" s="403"/>
      <c r="AO363" s="403"/>
      <c r="AP363" s="403"/>
      <c r="AQ363" s="403"/>
    </row>
    <row r="364" spans="1:43">
      <c r="A364" t="s">
        <v>1147</v>
      </c>
      <c r="B364" s="1" t="str">
        <f t="shared" si="8"/>
        <v>T51</v>
      </c>
      <c r="C364" s="1" t="str">
        <f t="shared" si="9"/>
        <v>Henndever's Coffins and Coffers (business, B, 2)</v>
      </c>
      <c r="F364" s="37" t="s">
        <v>1931</v>
      </c>
      <c r="G364" s="37" t="s">
        <v>1932</v>
      </c>
      <c r="H364" s="61" t="s">
        <v>2512</v>
      </c>
      <c r="I364" s="61" t="s">
        <v>3295</v>
      </c>
      <c r="J364" s="61" t="s">
        <v>2164</v>
      </c>
      <c r="K364" s="61" t="s">
        <v>2156</v>
      </c>
      <c r="L364" s="61">
        <v>2</v>
      </c>
      <c r="M364" s="61"/>
      <c r="N364" s="61"/>
      <c r="O364" s="108" t="s">
        <v>6659</v>
      </c>
      <c r="P364" s="98"/>
      <c r="Q364" s="37" t="str">
        <f>IFERROR(INDEX('VOLO GUIDE TO WATERDEEP'!B$3:B$166,MATCH($H364,'VOLO GUIDE TO WATERDEEP'!$A$3:$A$166,0),1),"")</f>
        <v/>
      </c>
      <c r="R364" s="37" t="str">
        <f>IFERROR(INDEX('VOLO GUIDE TO WATERDEEP'!C$3:C$166,MATCH($H364,'VOLO GUIDE TO WATERDEEP'!$A$3:$A$166,0),1),"")</f>
        <v/>
      </c>
      <c r="S364" s="37" t="str">
        <f>IFERROR(INDEX('VOLO GUIDE TO WATERDEEP'!D$3:D$166,MATCH($H364,'VOLO GUIDE TO WATERDEEP'!$A$3:$A$166,0),1),"")</f>
        <v/>
      </c>
      <c r="T364" s="37" t="str">
        <f>IFERROR(INDEX('VOLO GUIDE TO WATERDEEP'!E$3:E$166,MATCH($H364,'VOLO GUIDE TO WATERDEEP'!$A$3:$A$166,0),1),"")</f>
        <v/>
      </c>
      <c r="U364" s="37" t="str">
        <f>IFERROR(INDEX('VOLO GUIDE TO WATERDEEP'!F$3:F$166,MATCH($H364,'VOLO GUIDE TO WATERDEEP'!$A$3:$A$166,0),1),"")</f>
        <v/>
      </c>
      <c r="V364" s="37" t="str">
        <f>IFERROR(INDEX('VOLO GUIDE TO WATERDEEP'!G$3:G$166,MATCH($H364,'VOLO GUIDE TO WATERDEEP'!$A$3:$A$166,0),1),"")</f>
        <v/>
      </c>
      <c r="W364" s="37" t="str">
        <f>IFERROR(INDEX('VOLO GUIDE TO WATERDEEP'!I$3:I$166,MATCH($H364,'VOLO GUIDE TO WATERDEEP'!$A$3:$A$166,0),1),"")</f>
        <v/>
      </c>
      <c r="X364" s="98"/>
      <c r="Y364" s="37" t="str">
        <f>IFERROR(INDEX(ORGANIZATIONS!$B$2:$B$43,MATCH($F364,ORGANIZATIONS!$G$2:$G$43,0),1),"")</f>
        <v/>
      </c>
      <c r="Z364" s="98"/>
      <c r="AA364" s="37" t="str">
        <f>IFERROR(INDEX(ORGANIZATIONS!$Z$3:$Z$45,MATCH($F364,ORGANIZATIONS!$Y$3:$Y$45,0),1),"")</f>
        <v/>
      </c>
      <c r="AB364" s="98"/>
      <c r="AC364" s="403"/>
      <c r="AD364" s="403"/>
      <c r="AE364" s="403"/>
      <c r="AF364" s="403"/>
      <c r="AG364" s="98"/>
      <c r="AH364" s="403"/>
      <c r="AI364" s="403"/>
      <c r="AJ364" s="403"/>
      <c r="AK364" s="403"/>
      <c r="AL364" s="98"/>
      <c r="AM364" s="403"/>
      <c r="AN364" s="403"/>
      <c r="AO364" s="403"/>
      <c r="AP364" s="403"/>
      <c r="AQ364" s="403"/>
    </row>
    <row r="365" spans="1:43">
      <c r="B365" s="1"/>
      <c r="C365" s="1"/>
      <c r="F365" s="37"/>
      <c r="G365" s="37"/>
      <c r="H365" s="61" t="s">
        <v>6586</v>
      </c>
      <c r="I365" s="61" t="s">
        <v>3295</v>
      </c>
      <c r="J365" s="61"/>
      <c r="K365" s="61"/>
      <c r="L365" s="61"/>
      <c r="M365" s="61"/>
      <c r="N365" s="61"/>
      <c r="O365" s="108" t="s">
        <v>6726</v>
      </c>
      <c r="P365" s="98"/>
      <c r="Q365" s="37"/>
      <c r="R365" s="37"/>
      <c r="S365" s="37"/>
      <c r="T365" s="37"/>
      <c r="U365" s="37"/>
      <c r="V365" s="37"/>
      <c r="W365" s="37"/>
      <c r="X365" s="98"/>
      <c r="Y365" s="37"/>
      <c r="Z365" s="98"/>
      <c r="AA365" s="37"/>
      <c r="AB365" s="98"/>
      <c r="AC365" s="403"/>
      <c r="AD365" s="403"/>
      <c r="AE365" s="403"/>
      <c r="AF365" s="403"/>
      <c r="AG365" s="98"/>
      <c r="AH365" s="403"/>
      <c r="AI365" s="403"/>
      <c r="AJ365" s="403"/>
      <c r="AK365" s="403"/>
      <c r="AL365" s="98"/>
      <c r="AM365" s="403"/>
      <c r="AN365" s="403"/>
      <c r="AO365" s="403"/>
      <c r="AP365" s="403"/>
      <c r="AQ365" s="403"/>
    </row>
    <row r="366" spans="1:43">
      <c r="B366" s="1"/>
      <c r="C366" s="1"/>
      <c r="F366" s="37"/>
      <c r="G366" s="37"/>
      <c r="H366" s="61" t="s">
        <v>6587</v>
      </c>
      <c r="I366" s="61" t="s">
        <v>3295</v>
      </c>
      <c r="J366" s="61"/>
      <c r="K366" s="61"/>
      <c r="L366" s="61"/>
      <c r="M366" s="61"/>
      <c r="N366" s="61"/>
      <c r="O366" s="108" t="s">
        <v>6727</v>
      </c>
      <c r="P366" s="98"/>
      <c r="Q366" s="37"/>
      <c r="R366" s="37"/>
      <c r="S366" s="37"/>
      <c r="T366" s="37"/>
      <c r="U366" s="37"/>
      <c r="V366" s="37"/>
      <c r="W366" s="37"/>
      <c r="X366" s="98"/>
      <c r="Y366" s="37"/>
      <c r="Z366" s="98"/>
      <c r="AA366" s="37"/>
      <c r="AB366" s="98"/>
      <c r="AC366" s="403"/>
      <c r="AD366" s="403"/>
      <c r="AE366" s="403"/>
      <c r="AF366" s="403"/>
      <c r="AG366" s="98"/>
      <c r="AH366" s="403"/>
      <c r="AI366" s="403"/>
      <c r="AJ366" s="403"/>
      <c r="AK366" s="403"/>
      <c r="AL366" s="98"/>
      <c r="AM366" s="403"/>
      <c r="AN366" s="403"/>
      <c r="AO366" s="403"/>
      <c r="AP366" s="403"/>
      <c r="AQ366" s="403"/>
    </row>
    <row r="367" spans="1:43">
      <c r="B367" s="1"/>
      <c r="C367" s="1"/>
      <c r="F367" s="37"/>
      <c r="G367" s="37"/>
      <c r="H367" s="61" t="s">
        <v>6588</v>
      </c>
      <c r="I367" s="61" t="s">
        <v>3295</v>
      </c>
      <c r="J367" s="61"/>
      <c r="K367" s="61"/>
      <c r="L367" s="61"/>
      <c r="M367" s="61"/>
      <c r="N367" s="61"/>
      <c r="O367" s="108" t="s">
        <v>6659</v>
      </c>
      <c r="P367" s="98"/>
      <c r="Q367" s="37"/>
      <c r="R367" s="37"/>
      <c r="S367" s="37"/>
      <c r="T367" s="37"/>
      <c r="U367" s="37"/>
      <c r="V367" s="37"/>
      <c r="W367" s="37"/>
      <c r="X367" s="98"/>
      <c r="Y367" s="37"/>
      <c r="Z367" s="98"/>
      <c r="AA367" s="37"/>
      <c r="AB367" s="98"/>
      <c r="AC367" s="403"/>
      <c r="AD367" s="403"/>
      <c r="AE367" s="403"/>
      <c r="AF367" s="403"/>
      <c r="AG367" s="98"/>
      <c r="AH367" s="403"/>
      <c r="AI367" s="403"/>
      <c r="AJ367" s="403"/>
      <c r="AK367" s="403"/>
      <c r="AL367" s="98"/>
      <c r="AM367" s="403"/>
      <c r="AN367" s="403"/>
      <c r="AO367" s="403"/>
      <c r="AP367" s="403"/>
      <c r="AQ367" s="403"/>
    </row>
    <row r="368" spans="1:43">
      <c r="B368" s="1"/>
      <c r="C368" s="1"/>
      <c r="F368" s="37"/>
      <c r="G368" s="37"/>
      <c r="H368" s="61" t="s">
        <v>6590</v>
      </c>
      <c r="I368" s="61" t="s">
        <v>3295</v>
      </c>
      <c r="J368" s="61"/>
      <c r="K368" s="61"/>
      <c r="L368" s="61"/>
      <c r="M368" s="61"/>
      <c r="N368" s="61"/>
      <c r="O368" s="108" t="s">
        <v>6659</v>
      </c>
      <c r="P368" s="98"/>
      <c r="Q368" s="37"/>
      <c r="R368" s="37"/>
      <c r="S368" s="37"/>
      <c r="T368" s="37"/>
      <c r="U368" s="37"/>
      <c r="V368" s="37"/>
      <c r="W368" s="37"/>
      <c r="X368" s="98"/>
      <c r="Y368" s="37"/>
      <c r="Z368" s="98"/>
      <c r="AA368" s="37"/>
      <c r="AB368" s="98"/>
      <c r="AC368" s="403"/>
      <c r="AD368" s="403"/>
      <c r="AE368" s="403"/>
      <c r="AF368" s="403"/>
      <c r="AG368" s="98"/>
      <c r="AH368" s="403"/>
      <c r="AI368" s="403"/>
      <c r="AJ368" s="403"/>
      <c r="AK368" s="403"/>
      <c r="AL368" s="98"/>
      <c r="AM368" s="403"/>
      <c r="AN368" s="403"/>
      <c r="AO368" s="403"/>
      <c r="AP368" s="403"/>
      <c r="AQ368" s="403"/>
    </row>
    <row r="369" spans="1:43">
      <c r="B369" s="1"/>
      <c r="C369" s="1"/>
      <c r="F369" s="37"/>
      <c r="G369" s="37"/>
      <c r="H369" s="61" t="s">
        <v>6591</v>
      </c>
      <c r="I369" s="61" t="s">
        <v>3295</v>
      </c>
      <c r="J369" s="61"/>
      <c r="K369" s="61"/>
      <c r="L369" s="61"/>
      <c r="M369" s="61"/>
      <c r="N369" s="61"/>
      <c r="O369" s="108" t="s">
        <v>6728</v>
      </c>
      <c r="P369" s="98"/>
      <c r="Q369" s="37"/>
      <c r="R369" s="37"/>
      <c r="S369" s="37"/>
      <c r="T369" s="37"/>
      <c r="U369" s="37"/>
      <c r="V369" s="37"/>
      <c r="W369" s="37"/>
      <c r="X369" s="98"/>
      <c r="Y369" s="37"/>
      <c r="Z369" s="98"/>
      <c r="AA369" s="37"/>
      <c r="AB369" s="98"/>
      <c r="AC369" s="403"/>
      <c r="AD369" s="403"/>
      <c r="AE369" s="403"/>
      <c r="AF369" s="403"/>
      <c r="AG369" s="98"/>
      <c r="AH369" s="403"/>
      <c r="AI369" s="403"/>
      <c r="AJ369" s="403"/>
      <c r="AK369" s="403"/>
      <c r="AL369" s="98"/>
      <c r="AM369" s="403"/>
      <c r="AN369" s="403"/>
      <c r="AO369" s="403"/>
      <c r="AP369" s="403"/>
      <c r="AQ369" s="403"/>
    </row>
    <row r="370" spans="1:43">
      <c r="B370" s="1"/>
      <c r="C370" s="1"/>
      <c r="F370" s="37"/>
      <c r="G370" s="37"/>
      <c r="H370" s="61" t="s">
        <v>6594</v>
      </c>
      <c r="I370" s="61" t="s">
        <v>3295</v>
      </c>
      <c r="J370" s="61"/>
      <c r="K370" s="61"/>
      <c r="L370" s="61"/>
      <c r="M370" s="61"/>
      <c r="N370" s="61"/>
      <c r="O370" s="108" t="s">
        <v>6659</v>
      </c>
      <c r="P370" s="98"/>
      <c r="Q370" s="37"/>
      <c r="R370" s="37"/>
      <c r="S370" s="37"/>
      <c r="T370" s="37"/>
      <c r="U370" s="37"/>
      <c r="V370" s="37"/>
      <c r="W370" s="37"/>
      <c r="X370" s="98"/>
      <c r="Y370" s="37"/>
      <c r="Z370" s="98"/>
      <c r="AA370" s="37"/>
      <c r="AB370" s="98"/>
      <c r="AC370" s="403"/>
      <c r="AD370" s="403"/>
      <c r="AE370" s="403"/>
      <c r="AF370" s="403"/>
      <c r="AG370" s="98"/>
      <c r="AH370" s="403"/>
      <c r="AI370" s="403"/>
      <c r="AJ370" s="403"/>
      <c r="AK370" s="403"/>
      <c r="AL370" s="98"/>
      <c r="AM370" s="403"/>
      <c r="AN370" s="403"/>
      <c r="AO370" s="403"/>
      <c r="AP370" s="403"/>
      <c r="AQ370" s="403"/>
    </row>
    <row r="371" spans="1:43">
      <c r="B371" s="1"/>
      <c r="C371" s="1"/>
      <c r="F371" s="37"/>
      <c r="G371" s="37"/>
      <c r="H371" s="61" t="s">
        <v>6595</v>
      </c>
      <c r="I371" s="61" t="s">
        <v>3295</v>
      </c>
      <c r="J371" s="61"/>
      <c r="K371" s="61"/>
      <c r="L371" s="61"/>
      <c r="M371" s="61"/>
      <c r="N371" s="61"/>
      <c r="O371" s="108" t="s">
        <v>6729</v>
      </c>
      <c r="P371" s="98"/>
      <c r="Q371" s="37"/>
      <c r="R371" s="37"/>
      <c r="S371" s="37"/>
      <c r="T371" s="37"/>
      <c r="U371" s="37"/>
      <c r="V371" s="37"/>
      <c r="W371" s="37"/>
      <c r="X371" s="98"/>
      <c r="Y371" s="37"/>
      <c r="Z371" s="98"/>
      <c r="AA371" s="37"/>
      <c r="AB371" s="98"/>
      <c r="AC371" s="403"/>
      <c r="AD371" s="403"/>
      <c r="AE371" s="403"/>
      <c r="AF371" s="403"/>
      <c r="AG371" s="98"/>
      <c r="AH371" s="403"/>
      <c r="AI371" s="403"/>
      <c r="AJ371" s="403"/>
      <c r="AK371" s="403"/>
      <c r="AL371" s="98"/>
      <c r="AM371" s="403"/>
      <c r="AN371" s="403"/>
      <c r="AO371" s="403"/>
      <c r="AP371" s="403"/>
      <c r="AQ371" s="403"/>
    </row>
    <row r="372" spans="1:43">
      <c r="B372" s="1"/>
      <c r="C372" s="1"/>
      <c r="F372" s="37"/>
      <c r="G372" s="37"/>
      <c r="H372" s="61" t="s">
        <v>6596</v>
      </c>
      <c r="I372" s="61" t="s">
        <v>3295</v>
      </c>
      <c r="J372" s="61"/>
      <c r="K372" s="61"/>
      <c r="L372" s="61"/>
      <c r="M372" s="61"/>
      <c r="N372" s="61"/>
      <c r="O372" s="108" t="s">
        <v>6730</v>
      </c>
      <c r="P372" s="98"/>
      <c r="Q372" s="37"/>
      <c r="R372" s="37"/>
      <c r="S372" s="37"/>
      <c r="T372" s="37"/>
      <c r="U372" s="37"/>
      <c r="V372" s="37"/>
      <c r="W372" s="37"/>
      <c r="X372" s="98"/>
      <c r="Y372" s="37"/>
      <c r="Z372" s="98"/>
      <c r="AA372" s="37"/>
      <c r="AB372" s="98"/>
      <c r="AC372" s="403"/>
      <c r="AD372" s="403"/>
      <c r="AE372" s="403"/>
      <c r="AF372" s="403"/>
      <c r="AG372" s="98"/>
      <c r="AH372" s="403"/>
      <c r="AI372" s="403"/>
      <c r="AJ372" s="403"/>
      <c r="AK372" s="403"/>
      <c r="AL372" s="98"/>
      <c r="AM372" s="403"/>
      <c r="AN372" s="403"/>
      <c r="AO372" s="403"/>
      <c r="AP372" s="403"/>
      <c r="AQ372" s="403"/>
    </row>
    <row r="373" spans="1:43" ht="409.5">
      <c r="B373" s="1"/>
      <c r="C373" s="1"/>
      <c r="F373" s="37"/>
      <c r="G373" s="37"/>
      <c r="H373" s="97" t="s">
        <v>6597</v>
      </c>
      <c r="I373" s="61" t="s">
        <v>3295</v>
      </c>
      <c r="J373" s="61"/>
      <c r="K373" s="61"/>
      <c r="L373" s="61"/>
      <c r="M373" s="61"/>
      <c r="N373" s="61"/>
      <c r="O373" s="126" t="s">
        <v>6731</v>
      </c>
      <c r="P373" s="98"/>
      <c r="Q373" s="37"/>
      <c r="R373" s="37"/>
      <c r="S373" s="37"/>
      <c r="T373" s="37"/>
      <c r="U373" s="37"/>
      <c r="V373" s="37"/>
      <c r="W373" s="37"/>
      <c r="X373" s="98"/>
      <c r="Y373" s="37"/>
      <c r="Z373" s="98"/>
      <c r="AA373" s="37"/>
      <c r="AB373" s="98"/>
      <c r="AC373" s="403"/>
      <c r="AD373" s="403"/>
      <c r="AE373" s="403"/>
      <c r="AF373" s="403"/>
      <c r="AG373" s="98"/>
      <c r="AH373" s="403"/>
      <c r="AI373" s="403"/>
      <c r="AJ373" s="403"/>
      <c r="AK373" s="403"/>
      <c r="AL373" s="98"/>
      <c r="AM373" s="403"/>
      <c r="AN373" s="403"/>
      <c r="AO373" s="403"/>
      <c r="AP373" s="403"/>
      <c r="AQ373" s="403"/>
    </row>
    <row r="374" spans="1:43">
      <c r="B374" s="1"/>
      <c r="C374" s="1"/>
      <c r="F374" s="37"/>
      <c r="G374" s="37"/>
      <c r="H374" s="61" t="s">
        <v>6598</v>
      </c>
      <c r="I374" s="61" t="s">
        <v>3295</v>
      </c>
      <c r="J374" s="61"/>
      <c r="K374" s="61"/>
      <c r="L374" s="61"/>
      <c r="M374" s="61"/>
      <c r="N374" s="61"/>
      <c r="O374" s="108" t="s">
        <v>6659</v>
      </c>
      <c r="P374" s="98"/>
      <c r="Q374" s="37"/>
      <c r="R374" s="37"/>
      <c r="S374" s="37"/>
      <c r="T374" s="37"/>
      <c r="U374" s="37"/>
      <c r="V374" s="37"/>
      <c r="W374" s="37"/>
      <c r="X374" s="98"/>
      <c r="Y374" s="37"/>
      <c r="Z374" s="98"/>
      <c r="AA374" s="37"/>
      <c r="AB374" s="98"/>
      <c r="AC374" s="403"/>
      <c r="AD374" s="403"/>
      <c r="AE374" s="403"/>
      <c r="AF374" s="403"/>
      <c r="AG374" s="98"/>
      <c r="AH374" s="403"/>
      <c r="AI374" s="403"/>
      <c r="AJ374" s="403"/>
      <c r="AK374" s="403"/>
      <c r="AL374" s="98"/>
      <c r="AM374" s="403"/>
      <c r="AN374" s="403"/>
      <c r="AO374" s="403"/>
      <c r="AP374" s="403"/>
      <c r="AQ374" s="403"/>
    </row>
    <row r="375" spans="1:43">
      <c r="B375" s="1"/>
      <c r="C375" s="1"/>
      <c r="F375" s="37"/>
      <c r="G375" s="37"/>
      <c r="H375" s="61"/>
      <c r="I375" s="61" t="s">
        <v>3295</v>
      </c>
      <c r="J375" s="61"/>
      <c r="K375" s="61"/>
      <c r="L375" s="61"/>
      <c r="M375" s="61"/>
      <c r="N375" s="61"/>
      <c r="O375" s="108" t="s">
        <v>6659</v>
      </c>
      <c r="P375" s="98"/>
      <c r="Q375" s="37"/>
      <c r="R375" s="37"/>
      <c r="S375" s="37"/>
      <c r="T375" s="37"/>
      <c r="U375" s="37"/>
      <c r="V375" s="37"/>
      <c r="W375" s="37"/>
      <c r="X375" s="98"/>
      <c r="Y375" s="37"/>
      <c r="Z375" s="98"/>
      <c r="AA375" s="37"/>
      <c r="AB375" s="98"/>
      <c r="AC375" s="403"/>
      <c r="AD375" s="403"/>
      <c r="AE375" s="403"/>
      <c r="AF375" s="403"/>
      <c r="AG375" s="98"/>
      <c r="AH375" s="403"/>
      <c r="AI375" s="403"/>
      <c r="AJ375" s="403"/>
      <c r="AK375" s="403"/>
      <c r="AL375" s="98"/>
      <c r="AM375" s="403"/>
      <c r="AN375" s="403"/>
      <c r="AO375" s="403"/>
      <c r="AP375" s="403"/>
      <c r="AQ375" s="403"/>
    </row>
    <row r="376" spans="1:43">
      <c r="A376" t="s">
        <v>1148</v>
      </c>
      <c r="B376" s="1" t="str">
        <f t="shared" si="8"/>
        <v>CD1</v>
      </c>
      <c r="C376" s="1" t="str">
        <f t="shared" si="9"/>
        <v>Roads' End (vault, C, 1)</v>
      </c>
      <c r="F376" s="37" t="s">
        <v>1933</v>
      </c>
      <c r="G376" s="37" t="s">
        <v>1934</v>
      </c>
      <c r="H376" s="61" t="s">
        <v>2513</v>
      </c>
      <c r="I376" s="61" t="s">
        <v>3292</v>
      </c>
      <c r="J376" s="61" t="s">
        <v>2191</v>
      </c>
      <c r="K376" s="61" t="s">
        <v>2144</v>
      </c>
      <c r="L376" s="61">
        <v>1</v>
      </c>
      <c r="M376" s="61"/>
      <c r="N376" s="61"/>
      <c r="O376" s="108" t="s">
        <v>6659</v>
      </c>
      <c r="P376" s="98"/>
      <c r="Q376" s="37" t="str">
        <f>IFERROR(INDEX('VOLO GUIDE TO WATERDEEP'!B$3:B$166,MATCH($H376,'VOLO GUIDE TO WATERDEEP'!$A$3:$A$166,0),1),"")</f>
        <v/>
      </c>
      <c r="R376" s="37" t="str">
        <f>IFERROR(INDEX('VOLO GUIDE TO WATERDEEP'!C$3:C$166,MATCH($H376,'VOLO GUIDE TO WATERDEEP'!$A$3:$A$166,0),1),"")</f>
        <v/>
      </c>
      <c r="S376" s="37" t="str">
        <f>IFERROR(INDEX('VOLO GUIDE TO WATERDEEP'!D$3:D$166,MATCH($H376,'VOLO GUIDE TO WATERDEEP'!$A$3:$A$166,0),1),"")</f>
        <v/>
      </c>
      <c r="T376" s="37" t="str">
        <f>IFERROR(INDEX('VOLO GUIDE TO WATERDEEP'!E$3:E$166,MATCH($H376,'VOLO GUIDE TO WATERDEEP'!$A$3:$A$166,0),1),"")</f>
        <v/>
      </c>
      <c r="U376" s="37" t="str">
        <f>IFERROR(INDEX('VOLO GUIDE TO WATERDEEP'!F$3:F$166,MATCH($H376,'VOLO GUIDE TO WATERDEEP'!$A$3:$A$166,0),1),"")</f>
        <v/>
      </c>
      <c r="V376" s="37" t="str">
        <f>IFERROR(INDEX('VOLO GUIDE TO WATERDEEP'!G$3:G$166,MATCH($H376,'VOLO GUIDE TO WATERDEEP'!$A$3:$A$166,0),1),"")</f>
        <v/>
      </c>
      <c r="W376" s="37" t="str">
        <f>IFERROR(INDEX('VOLO GUIDE TO WATERDEEP'!I$3:I$166,MATCH($H376,'VOLO GUIDE TO WATERDEEP'!$A$3:$A$166,0),1),"")</f>
        <v/>
      </c>
      <c r="X376" s="98"/>
      <c r="Y376" s="37" t="str">
        <f>IFERROR(INDEX(ORGANIZATIONS!$B$2:$B$43,MATCH($F376,ORGANIZATIONS!$G$2:$G$43,0),1),"")</f>
        <v/>
      </c>
      <c r="Z376" s="98"/>
      <c r="AA376" s="37" t="str">
        <f>IFERROR(INDEX(ORGANIZATIONS!$Z$3:$Z$45,MATCH($F376,ORGANIZATIONS!$Y$3:$Y$45,0),1),"")</f>
        <v/>
      </c>
      <c r="AB376" s="98"/>
      <c r="AC376" s="403"/>
      <c r="AD376" s="403"/>
      <c r="AE376" s="403"/>
      <c r="AF376" s="403"/>
      <c r="AG376" s="98"/>
      <c r="AH376" s="403"/>
      <c r="AI376" s="403"/>
      <c r="AJ376" s="403"/>
      <c r="AK376" s="403"/>
      <c r="AL376" s="98"/>
      <c r="AM376" s="403"/>
      <c r="AN376" s="403"/>
      <c r="AO376" s="403"/>
      <c r="AP376" s="403"/>
      <c r="AQ376" s="403"/>
    </row>
    <row r="377" spans="1:43">
      <c r="A377" t="s">
        <v>1149</v>
      </c>
      <c r="B377" s="1" t="str">
        <f t="shared" si="8"/>
        <v>CD2</v>
      </c>
      <c r="C377" s="1" t="str">
        <f t="shared" si="9"/>
        <v>The House of the Homeless (tomb, C, 1)</v>
      </c>
      <c r="F377" s="37" t="s">
        <v>1935</v>
      </c>
      <c r="G377" s="37" t="s">
        <v>1936</v>
      </c>
      <c r="H377" s="61" t="s">
        <v>2514</v>
      </c>
      <c r="I377" s="61" t="s">
        <v>3292</v>
      </c>
      <c r="J377" s="61" t="s">
        <v>2192</v>
      </c>
      <c r="K377" s="61" t="s">
        <v>2144</v>
      </c>
      <c r="L377" s="61">
        <v>1</v>
      </c>
      <c r="M377" s="61"/>
      <c r="N377" s="61"/>
      <c r="O377" s="108" t="s">
        <v>6659</v>
      </c>
      <c r="P377" s="98"/>
      <c r="Q377" s="37" t="str">
        <f>IFERROR(INDEX('VOLO GUIDE TO WATERDEEP'!B$3:B$166,MATCH($H377,'VOLO GUIDE TO WATERDEEP'!$A$3:$A$166,0),1),"")</f>
        <v/>
      </c>
      <c r="R377" s="37" t="str">
        <f>IFERROR(INDEX('VOLO GUIDE TO WATERDEEP'!C$3:C$166,MATCH($H377,'VOLO GUIDE TO WATERDEEP'!$A$3:$A$166,0),1),"")</f>
        <v/>
      </c>
      <c r="S377" s="37" t="str">
        <f>IFERROR(INDEX('VOLO GUIDE TO WATERDEEP'!D$3:D$166,MATCH($H377,'VOLO GUIDE TO WATERDEEP'!$A$3:$A$166,0),1),"")</f>
        <v/>
      </c>
      <c r="T377" s="37" t="str">
        <f>IFERROR(INDEX('VOLO GUIDE TO WATERDEEP'!E$3:E$166,MATCH($H377,'VOLO GUIDE TO WATERDEEP'!$A$3:$A$166,0),1),"")</f>
        <v/>
      </c>
      <c r="U377" s="37" t="str">
        <f>IFERROR(INDEX('VOLO GUIDE TO WATERDEEP'!F$3:F$166,MATCH($H377,'VOLO GUIDE TO WATERDEEP'!$A$3:$A$166,0),1),"")</f>
        <v/>
      </c>
      <c r="V377" s="37" t="str">
        <f>IFERROR(INDEX('VOLO GUIDE TO WATERDEEP'!G$3:G$166,MATCH($H377,'VOLO GUIDE TO WATERDEEP'!$A$3:$A$166,0),1),"")</f>
        <v/>
      </c>
      <c r="W377" s="37" t="str">
        <f>IFERROR(INDEX('VOLO GUIDE TO WATERDEEP'!I$3:I$166,MATCH($H377,'VOLO GUIDE TO WATERDEEP'!$A$3:$A$166,0),1),"")</f>
        <v/>
      </c>
      <c r="X377" s="98"/>
      <c r="Y377" s="37" t="str">
        <f>IFERROR(INDEX(ORGANIZATIONS!$B$2:$B$43,MATCH($F377,ORGANIZATIONS!$G$2:$G$43,0),1),"")</f>
        <v/>
      </c>
      <c r="Z377" s="98"/>
      <c r="AA377" s="37" t="str">
        <f>IFERROR(INDEX(ORGANIZATIONS!$Z$3:$Z$45,MATCH($F377,ORGANIZATIONS!$Y$3:$Y$45,0),1),"")</f>
        <v/>
      </c>
      <c r="AB377" s="98"/>
      <c r="AC377" s="403"/>
      <c r="AD377" s="403"/>
      <c r="AE377" s="403"/>
      <c r="AF377" s="403"/>
      <c r="AG377" s="98"/>
      <c r="AH377" s="403"/>
      <c r="AI377" s="403"/>
      <c r="AJ377" s="403"/>
      <c r="AK377" s="403"/>
      <c r="AL377" s="98"/>
      <c r="AM377" s="403"/>
      <c r="AN377" s="403"/>
      <c r="AO377" s="403"/>
      <c r="AP377" s="403"/>
      <c r="AQ377" s="403"/>
    </row>
    <row r="378" spans="1:43">
      <c r="A378" t="s">
        <v>1150</v>
      </c>
      <c r="B378" s="1" t="str">
        <f t="shared" si="8"/>
        <v>CD3</v>
      </c>
      <c r="C378" s="1" t="str">
        <f t="shared" si="9"/>
        <v>Ahghairon's Statue (tomb, A, 1)</v>
      </c>
      <c r="F378" s="37" t="s">
        <v>1937</v>
      </c>
      <c r="G378" s="37" t="s">
        <v>1938</v>
      </c>
      <c r="H378" s="61" t="s">
        <v>2515</v>
      </c>
      <c r="I378" s="61" t="s">
        <v>3292</v>
      </c>
      <c r="J378" s="61" t="s">
        <v>2192</v>
      </c>
      <c r="K378" s="61" t="s">
        <v>2151</v>
      </c>
      <c r="L378" s="61">
        <v>1</v>
      </c>
      <c r="M378" s="61"/>
      <c r="N378" s="61"/>
      <c r="O378" s="108" t="s">
        <v>6659</v>
      </c>
      <c r="P378" s="98"/>
      <c r="Q378" s="37" t="str">
        <f>IFERROR(INDEX('VOLO GUIDE TO WATERDEEP'!B$3:B$166,MATCH($H378,'VOLO GUIDE TO WATERDEEP'!$A$3:$A$166,0),1),"")</f>
        <v/>
      </c>
      <c r="R378" s="37" t="str">
        <f>IFERROR(INDEX('VOLO GUIDE TO WATERDEEP'!C$3:C$166,MATCH($H378,'VOLO GUIDE TO WATERDEEP'!$A$3:$A$166,0),1),"")</f>
        <v/>
      </c>
      <c r="S378" s="37" t="str">
        <f>IFERROR(INDEX('VOLO GUIDE TO WATERDEEP'!D$3:D$166,MATCH($H378,'VOLO GUIDE TO WATERDEEP'!$A$3:$A$166,0),1),"")</f>
        <v/>
      </c>
      <c r="T378" s="37" t="str">
        <f>IFERROR(INDEX('VOLO GUIDE TO WATERDEEP'!E$3:E$166,MATCH($H378,'VOLO GUIDE TO WATERDEEP'!$A$3:$A$166,0),1),"")</f>
        <v/>
      </c>
      <c r="U378" s="37" t="str">
        <f>IFERROR(INDEX('VOLO GUIDE TO WATERDEEP'!F$3:F$166,MATCH($H378,'VOLO GUIDE TO WATERDEEP'!$A$3:$A$166,0),1),"")</f>
        <v/>
      </c>
      <c r="V378" s="37" t="str">
        <f>IFERROR(INDEX('VOLO GUIDE TO WATERDEEP'!G$3:G$166,MATCH($H378,'VOLO GUIDE TO WATERDEEP'!$A$3:$A$166,0),1),"")</f>
        <v/>
      </c>
      <c r="W378" s="37" t="str">
        <f>IFERROR(INDEX('VOLO GUIDE TO WATERDEEP'!I$3:I$166,MATCH($H378,'VOLO GUIDE TO WATERDEEP'!$A$3:$A$166,0),1),"")</f>
        <v/>
      </c>
      <c r="X378" s="98"/>
      <c r="Y378" s="37" t="str">
        <f>IFERROR(INDEX(ORGANIZATIONS!$B$2:$B$43,MATCH($F378,ORGANIZATIONS!$G$2:$G$43,0),1),"")</f>
        <v/>
      </c>
      <c r="Z378" s="98"/>
      <c r="AA378" s="37" t="str">
        <f>IFERROR(INDEX(ORGANIZATIONS!$Z$3:$Z$45,MATCH($F378,ORGANIZATIONS!$Y$3:$Y$45,0),1),"")</f>
        <v/>
      </c>
      <c r="AB378" s="98"/>
      <c r="AC378" s="403"/>
      <c r="AD378" s="403"/>
      <c r="AE378" s="403"/>
      <c r="AF378" s="403"/>
      <c r="AG378" s="98"/>
      <c r="AH378" s="403"/>
      <c r="AI378" s="403"/>
      <c r="AJ378" s="403"/>
      <c r="AK378" s="403"/>
      <c r="AL378" s="98"/>
      <c r="AM378" s="403"/>
      <c r="AN378" s="403"/>
      <c r="AO378" s="403"/>
      <c r="AP378" s="403"/>
      <c r="AQ378" s="403"/>
    </row>
    <row r="379" spans="1:43">
      <c r="A379" t="s">
        <v>1151</v>
      </c>
      <c r="B379" s="1" t="str">
        <f t="shared" si="8"/>
        <v>CD4</v>
      </c>
      <c r="C379" s="1" t="str">
        <f t="shared" si="9"/>
        <v>Merchants' Rest (tomb, B, 1)</v>
      </c>
      <c r="F379" s="37" t="s">
        <v>1939</v>
      </c>
      <c r="G379" s="37" t="s">
        <v>1940</v>
      </c>
      <c r="H379" s="61" t="s">
        <v>2516</v>
      </c>
      <c r="I379" s="61" t="s">
        <v>3292</v>
      </c>
      <c r="J379" s="61" t="s">
        <v>2192</v>
      </c>
      <c r="K379" s="61" t="s">
        <v>2156</v>
      </c>
      <c r="L379" s="61">
        <v>1</v>
      </c>
      <c r="M379" s="61"/>
      <c r="N379" s="61"/>
      <c r="O379" s="108" t="s">
        <v>6659</v>
      </c>
      <c r="P379" s="98"/>
      <c r="Q379" s="37" t="str">
        <f>IFERROR(INDEX('VOLO GUIDE TO WATERDEEP'!B$3:B$166,MATCH($H379,'VOLO GUIDE TO WATERDEEP'!$A$3:$A$166,0),1),"")</f>
        <v/>
      </c>
      <c r="R379" s="37" t="str">
        <f>IFERROR(INDEX('VOLO GUIDE TO WATERDEEP'!C$3:C$166,MATCH($H379,'VOLO GUIDE TO WATERDEEP'!$A$3:$A$166,0),1),"")</f>
        <v/>
      </c>
      <c r="S379" s="37" t="str">
        <f>IFERROR(INDEX('VOLO GUIDE TO WATERDEEP'!D$3:D$166,MATCH($H379,'VOLO GUIDE TO WATERDEEP'!$A$3:$A$166,0),1),"")</f>
        <v/>
      </c>
      <c r="T379" s="37" t="str">
        <f>IFERROR(INDEX('VOLO GUIDE TO WATERDEEP'!E$3:E$166,MATCH($H379,'VOLO GUIDE TO WATERDEEP'!$A$3:$A$166,0),1),"")</f>
        <v/>
      </c>
      <c r="U379" s="37" t="str">
        <f>IFERROR(INDEX('VOLO GUIDE TO WATERDEEP'!F$3:F$166,MATCH($H379,'VOLO GUIDE TO WATERDEEP'!$A$3:$A$166,0),1),"")</f>
        <v/>
      </c>
      <c r="V379" s="37" t="str">
        <f>IFERROR(INDEX('VOLO GUIDE TO WATERDEEP'!G$3:G$166,MATCH($H379,'VOLO GUIDE TO WATERDEEP'!$A$3:$A$166,0),1),"")</f>
        <v/>
      </c>
      <c r="W379" s="37" t="str">
        <f>IFERROR(INDEX('VOLO GUIDE TO WATERDEEP'!I$3:I$166,MATCH($H379,'VOLO GUIDE TO WATERDEEP'!$A$3:$A$166,0),1),"")</f>
        <v/>
      </c>
      <c r="X379" s="98"/>
      <c r="Y379" s="37" t="str">
        <f>IFERROR(INDEX(ORGANIZATIONS!$B$2:$B$43,MATCH($F379,ORGANIZATIONS!$G$2:$G$43,0),1),"")</f>
        <v/>
      </c>
      <c r="Z379" s="98"/>
      <c r="AA379" s="37" t="str">
        <f>IFERROR(INDEX(ORGANIZATIONS!$Z$3:$Z$45,MATCH($F379,ORGANIZATIONS!$Y$3:$Y$45,0),1),"")</f>
        <v/>
      </c>
      <c r="AB379" s="98"/>
      <c r="AC379" s="403"/>
      <c r="AD379" s="403"/>
      <c r="AE379" s="403"/>
      <c r="AF379" s="403"/>
      <c r="AG379" s="98"/>
      <c r="AH379" s="403"/>
      <c r="AI379" s="403"/>
      <c r="AJ379" s="403"/>
      <c r="AK379" s="403"/>
      <c r="AL379" s="98"/>
      <c r="AM379" s="403"/>
      <c r="AN379" s="403"/>
      <c r="AO379" s="403"/>
      <c r="AP379" s="403"/>
      <c r="AQ379" s="403"/>
    </row>
    <row r="380" spans="1:43">
      <c r="A380" t="s">
        <v>1152</v>
      </c>
      <c r="B380" s="1" t="str">
        <f t="shared" si="8"/>
        <v>CD5</v>
      </c>
      <c r="C380" s="1" t="str">
        <f t="shared" si="9"/>
        <v>Warriors' Monument (tomb, B, 1)</v>
      </c>
      <c r="F380" s="37" t="s">
        <v>1941</v>
      </c>
      <c r="G380" s="37" t="s">
        <v>1942</v>
      </c>
      <c r="H380" s="61" t="s">
        <v>2517</v>
      </c>
      <c r="I380" s="61" t="s">
        <v>3292</v>
      </c>
      <c r="J380" s="61" t="s">
        <v>2192</v>
      </c>
      <c r="K380" s="61" t="s">
        <v>2156</v>
      </c>
      <c r="L380" s="61">
        <v>1</v>
      </c>
      <c r="M380" s="61"/>
      <c r="N380" s="61"/>
      <c r="O380" s="108" t="s">
        <v>6659</v>
      </c>
      <c r="P380" s="98"/>
      <c r="Q380" s="37" t="str">
        <f>IFERROR(INDEX('VOLO GUIDE TO WATERDEEP'!B$3:B$166,MATCH($H380,'VOLO GUIDE TO WATERDEEP'!$A$3:$A$166,0),1),"")</f>
        <v/>
      </c>
      <c r="R380" s="37" t="str">
        <f>IFERROR(INDEX('VOLO GUIDE TO WATERDEEP'!C$3:C$166,MATCH($H380,'VOLO GUIDE TO WATERDEEP'!$A$3:$A$166,0),1),"")</f>
        <v/>
      </c>
      <c r="S380" s="37" t="str">
        <f>IFERROR(INDEX('VOLO GUIDE TO WATERDEEP'!D$3:D$166,MATCH($H380,'VOLO GUIDE TO WATERDEEP'!$A$3:$A$166,0),1),"")</f>
        <v/>
      </c>
      <c r="T380" s="37" t="str">
        <f>IFERROR(INDEX('VOLO GUIDE TO WATERDEEP'!E$3:E$166,MATCH($H380,'VOLO GUIDE TO WATERDEEP'!$A$3:$A$166,0),1),"")</f>
        <v/>
      </c>
      <c r="U380" s="37" t="str">
        <f>IFERROR(INDEX('VOLO GUIDE TO WATERDEEP'!F$3:F$166,MATCH($H380,'VOLO GUIDE TO WATERDEEP'!$A$3:$A$166,0),1),"")</f>
        <v/>
      </c>
      <c r="V380" s="37" t="str">
        <f>IFERROR(INDEX('VOLO GUIDE TO WATERDEEP'!G$3:G$166,MATCH($H380,'VOLO GUIDE TO WATERDEEP'!$A$3:$A$166,0),1),"")</f>
        <v/>
      </c>
      <c r="W380" s="37" t="str">
        <f>IFERROR(INDEX('VOLO GUIDE TO WATERDEEP'!I$3:I$166,MATCH($H380,'VOLO GUIDE TO WATERDEEP'!$A$3:$A$166,0),1),"")</f>
        <v/>
      </c>
      <c r="X380" s="98"/>
      <c r="Y380" s="37" t="str">
        <f>IFERROR(INDEX(ORGANIZATIONS!$B$2:$B$43,MATCH($F380,ORGANIZATIONS!$G$2:$G$43,0),1),"")</f>
        <v/>
      </c>
      <c r="Z380" s="98"/>
      <c r="AA380" s="37" t="str">
        <f>IFERROR(INDEX(ORGANIZATIONS!$Z$3:$Z$45,MATCH($F380,ORGANIZATIONS!$Y$3:$Y$45,0),1),"")</f>
        <v/>
      </c>
      <c r="AB380" s="98"/>
      <c r="AC380" s="403"/>
      <c r="AD380" s="403"/>
      <c r="AE380" s="403"/>
      <c r="AF380" s="403"/>
      <c r="AG380" s="98"/>
      <c r="AH380" s="403"/>
      <c r="AI380" s="403"/>
      <c r="AJ380" s="403"/>
      <c r="AK380" s="403"/>
      <c r="AL380" s="98"/>
      <c r="AM380" s="403"/>
      <c r="AN380" s="403"/>
      <c r="AO380" s="403"/>
      <c r="AP380" s="403"/>
      <c r="AQ380" s="403"/>
    </row>
    <row r="381" spans="1:43">
      <c r="A381" t="s">
        <v>1153</v>
      </c>
      <c r="B381" s="1" t="str">
        <f t="shared" si="8"/>
        <v>CD6</v>
      </c>
      <c r="C381" s="1" t="str">
        <f t="shared" si="9"/>
        <v>Lords' Respite (tomb, A, 1)</v>
      </c>
      <c r="F381" s="37" t="s">
        <v>1943</v>
      </c>
      <c r="G381" s="37" t="s">
        <v>1944</v>
      </c>
      <c r="H381" s="61" t="s">
        <v>2518</v>
      </c>
      <c r="I381" s="61" t="s">
        <v>3292</v>
      </c>
      <c r="J381" s="61" t="s">
        <v>2192</v>
      </c>
      <c r="K381" s="61" t="s">
        <v>2151</v>
      </c>
      <c r="L381" s="61">
        <v>1</v>
      </c>
      <c r="M381" s="61"/>
      <c r="N381" s="61"/>
      <c r="O381" s="108" t="s">
        <v>6659</v>
      </c>
      <c r="P381" s="98"/>
      <c r="Q381" s="37" t="str">
        <f>IFERROR(INDEX('VOLO GUIDE TO WATERDEEP'!B$3:B$166,MATCH($H381,'VOLO GUIDE TO WATERDEEP'!$A$3:$A$166,0),1),"")</f>
        <v/>
      </c>
      <c r="R381" s="37" t="str">
        <f>IFERROR(INDEX('VOLO GUIDE TO WATERDEEP'!C$3:C$166,MATCH($H381,'VOLO GUIDE TO WATERDEEP'!$A$3:$A$166,0),1),"")</f>
        <v/>
      </c>
      <c r="S381" s="37" t="str">
        <f>IFERROR(INDEX('VOLO GUIDE TO WATERDEEP'!D$3:D$166,MATCH($H381,'VOLO GUIDE TO WATERDEEP'!$A$3:$A$166,0),1),"")</f>
        <v/>
      </c>
      <c r="T381" s="37" t="str">
        <f>IFERROR(INDEX('VOLO GUIDE TO WATERDEEP'!E$3:E$166,MATCH($H381,'VOLO GUIDE TO WATERDEEP'!$A$3:$A$166,0),1),"")</f>
        <v/>
      </c>
      <c r="U381" s="37" t="str">
        <f>IFERROR(INDEX('VOLO GUIDE TO WATERDEEP'!F$3:F$166,MATCH($H381,'VOLO GUIDE TO WATERDEEP'!$A$3:$A$166,0),1),"")</f>
        <v/>
      </c>
      <c r="V381" s="37" t="str">
        <f>IFERROR(INDEX('VOLO GUIDE TO WATERDEEP'!G$3:G$166,MATCH($H381,'VOLO GUIDE TO WATERDEEP'!$A$3:$A$166,0),1),"")</f>
        <v/>
      </c>
      <c r="W381" s="37" t="str">
        <f>IFERROR(INDEX('VOLO GUIDE TO WATERDEEP'!I$3:I$166,MATCH($H381,'VOLO GUIDE TO WATERDEEP'!$A$3:$A$166,0),1),"")</f>
        <v/>
      </c>
      <c r="X381" s="98"/>
      <c r="Y381" s="37" t="str">
        <f>IFERROR(INDEX(ORGANIZATIONS!$B$2:$B$43,MATCH($F381,ORGANIZATIONS!$G$2:$G$43,0),1),"")</f>
        <v/>
      </c>
      <c r="Z381" s="98"/>
      <c r="AA381" s="37" t="str">
        <f>IFERROR(INDEX(ORGANIZATIONS!$Z$3:$Z$45,MATCH($F381,ORGANIZATIONS!$Y$3:$Y$45,0),1),"")</f>
        <v/>
      </c>
      <c r="AB381" s="98"/>
      <c r="AC381" s="403"/>
      <c r="AD381" s="403"/>
      <c r="AE381" s="403"/>
      <c r="AF381" s="403"/>
      <c r="AG381" s="98"/>
      <c r="AH381" s="403"/>
      <c r="AI381" s="403"/>
      <c r="AJ381" s="403"/>
      <c r="AK381" s="403"/>
      <c r="AL381" s="98"/>
      <c r="AM381" s="403"/>
      <c r="AN381" s="403"/>
      <c r="AO381" s="403"/>
      <c r="AP381" s="403"/>
      <c r="AQ381" s="403"/>
    </row>
    <row r="382" spans="1:43">
      <c r="A382" t="s">
        <v>1154</v>
      </c>
      <c r="B382" s="1" t="str">
        <f t="shared" si="8"/>
        <v>CD7</v>
      </c>
      <c r="C382" s="1" t="str">
        <f t="shared" si="9"/>
        <v>The Hall of the Sages (tomb, B, 1)</v>
      </c>
      <c r="F382" s="37" t="s">
        <v>1945</v>
      </c>
      <c r="G382" s="37" t="s">
        <v>1946</v>
      </c>
      <c r="H382" s="61" t="s">
        <v>2519</v>
      </c>
      <c r="I382" s="61" t="s">
        <v>3292</v>
      </c>
      <c r="J382" s="61" t="s">
        <v>2192</v>
      </c>
      <c r="K382" s="61" t="s">
        <v>2156</v>
      </c>
      <c r="L382" s="61">
        <v>1</v>
      </c>
      <c r="M382" s="61"/>
      <c r="N382" s="61"/>
      <c r="O382" s="108" t="s">
        <v>6659</v>
      </c>
      <c r="P382" s="98"/>
      <c r="Q382" s="37" t="str">
        <f>IFERROR(INDEX('VOLO GUIDE TO WATERDEEP'!B$3:B$166,MATCH($H382,'VOLO GUIDE TO WATERDEEP'!$A$3:$A$166,0),1),"")</f>
        <v/>
      </c>
      <c r="R382" s="37" t="str">
        <f>IFERROR(INDEX('VOLO GUIDE TO WATERDEEP'!C$3:C$166,MATCH($H382,'VOLO GUIDE TO WATERDEEP'!$A$3:$A$166,0),1),"")</f>
        <v/>
      </c>
      <c r="S382" s="37" t="str">
        <f>IFERROR(INDEX('VOLO GUIDE TO WATERDEEP'!D$3:D$166,MATCH($H382,'VOLO GUIDE TO WATERDEEP'!$A$3:$A$166,0),1),"")</f>
        <v/>
      </c>
      <c r="T382" s="37" t="str">
        <f>IFERROR(INDEX('VOLO GUIDE TO WATERDEEP'!E$3:E$166,MATCH($H382,'VOLO GUIDE TO WATERDEEP'!$A$3:$A$166,0),1),"")</f>
        <v/>
      </c>
      <c r="U382" s="37" t="str">
        <f>IFERROR(INDEX('VOLO GUIDE TO WATERDEEP'!F$3:F$166,MATCH($H382,'VOLO GUIDE TO WATERDEEP'!$A$3:$A$166,0),1),"")</f>
        <v/>
      </c>
      <c r="V382" s="37" t="str">
        <f>IFERROR(INDEX('VOLO GUIDE TO WATERDEEP'!G$3:G$166,MATCH($H382,'VOLO GUIDE TO WATERDEEP'!$A$3:$A$166,0),1),"")</f>
        <v/>
      </c>
      <c r="W382" s="37" t="str">
        <f>IFERROR(INDEX('VOLO GUIDE TO WATERDEEP'!I$3:I$166,MATCH($H382,'VOLO GUIDE TO WATERDEEP'!$A$3:$A$166,0),1),"")</f>
        <v/>
      </c>
      <c r="X382" s="98"/>
      <c r="Y382" s="37" t="str">
        <f>IFERROR(INDEX(ORGANIZATIONS!$B$2:$B$43,MATCH($F382,ORGANIZATIONS!$G$2:$G$43,0),1),"")</f>
        <v/>
      </c>
      <c r="Z382" s="98"/>
      <c r="AA382" s="37" t="str">
        <f>IFERROR(INDEX(ORGANIZATIONS!$Z$3:$Z$45,MATCH($F382,ORGANIZATIONS!$Y$3:$Y$45,0),1),"")</f>
        <v/>
      </c>
      <c r="AB382" s="98"/>
      <c r="AC382" s="403"/>
      <c r="AD382" s="403"/>
      <c r="AE382" s="403"/>
      <c r="AF382" s="403"/>
      <c r="AG382" s="98"/>
      <c r="AH382" s="403"/>
      <c r="AI382" s="403"/>
      <c r="AJ382" s="403"/>
      <c r="AK382" s="403"/>
      <c r="AL382" s="98"/>
      <c r="AM382" s="403"/>
      <c r="AN382" s="403"/>
      <c r="AO382" s="403"/>
      <c r="AP382" s="403"/>
      <c r="AQ382" s="403"/>
    </row>
    <row r="383" spans="1:43">
      <c r="A383" t="s">
        <v>1155</v>
      </c>
      <c r="B383" s="1" t="str">
        <f t="shared" si="8"/>
        <v>CD8</v>
      </c>
      <c r="C383" s="1" t="str">
        <f t="shared" si="9"/>
        <v>The Hall of Heroes (tomb, A, 1)</v>
      </c>
      <c r="F383" s="37" t="s">
        <v>1947</v>
      </c>
      <c r="G383" s="37" t="s">
        <v>1948</v>
      </c>
      <c r="H383" s="61" t="s">
        <v>2520</v>
      </c>
      <c r="I383" s="61" t="s">
        <v>3292</v>
      </c>
      <c r="J383" s="61" t="s">
        <v>2192</v>
      </c>
      <c r="K383" s="61" t="s">
        <v>2151</v>
      </c>
      <c r="L383" s="61">
        <v>1</v>
      </c>
      <c r="M383" s="61"/>
      <c r="N383" s="61"/>
      <c r="O383" s="108" t="s">
        <v>6732</v>
      </c>
      <c r="P383" s="98"/>
      <c r="Q383" s="37" t="str">
        <f>IFERROR(INDEX('VOLO GUIDE TO WATERDEEP'!B$3:B$166,MATCH($H383,'VOLO GUIDE TO WATERDEEP'!$A$3:$A$166,0),1),"")</f>
        <v/>
      </c>
      <c r="R383" s="37" t="str">
        <f>IFERROR(INDEX('VOLO GUIDE TO WATERDEEP'!C$3:C$166,MATCH($H383,'VOLO GUIDE TO WATERDEEP'!$A$3:$A$166,0),1),"")</f>
        <v/>
      </c>
      <c r="S383" s="37" t="str">
        <f>IFERROR(INDEX('VOLO GUIDE TO WATERDEEP'!D$3:D$166,MATCH($H383,'VOLO GUIDE TO WATERDEEP'!$A$3:$A$166,0),1),"")</f>
        <v/>
      </c>
      <c r="T383" s="37" t="str">
        <f>IFERROR(INDEX('VOLO GUIDE TO WATERDEEP'!E$3:E$166,MATCH($H383,'VOLO GUIDE TO WATERDEEP'!$A$3:$A$166,0),1),"")</f>
        <v/>
      </c>
      <c r="U383" s="37" t="str">
        <f>IFERROR(INDEX('VOLO GUIDE TO WATERDEEP'!F$3:F$166,MATCH($H383,'VOLO GUIDE TO WATERDEEP'!$A$3:$A$166,0),1),"")</f>
        <v/>
      </c>
      <c r="V383" s="37" t="str">
        <f>IFERROR(INDEX('VOLO GUIDE TO WATERDEEP'!G$3:G$166,MATCH($H383,'VOLO GUIDE TO WATERDEEP'!$A$3:$A$166,0),1),"")</f>
        <v/>
      </c>
      <c r="W383" s="37" t="str">
        <f>IFERROR(INDEX('VOLO GUIDE TO WATERDEEP'!I$3:I$166,MATCH($H383,'VOLO GUIDE TO WATERDEEP'!$A$3:$A$166,0),1),"")</f>
        <v/>
      </c>
      <c r="X383" s="98"/>
      <c r="Y383" s="37" t="str">
        <f>IFERROR(INDEX(ORGANIZATIONS!$B$2:$B$43,MATCH($F383,ORGANIZATIONS!$G$2:$G$43,0),1),"")</f>
        <v/>
      </c>
      <c r="Z383" s="98"/>
      <c r="AA383" s="37" t="str">
        <f>IFERROR(INDEX(ORGANIZATIONS!$Z$3:$Z$45,MATCH($F383,ORGANIZATIONS!$Y$3:$Y$45,0),1),"")</f>
        <v/>
      </c>
      <c r="AB383" s="98"/>
      <c r="AC383" s="403"/>
      <c r="AD383" s="403"/>
      <c r="AE383" s="403"/>
      <c r="AF383" s="403"/>
      <c r="AG383" s="98"/>
      <c r="AH383" s="403"/>
      <c r="AI383" s="403"/>
      <c r="AJ383" s="403"/>
      <c r="AK383" s="403"/>
      <c r="AL383" s="98"/>
      <c r="AM383" s="403"/>
      <c r="AN383" s="403"/>
      <c r="AO383" s="403"/>
      <c r="AP383" s="403"/>
      <c r="AQ383" s="403"/>
    </row>
    <row r="384" spans="1:43">
      <c r="A384" t="s">
        <v>1156</v>
      </c>
      <c r="B384" s="1" t="str">
        <f t="shared" si="8"/>
        <v>CD9</v>
      </c>
      <c r="C384" s="1" t="str">
        <f t="shared" si="9"/>
        <v>Mariners' Rest (tomb, C, 1)</v>
      </c>
      <c r="F384" s="37" t="s">
        <v>1949</v>
      </c>
      <c r="G384" s="37" t="s">
        <v>1950</v>
      </c>
      <c r="H384" s="61" t="s">
        <v>2521</v>
      </c>
      <c r="I384" s="61" t="s">
        <v>3292</v>
      </c>
      <c r="J384" s="61" t="s">
        <v>2192</v>
      </c>
      <c r="K384" s="61" t="s">
        <v>2144</v>
      </c>
      <c r="L384" s="61">
        <v>1</v>
      </c>
      <c r="M384" s="61"/>
      <c r="N384" s="61"/>
      <c r="O384" s="108" t="s">
        <v>6659</v>
      </c>
      <c r="P384" s="98"/>
      <c r="Q384" s="37" t="str">
        <f>IFERROR(INDEX('VOLO GUIDE TO WATERDEEP'!B$3:B$166,MATCH($H384,'VOLO GUIDE TO WATERDEEP'!$A$3:$A$166,0),1),"")</f>
        <v/>
      </c>
      <c r="R384" s="37" t="str">
        <f>IFERROR(INDEX('VOLO GUIDE TO WATERDEEP'!C$3:C$166,MATCH($H384,'VOLO GUIDE TO WATERDEEP'!$A$3:$A$166,0),1),"")</f>
        <v/>
      </c>
      <c r="S384" s="37" t="str">
        <f>IFERROR(INDEX('VOLO GUIDE TO WATERDEEP'!D$3:D$166,MATCH($H384,'VOLO GUIDE TO WATERDEEP'!$A$3:$A$166,0),1),"")</f>
        <v/>
      </c>
      <c r="T384" s="37" t="str">
        <f>IFERROR(INDEX('VOLO GUIDE TO WATERDEEP'!E$3:E$166,MATCH($H384,'VOLO GUIDE TO WATERDEEP'!$A$3:$A$166,0),1),"")</f>
        <v/>
      </c>
      <c r="U384" s="37" t="str">
        <f>IFERROR(INDEX('VOLO GUIDE TO WATERDEEP'!F$3:F$166,MATCH($H384,'VOLO GUIDE TO WATERDEEP'!$A$3:$A$166,0),1),"")</f>
        <v/>
      </c>
      <c r="V384" s="37" t="str">
        <f>IFERROR(INDEX('VOLO GUIDE TO WATERDEEP'!G$3:G$166,MATCH($H384,'VOLO GUIDE TO WATERDEEP'!$A$3:$A$166,0),1),"")</f>
        <v/>
      </c>
      <c r="W384" s="37" t="str">
        <f>IFERROR(INDEX('VOLO GUIDE TO WATERDEEP'!I$3:I$166,MATCH($H384,'VOLO GUIDE TO WATERDEEP'!$A$3:$A$166,0),1),"")</f>
        <v/>
      </c>
      <c r="X384" s="98"/>
      <c r="Y384" s="37" t="str">
        <f>IFERROR(INDEX(ORGANIZATIONS!$B$2:$B$43,MATCH($F384,ORGANIZATIONS!$G$2:$G$43,0),1),"")</f>
        <v/>
      </c>
      <c r="Z384" s="98"/>
      <c r="AA384" s="37" t="str">
        <f>IFERROR(INDEX(ORGANIZATIONS!$Z$3:$Z$45,MATCH($F384,ORGANIZATIONS!$Y$3:$Y$45,0),1),"")</f>
        <v/>
      </c>
      <c r="AB384" s="98"/>
      <c r="AC384" s="403"/>
      <c r="AD384" s="403"/>
      <c r="AE384" s="403"/>
      <c r="AF384" s="403"/>
      <c r="AG384" s="98"/>
      <c r="AH384" s="403"/>
      <c r="AI384" s="403"/>
      <c r="AJ384" s="403"/>
      <c r="AK384" s="403"/>
      <c r="AL384" s="98"/>
      <c r="AM384" s="403"/>
      <c r="AN384" s="403"/>
      <c r="AO384" s="403"/>
      <c r="AP384" s="403"/>
      <c r="AQ384" s="403"/>
    </row>
    <row r="385" spans="1:43">
      <c r="A385" t="s">
        <v>1157</v>
      </c>
      <c r="B385" s="1" t="str">
        <f t="shared" si="8"/>
        <v>CD10</v>
      </c>
      <c r="C385" s="1" t="str">
        <f t="shared" si="9"/>
        <v>Deepwinter Vault (tomb, B, 1)</v>
      </c>
      <c r="F385" s="37" t="s">
        <v>1951</v>
      </c>
      <c r="G385" s="37" t="s">
        <v>1952</v>
      </c>
      <c r="H385" s="61" t="s">
        <v>2522</v>
      </c>
      <c r="I385" s="61" t="s">
        <v>3292</v>
      </c>
      <c r="J385" s="61" t="s">
        <v>2192</v>
      </c>
      <c r="K385" s="61" t="s">
        <v>2156</v>
      </c>
      <c r="L385" s="61">
        <v>1</v>
      </c>
      <c r="M385" s="61"/>
      <c r="N385" s="61"/>
      <c r="O385" s="108" t="s">
        <v>6733</v>
      </c>
      <c r="P385" s="98"/>
      <c r="Q385" s="37" t="str">
        <f>IFERROR(INDEX('VOLO GUIDE TO WATERDEEP'!B$3:B$166,MATCH($H385,'VOLO GUIDE TO WATERDEEP'!$A$3:$A$166,0),1),"")</f>
        <v/>
      </c>
      <c r="R385" s="37" t="str">
        <f>IFERROR(INDEX('VOLO GUIDE TO WATERDEEP'!C$3:C$166,MATCH($H385,'VOLO GUIDE TO WATERDEEP'!$A$3:$A$166,0),1),"")</f>
        <v/>
      </c>
      <c r="S385" s="37" t="str">
        <f>IFERROR(INDEX('VOLO GUIDE TO WATERDEEP'!D$3:D$166,MATCH($H385,'VOLO GUIDE TO WATERDEEP'!$A$3:$A$166,0),1),"")</f>
        <v/>
      </c>
      <c r="T385" s="37" t="str">
        <f>IFERROR(INDEX('VOLO GUIDE TO WATERDEEP'!E$3:E$166,MATCH($H385,'VOLO GUIDE TO WATERDEEP'!$A$3:$A$166,0),1),"")</f>
        <v/>
      </c>
      <c r="U385" s="37" t="str">
        <f>IFERROR(INDEX('VOLO GUIDE TO WATERDEEP'!F$3:F$166,MATCH($H385,'VOLO GUIDE TO WATERDEEP'!$A$3:$A$166,0),1),"")</f>
        <v/>
      </c>
      <c r="V385" s="37" t="str">
        <f>IFERROR(INDEX('VOLO GUIDE TO WATERDEEP'!G$3:G$166,MATCH($H385,'VOLO GUIDE TO WATERDEEP'!$A$3:$A$166,0),1),"")</f>
        <v/>
      </c>
      <c r="W385" s="37" t="str">
        <f>IFERROR(INDEX('VOLO GUIDE TO WATERDEEP'!I$3:I$166,MATCH($H385,'VOLO GUIDE TO WATERDEEP'!$A$3:$A$166,0),1),"")</f>
        <v/>
      </c>
      <c r="X385" s="98"/>
      <c r="Y385" s="37" t="str">
        <f>IFERROR(INDEX(ORGANIZATIONS!$B$2:$B$43,MATCH($F385,ORGANIZATIONS!$G$2:$G$43,0),1),"")</f>
        <v/>
      </c>
      <c r="Z385" s="98"/>
      <c r="AA385" s="37" t="str">
        <f>IFERROR(INDEX(ORGANIZATIONS!$Z$3:$Z$45,MATCH($F385,ORGANIZATIONS!$Y$3:$Y$45,0),1),"")</f>
        <v/>
      </c>
      <c r="AB385" s="98"/>
      <c r="AC385" s="403"/>
      <c r="AD385" s="403"/>
      <c r="AE385" s="403"/>
      <c r="AF385" s="403"/>
      <c r="AG385" s="98"/>
      <c r="AH385" s="403"/>
      <c r="AI385" s="403"/>
      <c r="AJ385" s="403"/>
      <c r="AK385" s="403"/>
      <c r="AL385" s="98"/>
      <c r="AM385" s="403"/>
      <c r="AN385" s="403"/>
      <c r="AO385" s="403"/>
      <c r="AP385" s="403"/>
      <c r="AQ385" s="403"/>
    </row>
    <row r="386" spans="1:43">
      <c r="A386" t="s">
        <v>1158</v>
      </c>
      <c r="B386" s="1" t="str">
        <f t="shared" si="8"/>
        <v>CD11</v>
      </c>
      <c r="C386" s="1" t="str">
        <f t="shared" si="9"/>
        <v>Watchway Tower (city building, A, 4),</v>
      </c>
      <c r="F386" s="37" t="s">
        <v>1953</v>
      </c>
      <c r="G386" s="37" t="s">
        <v>1954</v>
      </c>
      <c r="H386" s="61" t="s">
        <v>2523</v>
      </c>
      <c r="I386" s="61" t="s">
        <v>3292</v>
      </c>
      <c r="J386" s="61" t="s">
        <v>2143</v>
      </c>
      <c r="K386" s="61" t="s">
        <v>2151</v>
      </c>
      <c r="L386" s="61">
        <v>4</v>
      </c>
      <c r="M386" s="61"/>
      <c r="N386" s="61"/>
      <c r="O386" s="108" t="s">
        <v>6733</v>
      </c>
      <c r="P386" s="98"/>
      <c r="Q386" s="37" t="str">
        <f>IFERROR(INDEX('VOLO GUIDE TO WATERDEEP'!B$3:B$166,MATCH($H386,'VOLO GUIDE TO WATERDEEP'!$A$3:$A$166,0),1),"")</f>
        <v/>
      </c>
      <c r="R386" s="37" t="str">
        <f>IFERROR(INDEX('VOLO GUIDE TO WATERDEEP'!C$3:C$166,MATCH($H386,'VOLO GUIDE TO WATERDEEP'!$A$3:$A$166,0),1),"")</f>
        <v/>
      </c>
      <c r="S386" s="37" t="str">
        <f>IFERROR(INDEX('VOLO GUIDE TO WATERDEEP'!D$3:D$166,MATCH($H386,'VOLO GUIDE TO WATERDEEP'!$A$3:$A$166,0),1),"")</f>
        <v/>
      </c>
      <c r="T386" s="37" t="str">
        <f>IFERROR(INDEX('VOLO GUIDE TO WATERDEEP'!E$3:E$166,MATCH($H386,'VOLO GUIDE TO WATERDEEP'!$A$3:$A$166,0),1),"")</f>
        <v/>
      </c>
      <c r="U386" s="37" t="str">
        <f>IFERROR(INDEX('VOLO GUIDE TO WATERDEEP'!F$3:F$166,MATCH($H386,'VOLO GUIDE TO WATERDEEP'!$A$3:$A$166,0),1),"")</f>
        <v/>
      </c>
      <c r="V386" s="37" t="str">
        <f>IFERROR(INDEX('VOLO GUIDE TO WATERDEEP'!G$3:G$166,MATCH($H386,'VOLO GUIDE TO WATERDEEP'!$A$3:$A$166,0),1),"")</f>
        <v/>
      </c>
      <c r="W386" s="37" t="str">
        <f>IFERROR(INDEX('VOLO GUIDE TO WATERDEEP'!I$3:I$166,MATCH($H386,'VOLO GUIDE TO WATERDEEP'!$A$3:$A$166,0),1),"")</f>
        <v/>
      </c>
      <c r="X386" s="98"/>
      <c r="Y386" s="37" t="str">
        <f>IFERROR(INDEX(ORGANIZATIONS!$B$2:$B$43,MATCH($F386,ORGANIZATIONS!$G$2:$G$43,0),1),"")</f>
        <v/>
      </c>
      <c r="Z386" s="98"/>
      <c r="AA386" s="37" t="str">
        <f>IFERROR(INDEX(ORGANIZATIONS!$Z$3:$Z$45,MATCH($F386,ORGANIZATIONS!$Y$3:$Y$45,0),1),"")</f>
        <v/>
      </c>
      <c r="AB386" s="98"/>
      <c r="AC386" s="403"/>
      <c r="AD386" s="403"/>
      <c r="AE386" s="403"/>
      <c r="AF386" s="403"/>
      <c r="AG386" s="98"/>
      <c r="AH386" s="403"/>
      <c r="AI386" s="403"/>
      <c r="AJ386" s="403"/>
      <c r="AK386" s="403"/>
      <c r="AL386" s="98"/>
      <c r="AM386" s="403"/>
      <c r="AN386" s="403"/>
      <c r="AO386" s="403"/>
      <c r="AP386" s="403"/>
      <c r="AQ386" s="403"/>
    </row>
    <row r="387" spans="1:43">
      <c r="A387" t="s">
        <v>1159</v>
      </c>
      <c r="B387" s="1" t="str">
        <f t="shared" si="8"/>
        <v>CD12</v>
      </c>
      <c r="C387" s="1" t="str">
        <f t="shared" si="9"/>
        <v>Guard Tower (city building, A, 4)</v>
      </c>
      <c r="F387" s="37" t="s">
        <v>1955</v>
      </c>
      <c r="G387" s="37" t="s">
        <v>1956</v>
      </c>
      <c r="H387" s="61" t="s">
        <v>2524</v>
      </c>
      <c r="I387" s="61" t="s">
        <v>3292</v>
      </c>
      <c r="J387" s="61" t="s">
        <v>2143</v>
      </c>
      <c r="K387" s="61" t="s">
        <v>2151</v>
      </c>
      <c r="L387" s="61">
        <v>4</v>
      </c>
      <c r="M387" s="61"/>
      <c r="N387" s="61"/>
      <c r="O387" s="108" t="s">
        <v>6659</v>
      </c>
      <c r="P387" s="98"/>
      <c r="Q387" s="37" t="str">
        <f>IFERROR(INDEX('VOLO GUIDE TO WATERDEEP'!B$3:B$166,MATCH($H387,'VOLO GUIDE TO WATERDEEP'!$A$3:$A$166,0),1),"")</f>
        <v/>
      </c>
      <c r="R387" s="37" t="str">
        <f>IFERROR(INDEX('VOLO GUIDE TO WATERDEEP'!C$3:C$166,MATCH($H387,'VOLO GUIDE TO WATERDEEP'!$A$3:$A$166,0),1),"")</f>
        <v/>
      </c>
      <c r="S387" s="37" t="str">
        <f>IFERROR(INDEX('VOLO GUIDE TO WATERDEEP'!D$3:D$166,MATCH($H387,'VOLO GUIDE TO WATERDEEP'!$A$3:$A$166,0),1),"")</f>
        <v/>
      </c>
      <c r="T387" s="37" t="str">
        <f>IFERROR(INDEX('VOLO GUIDE TO WATERDEEP'!E$3:E$166,MATCH($H387,'VOLO GUIDE TO WATERDEEP'!$A$3:$A$166,0),1),"")</f>
        <v/>
      </c>
      <c r="U387" s="37" t="str">
        <f>IFERROR(INDEX('VOLO GUIDE TO WATERDEEP'!F$3:F$166,MATCH($H387,'VOLO GUIDE TO WATERDEEP'!$A$3:$A$166,0),1),"")</f>
        <v/>
      </c>
      <c r="V387" s="37" t="str">
        <f>IFERROR(INDEX('VOLO GUIDE TO WATERDEEP'!G$3:G$166,MATCH($H387,'VOLO GUIDE TO WATERDEEP'!$A$3:$A$166,0),1),"")</f>
        <v/>
      </c>
      <c r="W387" s="37" t="str">
        <f>IFERROR(INDEX('VOLO GUIDE TO WATERDEEP'!I$3:I$166,MATCH($H387,'VOLO GUIDE TO WATERDEEP'!$A$3:$A$166,0),1),"")</f>
        <v/>
      </c>
      <c r="X387" s="98"/>
      <c r="Y387" s="37" t="str">
        <f>IFERROR(INDEX(ORGANIZATIONS!$B$2:$B$43,MATCH($F387,ORGANIZATIONS!$G$2:$G$43,0),1),"")</f>
        <v/>
      </c>
      <c r="Z387" s="98"/>
      <c r="AA387" s="37" t="str">
        <f>IFERROR(INDEX(ORGANIZATIONS!$Z$3:$Z$45,MATCH($F387,ORGANIZATIONS!$Y$3:$Y$45,0),1),"")</f>
        <v/>
      </c>
      <c r="AB387" s="98"/>
      <c r="AC387" s="403"/>
      <c r="AD387" s="403"/>
      <c r="AE387" s="403"/>
      <c r="AF387" s="403"/>
      <c r="AG387" s="98"/>
      <c r="AH387" s="403"/>
      <c r="AI387" s="403"/>
      <c r="AJ387" s="403"/>
      <c r="AK387" s="403"/>
      <c r="AL387" s="98"/>
      <c r="AM387" s="403"/>
      <c r="AN387" s="403"/>
      <c r="AO387" s="403"/>
      <c r="AP387" s="403"/>
      <c r="AQ387" s="403"/>
    </row>
    <row r="388" spans="1:43">
      <c r="A388" t="s">
        <v>1160</v>
      </c>
      <c r="B388" s="1" t="str">
        <f t="shared" si="8"/>
        <v>CD13</v>
      </c>
      <c r="C388" s="1" t="str">
        <f t="shared" si="9"/>
        <v>Beacon Tower (city building, A, 7)</v>
      </c>
      <c r="F388" s="37" t="s">
        <v>1957</v>
      </c>
      <c r="G388" s="37" t="s">
        <v>1958</v>
      </c>
      <c r="H388" s="61" t="s">
        <v>2525</v>
      </c>
      <c r="I388" s="61" t="s">
        <v>3292</v>
      </c>
      <c r="J388" s="61" t="s">
        <v>2143</v>
      </c>
      <c r="K388" s="61" t="s">
        <v>2151</v>
      </c>
      <c r="L388" s="61">
        <v>7</v>
      </c>
      <c r="M388" s="61"/>
      <c r="N388" s="61"/>
      <c r="O388" s="108" t="s">
        <v>6733</v>
      </c>
      <c r="P388" s="98"/>
      <c r="Q388" s="37" t="str">
        <f>IFERROR(INDEX('VOLO GUIDE TO WATERDEEP'!B$3:B$166,MATCH($H388,'VOLO GUIDE TO WATERDEEP'!$A$3:$A$166,0),1),"")</f>
        <v/>
      </c>
      <c r="R388" s="37" t="str">
        <f>IFERROR(INDEX('VOLO GUIDE TO WATERDEEP'!C$3:C$166,MATCH($H388,'VOLO GUIDE TO WATERDEEP'!$A$3:$A$166,0),1),"")</f>
        <v/>
      </c>
      <c r="S388" s="37" t="str">
        <f>IFERROR(INDEX('VOLO GUIDE TO WATERDEEP'!D$3:D$166,MATCH($H388,'VOLO GUIDE TO WATERDEEP'!$A$3:$A$166,0),1),"")</f>
        <v/>
      </c>
      <c r="T388" s="37" t="str">
        <f>IFERROR(INDEX('VOLO GUIDE TO WATERDEEP'!E$3:E$166,MATCH($H388,'VOLO GUIDE TO WATERDEEP'!$A$3:$A$166,0),1),"")</f>
        <v/>
      </c>
      <c r="U388" s="37" t="str">
        <f>IFERROR(INDEX('VOLO GUIDE TO WATERDEEP'!F$3:F$166,MATCH($H388,'VOLO GUIDE TO WATERDEEP'!$A$3:$A$166,0),1),"")</f>
        <v/>
      </c>
      <c r="V388" s="37" t="str">
        <f>IFERROR(INDEX('VOLO GUIDE TO WATERDEEP'!G$3:G$166,MATCH($H388,'VOLO GUIDE TO WATERDEEP'!$A$3:$A$166,0),1),"")</f>
        <v/>
      </c>
      <c r="W388" s="37" t="str">
        <f>IFERROR(INDEX('VOLO GUIDE TO WATERDEEP'!I$3:I$166,MATCH($H388,'VOLO GUIDE TO WATERDEEP'!$A$3:$A$166,0),1),"")</f>
        <v/>
      </c>
      <c r="X388" s="98"/>
      <c r="Y388" s="37" t="str">
        <f>IFERROR(INDEX(ORGANIZATIONS!$B$2:$B$43,MATCH($F388,ORGANIZATIONS!$G$2:$G$43,0),1),"")</f>
        <v/>
      </c>
      <c r="Z388" s="98"/>
      <c r="AA388" s="37" t="str">
        <f>IFERROR(INDEX(ORGANIZATIONS!$Z$3:$Z$45,MATCH($F388,ORGANIZATIONS!$Y$3:$Y$45,0),1),"")</f>
        <v/>
      </c>
      <c r="AB388" s="98"/>
      <c r="AC388" s="403"/>
      <c r="AD388" s="403"/>
      <c r="AE388" s="403"/>
      <c r="AF388" s="403"/>
      <c r="AG388" s="98"/>
      <c r="AH388" s="403"/>
      <c r="AI388" s="403"/>
      <c r="AJ388" s="403"/>
      <c r="AK388" s="403"/>
      <c r="AL388" s="98"/>
      <c r="AM388" s="403"/>
      <c r="AN388" s="403"/>
      <c r="AO388" s="403"/>
      <c r="AP388" s="403"/>
      <c r="AQ388" s="403"/>
    </row>
    <row r="389" spans="1:43">
      <c r="A389" t="s">
        <v>1161</v>
      </c>
      <c r="B389" s="1" t="str">
        <f t="shared" si="8"/>
        <v>CD14</v>
      </c>
      <c r="C389" s="1" t="str">
        <f t="shared" si="9"/>
        <v>Sultlue Vault (tomb, B, 1)</v>
      </c>
      <c r="F389" s="37" t="s">
        <v>1959</v>
      </c>
      <c r="G389" s="37" t="s">
        <v>1960</v>
      </c>
      <c r="H389" s="61" t="s">
        <v>2526</v>
      </c>
      <c r="I389" s="61" t="s">
        <v>3292</v>
      </c>
      <c r="J389" s="61" t="s">
        <v>2192</v>
      </c>
      <c r="K389" s="61" t="s">
        <v>2156</v>
      </c>
      <c r="L389" s="61">
        <v>1</v>
      </c>
      <c r="M389" s="61"/>
      <c r="N389" s="61"/>
      <c r="O389" s="108" t="s">
        <v>6659</v>
      </c>
      <c r="P389" s="98"/>
      <c r="Q389" s="37" t="str">
        <f>IFERROR(INDEX('VOLO GUIDE TO WATERDEEP'!B$3:B$166,MATCH($H389,'VOLO GUIDE TO WATERDEEP'!$A$3:$A$166,0),1),"")</f>
        <v/>
      </c>
      <c r="R389" s="37" t="str">
        <f>IFERROR(INDEX('VOLO GUIDE TO WATERDEEP'!C$3:C$166,MATCH($H389,'VOLO GUIDE TO WATERDEEP'!$A$3:$A$166,0),1),"")</f>
        <v/>
      </c>
      <c r="S389" s="37" t="str">
        <f>IFERROR(INDEX('VOLO GUIDE TO WATERDEEP'!D$3:D$166,MATCH($H389,'VOLO GUIDE TO WATERDEEP'!$A$3:$A$166,0),1),"")</f>
        <v/>
      </c>
      <c r="T389" s="37" t="str">
        <f>IFERROR(INDEX('VOLO GUIDE TO WATERDEEP'!E$3:E$166,MATCH($H389,'VOLO GUIDE TO WATERDEEP'!$A$3:$A$166,0),1),"")</f>
        <v/>
      </c>
      <c r="U389" s="37" t="str">
        <f>IFERROR(INDEX('VOLO GUIDE TO WATERDEEP'!F$3:F$166,MATCH($H389,'VOLO GUIDE TO WATERDEEP'!$A$3:$A$166,0),1),"")</f>
        <v/>
      </c>
      <c r="V389" s="37" t="str">
        <f>IFERROR(INDEX('VOLO GUIDE TO WATERDEEP'!G$3:G$166,MATCH($H389,'VOLO GUIDE TO WATERDEEP'!$A$3:$A$166,0),1),"")</f>
        <v/>
      </c>
      <c r="W389" s="37" t="str">
        <f>IFERROR(INDEX('VOLO GUIDE TO WATERDEEP'!I$3:I$166,MATCH($H389,'VOLO GUIDE TO WATERDEEP'!$A$3:$A$166,0),1),"")</f>
        <v/>
      </c>
      <c r="X389" s="98"/>
      <c r="Y389" s="37" t="str">
        <f>IFERROR(INDEX(ORGANIZATIONS!$B$2:$B$43,MATCH($F389,ORGANIZATIONS!$G$2:$G$43,0),1),"")</f>
        <v/>
      </c>
      <c r="Z389" s="98"/>
      <c r="AA389" s="37" t="str">
        <f>IFERROR(INDEX(ORGANIZATIONS!$Z$3:$Z$45,MATCH($F389,ORGANIZATIONS!$Y$3:$Y$45,0),1),"")</f>
        <v/>
      </c>
      <c r="AB389" s="98"/>
      <c r="AC389" s="403"/>
      <c r="AD389" s="403"/>
      <c r="AE389" s="403"/>
      <c r="AF389" s="403"/>
      <c r="AG389" s="98"/>
      <c r="AH389" s="403"/>
      <c r="AI389" s="403"/>
      <c r="AJ389" s="403"/>
      <c r="AK389" s="403"/>
      <c r="AL389" s="98"/>
      <c r="AM389" s="403"/>
      <c r="AN389" s="403"/>
      <c r="AO389" s="403"/>
      <c r="AP389" s="403"/>
      <c r="AQ389" s="403"/>
    </row>
    <row r="390" spans="1:43">
      <c r="B390" s="1"/>
      <c r="C390" s="1"/>
      <c r="F390" s="37"/>
      <c r="G390" s="37"/>
      <c r="H390" s="97" t="s">
        <v>6600</v>
      </c>
      <c r="I390" s="61" t="s">
        <v>3292</v>
      </c>
      <c r="J390" s="61"/>
      <c r="K390" s="61"/>
      <c r="L390" s="61"/>
      <c r="M390" s="61"/>
      <c r="N390" s="61"/>
      <c r="O390" s="108" t="s">
        <v>6734</v>
      </c>
      <c r="P390" s="98"/>
      <c r="Q390" s="37"/>
      <c r="R390" s="37"/>
      <c r="S390" s="37"/>
      <c r="T390" s="37"/>
      <c r="U390" s="37"/>
      <c r="V390" s="37"/>
      <c r="W390" s="37"/>
      <c r="X390" s="98"/>
      <c r="Y390" s="37"/>
      <c r="Z390" s="98"/>
      <c r="AA390" s="37"/>
      <c r="AB390" s="98"/>
      <c r="AC390" s="403"/>
      <c r="AD390" s="403"/>
      <c r="AE390" s="403"/>
      <c r="AF390" s="403"/>
      <c r="AG390" s="98"/>
      <c r="AH390" s="403"/>
      <c r="AI390" s="403"/>
      <c r="AJ390" s="403"/>
      <c r="AK390" s="403"/>
      <c r="AL390" s="98"/>
      <c r="AM390" s="403"/>
      <c r="AN390" s="403"/>
      <c r="AO390" s="403"/>
      <c r="AP390" s="403"/>
      <c r="AQ390" s="403"/>
    </row>
    <row r="391" spans="1:43">
      <c r="B391" s="1"/>
      <c r="C391" s="1"/>
      <c r="F391" s="37"/>
      <c r="G391" s="37"/>
      <c r="H391" s="61" t="s">
        <v>6601</v>
      </c>
      <c r="I391" s="61" t="s">
        <v>3292</v>
      </c>
      <c r="J391" s="61"/>
      <c r="K391" s="61"/>
      <c r="L391" s="61"/>
      <c r="M391" s="61"/>
      <c r="N391" s="61"/>
      <c r="O391" s="108" t="s">
        <v>6735</v>
      </c>
      <c r="P391" s="98"/>
      <c r="Q391" s="37"/>
      <c r="R391" s="37"/>
      <c r="S391" s="37"/>
      <c r="T391" s="37"/>
      <c r="U391" s="37"/>
      <c r="V391" s="37"/>
      <c r="W391" s="37"/>
      <c r="X391" s="98"/>
      <c r="Y391" s="37"/>
      <c r="Z391" s="98"/>
      <c r="AA391" s="37"/>
      <c r="AB391" s="98"/>
      <c r="AC391" s="403"/>
      <c r="AD391" s="403"/>
      <c r="AE391" s="403"/>
      <c r="AF391" s="403"/>
      <c r="AG391" s="98"/>
      <c r="AH391" s="403"/>
      <c r="AI391" s="403"/>
      <c r="AJ391" s="403"/>
      <c r="AK391" s="403"/>
      <c r="AL391" s="98"/>
      <c r="AM391" s="403"/>
      <c r="AN391" s="403"/>
      <c r="AO391" s="403"/>
      <c r="AP391" s="403"/>
      <c r="AQ391" s="403"/>
    </row>
    <row r="392" spans="1:43">
      <c r="B392" s="1"/>
      <c r="C392" s="1"/>
      <c r="F392" s="37"/>
      <c r="G392" s="37"/>
      <c r="H392" s="97" t="s">
        <v>6602</v>
      </c>
      <c r="I392" s="61" t="s">
        <v>3292</v>
      </c>
      <c r="J392" s="61"/>
      <c r="K392" s="61"/>
      <c r="L392" s="61"/>
      <c r="M392" s="61"/>
      <c r="N392" s="61"/>
      <c r="O392" s="108" t="s">
        <v>6736</v>
      </c>
      <c r="P392" s="98"/>
      <c r="Q392" s="37"/>
      <c r="R392" s="37"/>
      <c r="S392" s="37"/>
      <c r="T392" s="37"/>
      <c r="U392" s="37"/>
      <c r="V392" s="37"/>
      <c r="W392" s="37"/>
      <c r="X392" s="98"/>
      <c r="Y392" s="37"/>
      <c r="Z392" s="98"/>
      <c r="AA392" s="37"/>
      <c r="AB392" s="98"/>
      <c r="AC392" s="403"/>
      <c r="AD392" s="403"/>
      <c r="AE392" s="403"/>
      <c r="AF392" s="403"/>
      <c r="AG392" s="98"/>
      <c r="AH392" s="403"/>
      <c r="AI392" s="403"/>
      <c r="AJ392" s="403"/>
      <c r="AK392" s="403"/>
      <c r="AL392" s="98"/>
      <c r="AM392" s="403"/>
      <c r="AN392" s="403"/>
      <c r="AO392" s="403"/>
      <c r="AP392" s="403"/>
      <c r="AQ392" s="403"/>
    </row>
    <row r="393" spans="1:43">
      <c r="B393" s="1"/>
      <c r="C393" s="1"/>
      <c r="F393" s="37"/>
      <c r="G393" s="37"/>
      <c r="H393" s="61" t="s">
        <v>6603</v>
      </c>
      <c r="I393" s="61" t="s">
        <v>3292</v>
      </c>
      <c r="J393" s="61"/>
      <c r="K393" s="61"/>
      <c r="L393" s="61"/>
      <c r="M393" s="61"/>
      <c r="N393" s="61"/>
      <c r="O393" s="108" t="s">
        <v>6737</v>
      </c>
      <c r="P393" s="98"/>
      <c r="Q393" s="37"/>
      <c r="R393" s="37"/>
      <c r="S393" s="37"/>
      <c r="T393" s="37"/>
      <c r="U393" s="37"/>
      <c r="V393" s="37"/>
      <c r="W393" s="37"/>
      <c r="X393" s="98"/>
      <c r="Y393" s="37"/>
      <c r="Z393" s="98"/>
      <c r="AA393" s="37"/>
      <c r="AB393" s="98"/>
      <c r="AC393" s="403"/>
      <c r="AD393" s="403"/>
      <c r="AE393" s="403"/>
      <c r="AF393" s="403"/>
      <c r="AG393" s="98"/>
      <c r="AH393" s="403"/>
      <c r="AI393" s="403"/>
      <c r="AJ393" s="403"/>
      <c r="AK393" s="403"/>
      <c r="AL393" s="98"/>
      <c r="AM393" s="403"/>
      <c r="AN393" s="403"/>
      <c r="AO393" s="403"/>
      <c r="AP393" s="403"/>
      <c r="AQ393" s="403"/>
    </row>
    <row r="394" spans="1:43">
      <c r="B394" s="1"/>
      <c r="C394" s="1"/>
      <c r="F394" s="37"/>
      <c r="G394" s="37"/>
      <c r="H394" s="61" t="s">
        <v>6604</v>
      </c>
      <c r="I394" s="61" t="s">
        <v>3292</v>
      </c>
      <c r="J394" s="61"/>
      <c r="K394" s="61"/>
      <c r="L394" s="61"/>
      <c r="M394" s="61"/>
      <c r="N394" s="61"/>
      <c r="O394" s="108" t="s">
        <v>6738</v>
      </c>
      <c r="P394" s="98"/>
      <c r="Q394" s="37"/>
      <c r="R394" s="37"/>
      <c r="S394" s="37"/>
      <c r="T394" s="37"/>
      <c r="U394" s="37"/>
      <c r="V394" s="37"/>
      <c r="W394" s="37"/>
      <c r="X394" s="98"/>
      <c r="Y394" s="37"/>
      <c r="Z394" s="98"/>
      <c r="AA394" s="37"/>
      <c r="AB394" s="98"/>
      <c r="AC394" s="403"/>
      <c r="AD394" s="403"/>
      <c r="AE394" s="403"/>
      <c r="AF394" s="403"/>
      <c r="AG394" s="98"/>
      <c r="AH394" s="403"/>
      <c r="AI394" s="403"/>
      <c r="AJ394" s="403"/>
      <c r="AK394" s="403"/>
      <c r="AL394" s="98"/>
      <c r="AM394" s="403"/>
      <c r="AN394" s="403"/>
      <c r="AO394" s="403"/>
      <c r="AP394" s="403"/>
      <c r="AQ394" s="403"/>
    </row>
    <row r="395" spans="1:43">
      <c r="B395" s="1"/>
      <c r="C395" s="1"/>
      <c r="F395" s="37"/>
      <c r="G395" s="37"/>
      <c r="H395" s="61" t="s">
        <v>6605</v>
      </c>
      <c r="I395" s="61" t="s">
        <v>3292</v>
      </c>
      <c r="J395" s="61"/>
      <c r="K395" s="61"/>
      <c r="L395" s="61"/>
      <c r="M395" s="61"/>
      <c r="N395" s="61"/>
      <c r="O395" s="108" t="s">
        <v>6739</v>
      </c>
      <c r="P395" s="98"/>
      <c r="Q395" s="37"/>
      <c r="R395" s="37"/>
      <c r="S395" s="37"/>
      <c r="T395" s="37"/>
      <c r="U395" s="37"/>
      <c r="V395" s="37"/>
      <c r="W395" s="37"/>
      <c r="X395" s="98"/>
      <c r="Y395" s="37"/>
      <c r="Z395" s="98"/>
      <c r="AA395" s="37"/>
      <c r="AB395" s="98"/>
      <c r="AC395" s="403"/>
      <c r="AD395" s="403"/>
      <c r="AE395" s="403"/>
      <c r="AF395" s="403"/>
      <c r="AG395" s="98"/>
      <c r="AH395" s="403"/>
      <c r="AI395" s="403"/>
      <c r="AJ395" s="403"/>
      <c r="AK395" s="403"/>
      <c r="AL395" s="98"/>
      <c r="AM395" s="403"/>
      <c r="AN395" s="403"/>
      <c r="AO395" s="403"/>
      <c r="AP395" s="403"/>
      <c r="AQ395" s="403"/>
    </row>
    <row r="396" spans="1:43">
      <c r="B396" s="1"/>
      <c r="C396" s="1"/>
      <c r="F396" s="37"/>
      <c r="G396" s="37"/>
      <c r="H396" s="61"/>
      <c r="I396" s="61" t="s">
        <v>3292</v>
      </c>
      <c r="J396" s="61"/>
      <c r="K396" s="61"/>
      <c r="L396" s="61"/>
      <c r="M396" s="61"/>
      <c r="N396" s="61"/>
      <c r="O396" s="108" t="s">
        <v>6659</v>
      </c>
      <c r="P396" s="98"/>
      <c r="Q396" s="37"/>
      <c r="R396" s="37"/>
      <c r="S396" s="37"/>
      <c r="T396" s="37"/>
      <c r="U396" s="37"/>
      <c r="V396" s="37"/>
      <c r="W396" s="37"/>
      <c r="X396" s="98"/>
      <c r="Y396" s="37"/>
      <c r="Z396" s="98"/>
      <c r="AA396" s="37"/>
      <c r="AB396" s="98"/>
      <c r="AC396" s="403"/>
      <c r="AD396" s="403"/>
      <c r="AE396" s="403"/>
      <c r="AF396" s="403"/>
      <c r="AG396" s="98"/>
      <c r="AH396" s="403"/>
      <c r="AI396" s="403"/>
      <c r="AJ396" s="403"/>
      <c r="AK396" s="403"/>
      <c r="AL396" s="98"/>
      <c r="AM396" s="403"/>
      <c r="AN396" s="403"/>
      <c r="AO396" s="403"/>
      <c r="AP396" s="403"/>
      <c r="AQ396" s="403"/>
    </row>
    <row r="397" spans="1:43">
      <c r="A397" t="s">
        <v>1162</v>
      </c>
      <c r="B397" s="1" t="str">
        <f t="shared" ref="B397:B460" si="10">LEFT(LEFT(A397,FIND(":",A397)),LEN(LEFT(A397,FIND(":",A397)))-1)</f>
        <v>D1</v>
      </c>
      <c r="C397" s="1" t="str">
        <f t="shared" ref="C397:C460" si="11">RIGHT(A397,LEN(A397)-FIND(":",A397)-1)</f>
        <v>The Gray Griffon (tavern, C, 3)</v>
      </c>
      <c r="F397" s="37" t="s">
        <v>1493</v>
      </c>
      <c r="G397" s="37" t="s">
        <v>1961</v>
      </c>
      <c r="H397" s="61" t="s">
        <v>2527</v>
      </c>
      <c r="I397" s="61" t="s">
        <v>3291</v>
      </c>
      <c r="J397" s="61" t="s">
        <v>2168</v>
      </c>
      <c r="K397" s="61" t="s">
        <v>2144</v>
      </c>
      <c r="L397" s="61">
        <v>3</v>
      </c>
      <c r="M397" s="61"/>
      <c r="N397" s="61"/>
      <c r="O397" s="108" t="s">
        <v>6659</v>
      </c>
      <c r="P397" s="98"/>
      <c r="Q397" s="37" t="str">
        <f>IFERROR(INDEX('VOLO GUIDE TO WATERDEEP'!B$3:B$166,MATCH($H397,'VOLO GUIDE TO WATERDEEP'!$A$3:$A$166,0),1),"")</f>
        <v/>
      </c>
      <c r="R397" s="37" t="str">
        <f>IFERROR(INDEX('VOLO GUIDE TO WATERDEEP'!C$3:C$166,MATCH($H397,'VOLO GUIDE TO WATERDEEP'!$A$3:$A$166,0),1),"")</f>
        <v/>
      </c>
      <c r="S397" s="37" t="str">
        <f>IFERROR(INDEX('VOLO GUIDE TO WATERDEEP'!D$3:D$166,MATCH($H397,'VOLO GUIDE TO WATERDEEP'!$A$3:$A$166,0),1),"")</f>
        <v/>
      </c>
      <c r="T397" s="37" t="str">
        <f>IFERROR(INDEX('VOLO GUIDE TO WATERDEEP'!E$3:E$166,MATCH($H397,'VOLO GUIDE TO WATERDEEP'!$A$3:$A$166,0),1),"")</f>
        <v/>
      </c>
      <c r="U397" s="37" t="str">
        <f>IFERROR(INDEX('VOLO GUIDE TO WATERDEEP'!F$3:F$166,MATCH($H397,'VOLO GUIDE TO WATERDEEP'!$A$3:$A$166,0),1),"")</f>
        <v/>
      </c>
      <c r="V397" s="37" t="str">
        <f>IFERROR(INDEX('VOLO GUIDE TO WATERDEEP'!G$3:G$166,MATCH($H397,'VOLO GUIDE TO WATERDEEP'!$A$3:$A$166,0),1),"")</f>
        <v/>
      </c>
      <c r="W397" s="37" t="str">
        <f>IFERROR(INDEX('VOLO GUIDE TO WATERDEEP'!I$3:I$166,MATCH($H397,'VOLO GUIDE TO WATERDEEP'!$A$3:$A$166,0),1),"")</f>
        <v/>
      </c>
      <c r="X397" s="98"/>
      <c r="Y397" s="37" t="str">
        <f>IFERROR(INDEX(ORGANIZATIONS!$B$2:$B$43,MATCH($F397,ORGANIZATIONS!$G$2:$G$43,0),1),"")</f>
        <v/>
      </c>
      <c r="Z397" s="98"/>
      <c r="AA397" s="37" t="str">
        <f>IFERROR(INDEX(ORGANIZATIONS!$Z$3:$Z$45,MATCH($F397,ORGANIZATIONS!$Y$3:$Y$45,0),1),"")</f>
        <v/>
      </c>
      <c r="AB397" s="98"/>
      <c r="AC397" s="403"/>
      <c r="AD397" s="403"/>
      <c r="AE397" s="403"/>
      <c r="AF397" s="403"/>
      <c r="AG397" s="98"/>
      <c r="AH397" s="403"/>
      <c r="AI397" s="403"/>
      <c r="AJ397" s="403"/>
      <c r="AK397" s="403"/>
      <c r="AL397" s="98"/>
      <c r="AM397" s="403"/>
      <c r="AN397" s="403"/>
      <c r="AO397" s="403"/>
      <c r="AP397" s="403"/>
      <c r="AQ397" s="403"/>
    </row>
    <row r="398" spans="1:43">
      <c r="A398" t="s">
        <v>1163</v>
      </c>
      <c r="B398" s="1" t="str">
        <f t="shared" si="10"/>
        <v>D2</v>
      </c>
      <c r="C398" s="1" t="str">
        <f t="shared" si="11"/>
        <v>Turnstone Plumbing and Pipefitting (business, C, 2)</v>
      </c>
      <c r="F398" s="37" t="s">
        <v>1494</v>
      </c>
      <c r="G398" s="37" t="s">
        <v>1962</v>
      </c>
      <c r="H398" s="61" t="s">
        <v>2528</v>
      </c>
      <c r="I398" s="61" t="s">
        <v>3291</v>
      </c>
      <c r="J398" s="61" t="s">
        <v>2164</v>
      </c>
      <c r="K398" s="61" t="s">
        <v>2144</v>
      </c>
      <c r="L398" s="61">
        <v>2</v>
      </c>
      <c r="M398" s="61"/>
      <c r="N398" s="61"/>
      <c r="O398" s="108" t="s">
        <v>6659</v>
      </c>
      <c r="P398" s="98"/>
      <c r="Q398" s="37" t="str">
        <f>IFERROR(INDEX('VOLO GUIDE TO WATERDEEP'!B$3:B$166,MATCH($H398,'VOLO GUIDE TO WATERDEEP'!$A$3:$A$166,0),1),"")</f>
        <v/>
      </c>
      <c r="R398" s="37" t="str">
        <f>IFERROR(INDEX('VOLO GUIDE TO WATERDEEP'!C$3:C$166,MATCH($H398,'VOLO GUIDE TO WATERDEEP'!$A$3:$A$166,0),1),"")</f>
        <v/>
      </c>
      <c r="S398" s="37" t="str">
        <f>IFERROR(INDEX('VOLO GUIDE TO WATERDEEP'!D$3:D$166,MATCH($H398,'VOLO GUIDE TO WATERDEEP'!$A$3:$A$166,0),1),"")</f>
        <v/>
      </c>
      <c r="T398" s="37" t="str">
        <f>IFERROR(INDEX('VOLO GUIDE TO WATERDEEP'!E$3:E$166,MATCH($H398,'VOLO GUIDE TO WATERDEEP'!$A$3:$A$166,0),1),"")</f>
        <v/>
      </c>
      <c r="U398" s="37" t="str">
        <f>IFERROR(INDEX('VOLO GUIDE TO WATERDEEP'!F$3:F$166,MATCH($H398,'VOLO GUIDE TO WATERDEEP'!$A$3:$A$166,0),1),"")</f>
        <v/>
      </c>
      <c r="V398" s="37" t="str">
        <f>IFERROR(INDEX('VOLO GUIDE TO WATERDEEP'!G$3:G$166,MATCH($H398,'VOLO GUIDE TO WATERDEEP'!$A$3:$A$166,0),1),"")</f>
        <v/>
      </c>
      <c r="W398" s="37" t="str">
        <f>IFERROR(INDEX('VOLO GUIDE TO WATERDEEP'!I$3:I$166,MATCH($H398,'VOLO GUIDE TO WATERDEEP'!$A$3:$A$166,0),1),"")</f>
        <v/>
      </c>
      <c r="X398" s="98"/>
      <c r="Y398" s="37" t="str">
        <f>IFERROR(INDEX(ORGANIZATIONS!$B$2:$B$43,MATCH($F398,ORGANIZATIONS!$G$2:$G$43,0),1),"")</f>
        <v/>
      </c>
      <c r="Z398" s="98"/>
      <c r="AA398" s="37" t="str">
        <f>IFERROR(INDEX(ORGANIZATIONS!$Z$3:$Z$45,MATCH($F398,ORGANIZATIONS!$Y$3:$Y$45,0),1),"")</f>
        <v/>
      </c>
      <c r="AB398" s="98"/>
      <c r="AC398" s="403"/>
      <c r="AD398" s="403"/>
      <c r="AE398" s="403"/>
      <c r="AF398" s="403"/>
      <c r="AG398" s="98"/>
      <c r="AH398" s="403"/>
      <c r="AI398" s="403"/>
      <c r="AJ398" s="403"/>
      <c r="AK398" s="403"/>
      <c r="AL398" s="98"/>
      <c r="AM398" s="403"/>
      <c r="AN398" s="403"/>
      <c r="AO398" s="403"/>
      <c r="AP398" s="403"/>
      <c r="AQ398" s="403"/>
    </row>
    <row r="399" spans="1:43">
      <c r="A399" t="s">
        <v>1164</v>
      </c>
      <c r="B399" s="1" t="str">
        <f t="shared" si="10"/>
        <v>D3</v>
      </c>
      <c r="C399" s="1" t="str">
        <f t="shared" si="11"/>
        <v>The Metal House of Wonders (guildhall, C, 2)</v>
      </c>
      <c r="F399" s="37" t="s">
        <v>1495</v>
      </c>
      <c r="G399" s="37" t="s">
        <v>1963</v>
      </c>
      <c r="H399" s="61" t="s">
        <v>2529</v>
      </c>
      <c r="I399" s="61" t="s">
        <v>3291</v>
      </c>
      <c r="J399" s="61" t="s">
        <v>2171</v>
      </c>
      <c r="K399" s="61" t="s">
        <v>2144</v>
      </c>
      <c r="L399" s="61">
        <v>2</v>
      </c>
      <c r="M399" s="61"/>
      <c r="N399" s="61"/>
      <c r="O399" s="108" t="s">
        <v>6659</v>
      </c>
      <c r="P399" s="98"/>
      <c r="Q399" s="37" t="str">
        <f>IFERROR(INDEX('VOLO GUIDE TO WATERDEEP'!B$3:B$166,MATCH($H399,'VOLO GUIDE TO WATERDEEP'!$A$3:$A$166,0),1),"")</f>
        <v/>
      </c>
      <c r="R399" s="37" t="str">
        <f>IFERROR(INDEX('VOLO GUIDE TO WATERDEEP'!C$3:C$166,MATCH($H399,'VOLO GUIDE TO WATERDEEP'!$A$3:$A$166,0),1),"")</f>
        <v/>
      </c>
      <c r="S399" s="37" t="str">
        <f>IFERROR(INDEX('VOLO GUIDE TO WATERDEEP'!D$3:D$166,MATCH($H399,'VOLO GUIDE TO WATERDEEP'!$A$3:$A$166,0),1),"")</f>
        <v/>
      </c>
      <c r="T399" s="37" t="str">
        <f>IFERROR(INDEX('VOLO GUIDE TO WATERDEEP'!E$3:E$166,MATCH($H399,'VOLO GUIDE TO WATERDEEP'!$A$3:$A$166,0),1),"")</f>
        <v/>
      </c>
      <c r="U399" s="37" t="str">
        <f>IFERROR(INDEX('VOLO GUIDE TO WATERDEEP'!F$3:F$166,MATCH($H399,'VOLO GUIDE TO WATERDEEP'!$A$3:$A$166,0),1),"")</f>
        <v/>
      </c>
      <c r="V399" s="37" t="str">
        <f>IFERROR(INDEX('VOLO GUIDE TO WATERDEEP'!G$3:G$166,MATCH($H399,'VOLO GUIDE TO WATERDEEP'!$A$3:$A$166,0),1),"")</f>
        <v/>
      </c>
      <c r="W399" s="37" t="str">
        <f>IFERROR(INDEX('VOLO GUIDE TO WATERDEEP'!I$3:I$166,MATCH($H399,'VOLO GUIDE TO WATERDEEP'!$A$3:$A$166,0),1),"")</f>
        <v/>
      </c>
      <c r="X399" s="98"/>
      <c r="Y399" s="37" t="str">
        <f>IFERROR(INDEX(ORGANIZATIONS!$B$2:$B$43,MATCH($F399,ORGANIZATIONS!$G$2:$G$43,0),1),"")</f>
        <v>Splendid Order of Armorers, Locksmiths, &amp; Finesmiths</v>
      </c>
      <c r="Z399" s="98"/>
      <c r="AA399" s="37" t="str">
        <f>IFERROR(INDEX(ORGANIZATIONS!$Z$3:$Z$45,MATCH($F399,ORGANIZATIONS!$Y$3:$Y$45,0),1),"")</f>
        <v/>
      </c>
      <c r="AB399" s="98"/>
      <c r="AC399" s="403"/>
      <c r="AD399" s="403"/>
      <c r="AE399" s="403"/>
      <c r="AF399" s="403"/>
      <c r="AG399" s="98"/>
      <c r="AH399" s="403"/>
      <c r="AI399" s="403"/>
      <c r="AJ399" s="403"/>
      <c r="AK399" s="403"/>
      <c r="AL399" s="98"/>
      <c r="AM399" s="403"/>
      <c r="AN399" s="403"/>
      <c r="AO399" s="403"/>
      <c r="AP399" s="403"/>
      <c r="AQ399" s="403"/>
    </row>
    <row r="400" spans="1:43">
      <c r="A400" t="s">
        <v>1165</v>
      </c>
      <c r="B400" s="1" t="str">
        <f t="shared" si="10"/>
        <v>D4</v>
      </c>
      <c r="C400" s="1" t="str">
        <f t="shared" si="11"/>
        <v>Dhaermos Storage (warehouse, D, 5)</v>
      </c>
      <c r="F400" s="37" t="s">
        <v>1496</v>
      </c>
      <c r="G400" s="37" t="s">
        <v>1964</v>
      </c>
      <c r="H400" s="61" t="s">
        <v>2530</v>
      </c>
      <c r="I400" s="61" t="s">
        <v>3291</v>
      </c>
      <c r="J400" s="61" t="s">
        <v>2170</v>
      </c>
      <c r="K400" s="61" t="s">
        <v>2158</v>
      </c>
      <c r="L400" s="61">
        <v>5</v>
      </c>
      <c r="M400" s="61"/>
      <c r="N400" s="61"/>
      <c r="O400" s="108" t="s">
        <v>6659</v>
      </c>
      <c r="P400" s="98"/>
      <c r="Q400" s="37" t="str">
        <f>IFERROR(INDEX('VOLO GUIDE TO WATERDEEP'!B$3:B$166,MATCH($H400,'VOLO GUIDE TO WATERDEEP'!$A$3:$A$166,0),1),"")</f>
        <v/>
      </c>
      <c r="R400" s="37" t="str">
        <f>IFERROR(INDEX('VOLO GUIDE TO WATERDEEP'!C$3:C$166,MATCH($H400,'VOLO GUIDE TO WATERDEEP'!$A$3:$A$166,0),1),"")</f>
        <v/>
      </c>
      <c r="S400" s="37" t="str">
        <f>IFERROR(INDEX('VOLO GUIDE TO WATERDEEP'!D$3:D$166,MATCH($H400,'VOLO GUIDE TO WATERDEEP'!$A$3:$A$166,0),1),"")</f>
        <v/>
      </c>
      <c r="T400" s="37" t="str">
        <f>IFERROR(INDEX('VOLO GUIDE TO WATERDEEP'!E$3:E$166,MATCH($H400,'VOLO GUIDE TO WATERDEEP'!$A$3:$A$166,0),1),"")</f>
        <v/>
      </c>
      <c r="U400" s="37" t="str">
        <f>IFERROR(INDEX('VOLO GUIDE TO WATERDEEP'!F$3:F$166,MATCH($H400,'VOLO GUIDE TO WATERDEEP'!$A$3:$A$166,0),1),"")</f>
        <v/>
      </c>
      <c r="V400" s="37" t="str">
        <f>IFERROR(INDEX('VOLO GUIDE TO WATERDEEP'!G$3:G$166,MATCH($H400,'VOLO GUIDE TO WATERDEEP'!$A$3:$A$166,0),1),"")</f>
        <v/>
      </c>
      <c r="W400" s="37" t="str">
        <f>IFERROR(INDEX('VOLO GUIDE TO WATERDEEP'!I$3:I$166,MATCH($H400,'VOLO GUIDE TO WATERDEEP'!$A$3:$A$166,0),1),"")</f>
        <v/>
      </c>
      <c r="X400" s="98"/>
      <c r="Y400" s="37" t="str">
        <f>IFERROR(INDEX(ORGANIZATIONS!$B$2:$B$43,MATCH($F400,ORGANIZATIONS!$G$2:$G$43,0),1),"")</f>
        <v/>
      </c>
      <c r="Z400" s="98"/>
      <c r="AA400" s="37" t="str">
        <f>IFERROR(INDEX(ORGANIZATIONS!$Z$3:$Z$45,MATCH($F400,ORGANIZATIONS!$Y$3:$Y$45,0),1),"")</f>
        <v/>
      </c>
      <c r="AB400" s="98"/>
      <c r="AC400" s="403"/>
      <c r="AD400" s="403"/>
      <c r="AE400" s="403"/>
      <c r="AF400" s="403"/>
      <c r="AG400" s="98"/>
      <c r="AH400" s="403"/>
      <c r="AI400" s="403"/>
      <c r="AJ400" s="403"/>
      <c r="AK400" s="403"/>
      <c r="AL400" s="98"/>
      <c r="AM400" s="403"/>
      <c r="AN400" s="403"/>
      <c r="AO400" s="403"/>
      <c r="AP400" s="403"/>
      <c r="AQ400" s="403"/>
    </row>
    <row r="401" spans="1:43">
      <c r="A401" t="s">
        <v>1166</v>
      </c>
      <c r="B401" s="1" t="str">
        <f t="shared" si="10"/>
        <v>D5</v>
      </c>
      <c r="C401" s="1" t="str">
        <f t="shared" si="11"/>
        <v>Whistling Blades (business, D, 1)</v>
      </c>
      <c r="F401" s="37" t="s">
        <v>1497</v>
      </c>
      <c r="G401" s="37" t="s">
        <v>1965</v>
      </c>
      <c r="H401" s="61" t="s">
        <v>2531</v>
      </c>
      <c r="I401" s="61" t="s">
        <v>3291</v>
      </c>
      <c r="J401" s="61" t="s">
        <v>2164</v>
      </c>
      <c r="K401" s="61" t="s">
        <v>2158</v>
      </c>
      <c r="L401" s="61">
        <v>1</v>
      </c>
      <c r="M401" s="61"/>
      <c r="N401" s="61"/>
      <c r="O401" s="108" t="s">
        <v>6659</v>
      </c>
      <c r="P401" s="98"/>
      <c r="Q401" s="37" t="str">
        <f>IFERROR(INDEX('VOLO GUIDE TO WATERDEEP'!B$3:B$166,MATCH($H401,'VOLO GUIDE TO WATERDEEP'!$A$3:$A$166,0),1),"")</f>
        <v/>
      </c>
      <c r="R401" s="37" t="str">
        <f>IFERROR(INDEX('VOLO GUIDE TO WATERDEEP'!C$3:C$166,MATCH($H401,'VOLO GUIDE TO WATERDEEP'!$A$3:$A$166,0),1),"")</f>
        <v/>
      </c>
      <c r="S401" s="37" t="str">
        <f>IFERROR(INDEX('VOLO GUIDE TO WATERDEEP'!D$3:D$166,MATCH($H401,'VOLO GUIDE TO WATERDEEP'!$A$3:$A$166,0),1),"")</f>
        <v/>
      </c>
      <c r="T401" s="37" t="str">
        <f>IFERROR(INDEX('VOLO GUIDE TO WATERDEEP'!E$3:E$166,MATCH($H401,'VOLO GUIDE TO WATERDEEP'!$A$3:$A$166,0),1),"")</f>
        <v/>
      </c>
      <c r="U401" s="37" t="str">
        <f>IFERROR(INDEX('VOLO GUIDE TO WATERDEEP'!F$3:F$166,MATCH($H401,'VOLO GUIDE TO WATERDEEP'!$A$3:$A$166,0),1),"")</f>
        <v/>
      </c>
      <c r="V401" s="37" t="str">
        <f>IFERROR(INDEX('VOLO GUIDE TO WATERDEEP'!G$3:G$166,MATCH($H401,'VOLO GUIDE TO WATERDEEP'!$A$3:$A$166,0),1),"")</f>
        <v/>
      </c>
      <c r="W401" s="37" t="str">
        <f>IFERROR(INDEX('VOLO GUIDE TO WATERDEEP'!I$3:I$166,MATCH($H401,'VOLO GUIDE TO WATERDEEP'!$A$3:$A$166,0),1),"")</f>
        <v/>
      </c>
      <c r="X401" s="98"/>
      <c r="Y401" s="37" t="str">
        <f>IFERROR(INDEX(ORGANIZATIONS!$B$2:$B$43,MATCH($F401,ORGANIZATIONS!$G$2:$G$43,0),1),"")</f>
        <v/>
      </c>
      <c r="Z401" s="98"/>
      <c r="AA401" s="37" t="str">
        <f>IFERROR(INDEX(ORGANIZATIONS!$Z$3:$Z$45,MATCH($F401,ORGANIZATIONS!$Y$3:$Y$45,0),1),"")</f>
        <v/>
      </c>
      <c r="AB401" s="98"/>
      <c r="AC401" s="403"/>
      <c r="AD401" s="403"/>
      <c r="AE401" s="403"/>
      <c r="AF401" s="403"/>
      <c r="AG401" s="98"/>
      <c r="AH401" s="403"/>
      <c r="AI401" s="403"/>
      <c r="AJ401" s="403"/>
      <c r="AK401" s="403"/>
      <c r="AL401" s="98"/>
      <c r="AM401" s="403"/>
      <c r="AN401" s="403"/>
      <c r="AO401" s="403"/>
      <c r="AP401" s="403"/>
      <c r="AQ401" s="403"/>
    </row>
    <row r="402" spans="1:43">
      <c r="A402" t="s">
        <v>1167</v>
      </c>
      <c r="B402" s="1" t="str">
        <f t="shared" si="10"/>
        <v>D6</v>
      </c>
      <c r="C402" s="1" t="str">
        <f t="shared" si="11"/>
        <v>Selûne's Smile (tavern, C, 2)</v>
      </c>
      <c r="F402" s="37" t="s">
        <v>1498</v>
      </c>
      <c r="G402" s="37" t="s">
        <v>1966</v>
      </c>
      <c r="H402" s="61" t="s">
        <v>2532</v>
      </c>
      <c r="I402" s="61" t="s">
        <v>3291</v>
      </c>
      <c r="J402" s="61" t="s">
        <v>2168</v>
      </c>
      <c r="K402" s="61" t="s">
        <v>2144</v>
      </c>
      <c r="L402" s="61">
        <v>2</v>
      </c>
      <c r="M402" s="61"/>
      <c r="N402" s="61"/>
      <c r="O402" s="108" t="s">
        <v>6659</v>
      </c>
      <c r="P402" s="98"/>
      <c r="Q402" s="37" t="str">
        <f>IFERROR(INDEX('VOLO GUIDE TO WATERDEEP'!B$3:B$166,MATCH($H402,'VOLO GUIDE TO WATERDEEP'!$A$3:$A$166,0),1),"")</f>
        <v/>
      </c>
      <c r="R402" s="37" t="str">
        <f>IFERROR(INDEX('VOLO GUIDE TO WATERDEEP'!C$3:C$166,MATCH($H402,'VOLO GUIDE TO WATERDEEP'!$A$3:$A$166,0),1),"")</f>
        <v/>
      </c>
      <c r="S402" s="37" t="str">
        <f>IFERROR(INDEX('VOLO GUIDE TO WATERDEEP'!D$3:D$166,MATCH($H402,'VOLO GUIDE TO WATERDEEP'!$A$3:$A$166,0),1),"")</f>
        <v/>
      </c>
      <c r="T402" s="37" t="str">
        <f>IFERROR(INDEX('VOLO GUIDE TO WATERDEEP'!E$3:E$166,MATCH($H402,'VOLO GUIDE TO WATERDEEP'!$A$3:$A$166,0),1),"")</f>
        <v/>
      </c>
      <c r="U402" s="37" t="str">
        <f>IFERROR(INDEX('VOLO GUIDE TO WATERDEEP'!F$3:F$166,MATCH($H402,'VOLO GUIDE TO WATERDEEP'!$A$3:$A$166,0),1),"")</f>
        <v/>
      </c>
      <c r="V402" s="37" t="str">
        <f>IFERROR(INDEX('VOLO GUIDE TO WATERDEEP'!G$3:G$166,MATCH($H402,'VOLO GUIDE TO WATERDEEP'!$A$3:$A$166,0),1),"")</f>
        <v/>
      </c>
      <c r="W402" s="37" t="str">
        <f>IFERROR(INDEX('VOLO GUIDE TO WATERDEEP'!I$3:I$166,MATCH($H402,'VOLO GUIDE TO WATERDEEP'!$A$3:$A$166,0),1),"")</f>
        <v/>
      </c>
      <c r="X402" s="98"/>
      <c r="Y402" s="37" t="str">
        <f>IFERROR(INDEX(ORGANIZATIONS!$B$2:$B$43,MATCH($F402,ORGANIZATIONS!$G$2:$G$43,0),1),"")</f>
        <v/>
      </c>
      <c r="Z402" s="98"/>
      <c r="AA402" s="37" t="str">
        <f>IFERROR(INDEX(ORGANIZATIONS!$Z$3:$Z$45,MATCH($F402,ORGANIZATIONS!$Y$3:$Y$45,0),1),"")</f>
        <v>Jasmal</v>
      </c>
      <c r="AB402" s="98"/>
      <c r="AC402" s="403"/>
      <c r="AD402" s="403"/>
      <c r="AE402" s="403"/>
      <c r="AF402" s="403"/>
      <c r="AG402" s="98"/>
      <c r="AH402" s="403"/>
      <c r="AI402" s="403"/>
      <c r="AJ402" s="403"/>
      <c r="AK402" s="403"/>
      <c r="AL402" s="98"/>
      <c r="AM402" s="403"/>
      <c r="AN402" s="403"/>
      <c r="AO402" s="403"/>
      <c r="AP402" s="403"/>
      <c r="AQ402" s="403"/>
    </row>
    <row r="403" spans="1:43">
      <c r="A403" t="s">
        <v>1168</v>
      </c>
      <c r="B403" s="1" t="str">
        <f t="shared" si="10"/>
        <v>D7</v>
      </c>
      <c r="C403" s="1" t="str">
        <f t="shared" si="11"/>
        <v>The Rearing Hippocampus (inn, C, 2)</v>
      </c>
      <c r="F403" s="37" t="s">
        <v>1499</v>
      </c>
      <c r="G403" s="37" t="s">
        <v>1967</v>
      </c>
      <c r="H403" s="61" t="s">
        <v>2533</v>
      </c>
      <c r="I403" s="61" t="s">
        <v>3291</v>
      </c>
      <c r="J403" s="61" t="s">
        <v>2167</v>
      </c>
      <c r="K403" s="61" t="s">
        <v>2144</v>
      </c>
      <c r="L403" s="61">
        <v>2</v>
      </c>
      <c r="M403" s="61"/>
      <c r="N403" s="61"/>
      <c r="O403" s="108" t="s">
        <v>6659</v>
      </c>
      <c r="P403" s="98"/>
      <c r="Q403" s="37">
        <f>IFERROR(INDEX('VOLO GUIDE TO WATERDEEP'!B$3:B$166,MATCH($H403,'VOLO GUIDE TO WATERDEEP'!$A$3:$A$166,0),1),"")</f>
        <v>4</v>
      </c>
      <c r="R403" s="37">
        <f>IFERROR(INDEX('VOLO GUIDE TO WATERDEEP'!C$3:C$166,MATCH($H403,'VOLO GUIDE TO WATERDEEP'!$A$3:$A$166,0),1),"")</f>
        <v>0</v>
      </c>
      <c r="S403" s="37">
        <f>IFERROR(INDEX('VOLO GUIDE TO WATERDEEP'!D$3:D$166,MATCH($H403,'VOLO GUIDE TO WATERDEEP'!$A$3:$A$166,0),1),"")</f>
        <v>3</v>
      </c>
      <c r="T403" s="37">
        <f>IFERROR(INDEX('VOLO GUIDE TO WATERDEEP'!E$3:E$166,MATCH($H403,'VOLO GUIDE TO WATERDEEP'!$A$3:$A$166,0),1),"")</f>
        <v>0</v>
      </c>
      <c r="U403" s="37" t="str">
        <f>IFERROR(INDEX('VOLO GUIDE TO WATERDEEP'!F$3:F$166,MATCH($H403,'VOLO GUIDE TO WATERDEEP'!$A$3:$A$166,0),1),"")</f>
        <v>Inn</v>
      </c>
      <c r="V403" s="37">
        <f>IFERROR(INDEX('VOLO GUIDE TO WATERDEEP'!G$3:G$166,MATCH($H403,'VOLO GUIDE TO WATERDEEP'!$A$3:$A$166,0),1),"")</f>
        <v>0</v>
      </c>
      <c r="W403" s="37" t="str">
        <f>IFERROR(INDEX('VOLO GUIDE TO WATERDEEP'!I$3:I$166,MATCH($H403,'VOLO GUIDE TO WATERDEEP'!$A$3:$A$166,0),1),"")</f>
        <v>DOCK WARD</v>
      </c>
      <c r="X403" s="98"/>
      <c r="Y403" s="37" t="str">
        <f>IFERROR(INDEX(ORGANIZATIONS!$B$2:$B$43,MATCH($F403,ORGANIZATIONS!$G$2:$G$43,0),1),"")</f>
        <v/>
      </c>
      <c r="Z403" s="98"/>
      <c r="AA403" s="37" t="str">
        <f>IFERROR(INDEX(ORGANIZATIONS!$Z$3:$Z$45,MATCH($F403,ORGANIZATIONS!$Y$3:$Y$45,0),1),"")</f>
        <v/>
      </c>
      <c r="AB403" s="98"/>
      <c r="AC403" s="403"/>
      <c r="AD403" s="403"/>
      <c r="AE403" s="403"/>
      <c r="AF403" s="403"/>
      <c r="AG403" s="98"/>
      <c r="AH403" s="403"/>
      <c r="AI403" s="403"/>
      <c r="AJ403" s="403"/>
      <c r="AK403" s="403"/>
      <c r="AL403" s="98"/>
      <c r="AM403" s="403"/>
      <c r="AN403" s="403"/>
      <c r="AO403" s="403"/>
      <c r="AP403" s="403"/>
      <c r="AQ403" s="403"/>
    </row>
    <row r="404" spans="1:43">
      <c r="A404" t="s">
        <v>1169</v>
      </c>
      <c r="B404" s="1" t="str">
        <f t="shared" si="10"/>
        <v>D8</v>
      </c>
      <c r="C404" s="1" t="str">
        <f t="shared" si="11"/>
        <v>The Splintered Stair (inn, C, 3)</v>
      </c>
      <c r="F404" s="37" t="s">
        <v>1500</v>
      </c>
      <c r="G404" s="37" t="s">
        <v>1968</v>
      </c>
      <c r="H404" s="61" t="s">
        <v>2534</v>
      </c>
      <c r="I404" s="61" t="s">
        <v>3291</v>
      </c>
      <c r="J404" s="61" t="s">
        <v>2167</v>
      </c>
      <c r="K404" s="61" t="s">
        <v>2144</v>
      </c>
      <c r="L404" s="61">
        <v>3</v>
      </c>
      <c r="M404" s="61"/>
      <c r="N404" s="61"/>
      <c r="O404" s="108" t="s">
        <v>6659</v>
      </c>
      <c r="P404" s="98"/>
      <c r="Q404" s="37" t="str">
        <f>IFERROR(INDEX('VOLO GUIDE TO WATERDEEP'!B$3:B$166,MATCH($H404,'VOLO GUIDE TO WATERDEEP'!$A$3:$A$166,0),1),"")</f>
        <v/>
      </c>
      <c r="R404" s="37" t="str">
        <f>IFERROR(INDEX('VOLO GUIDE TO WATERDEEP'!C$3:C$166,MATCH($H404,'VOLO GUIDE TO WATERDEEP'!$A$3:$A$166,0),1),"")</f>
        <v/>
      </c>
      <c r="S404" s="37" t="str">
        <f>IFERROR(INDEX('VOLO GUIDE TO WATERDEEP'!D$3:D$166,MATCH($H404,'VOLO GUIDE TO WATERDEEP'!$A$3:$A$166,0),1),"")</f>
        <v/>
      </c>
      <c r="T404" s="37" t="str">
        <f>IFERROR(INDEX('VOLO GUIDE TO WATERDEEP'!E$3:E$166,MATCH($H404,'VOLO GUIDE TO WATERDEEP'!$A$3:$A$166,0),1),"")</f>
        <v/>
      </c>
      <c r="U404" s="37" t="str">
        <f>IFERROR(INDEX('VOLO GUIDE TO WATERDEEP'!F$3:F$166,MATCH($H404,'VOLO GUIDE TO WATERDEEP'!$A$3:$A$166,0),1),"")</f>
        <v/>
      </c>
      <c r="V404" s="37" t="str">
        <f>IFERROR(INDEX('VOLO GUIDE TO WATERDEEP'!G$3:G$166,MATCH($H404,'VOLO GUIDE TO WATERDEEP'!$A$3:$A$166,0),1),"")</f>
        <v/>
      </c>
      <c r="W404" s="37" t="str">
        <f>IFERROR(INDEX('VOLO GUIDE TO WATERDEEP'!I$3:I$166,MATCH($H404,'VOLO GUIDE TO WATERDEEP'!$A$3:$A$166,0),1),"")</f>
        <v/>
      </c>
      <c r="X404" s="98"/>
      <c r="Y404" s="37" t="str">
        <f>IFERROR(INDEX(ORGANIZATIONS!$B$2:$B$43,MATCH($F404,ORGANIZATIONS!$G$2:$G$43,0),1),"")</f>
        <v/>
      </c>
      <c r="Z404" s="98"/>
      <c r="AA404" s="37" t="str">
        <f>IFERROR(INDEX(ORGANIZATIONS!$Z$3:$Z$45,MATCH($F404,ORGANIZATIONS!$Y$3:$Y$45,0),1),"")</f>
        <v/>
      </c>
      <c r="AB404" s="98"/>
      <c r="AC404" s="403"/>
      <c r="AD404" s="403"/>
      <c r="AE404" s="403"/>
      <c r="AF404" s="403"/>
      <c r="AG404" s="98"/>
      <c r="AH404" s="403"/>
      <c r="AI404" s="403"/>
      <c r="AJ404" s="403"/>
      <c r="AK404" s="403"/>
      <c r="AL404" s="98"/>
      <c r="AM404" s="403"/>
      <c r="AN404" s="403"/>
      <c r="AO404" s="403"/>
      <c r="AP404" s="403"/>
      <c r="AQ404" s="403"/>
    </row>
    <row r="405" spans="1:43">
      <c r="A405" t="s">
        <v>1170</v>
      </c>
      <c r="B405" s="1" t="str">
        <f t="shared" si="10"/>
        <v>D9</v>
      </c>
      <c r="C405" s="1" t="str">
        <f t="shared" si="11"/>
        <v>The Blackstar Inn (inn, C, 3)</v>
      </c>
      <c r="F405" s="37" t="s">
        <v>1501</v>
      </c>
      <c r="G405" s="37" t="s">
        <v>1969</v>
      </c>
      <c r="H405" s="61" t="s">
        <v>2535</v>
      </c>
      <c r="I405" s="61" t="s">
        <v>3291</v>
      </c>
      <c r="J405" s="61" t="s">
        <v>2167</v>
      </c>
      <c r="K405" s="61" t="s">
        <v>2144</v>
      </c>
      <c r="L405" s="61">
        <v>3</v>
      </c>
      <c r="M405" s="61"/>
      <c r="N405" s="61"/>
      <c r="O405" s="108" t="s">
        <v>6659</v>
      </c>
      <c r="P405" s="98"/>
      <c r="Q405" s="37">
        <f>IFERROR(INDEX('VOLO GUIDE TO WATERDEEP'!B$3:B$166,MATCH($H405,'VOLO GUIDE TO WATERDEEP'!$A$3:$A$166,0),1),"")</f>
        <v>4</v>
      </c>
      <c r="R405" s="37">
        <f>IFERROR(INDEX('VOLO GUIDE TO WATERDEEP'!C$3:C$166,MATCH($H405,'VOLO GUIDE TO WATERDEEP'!$A$3:$A$166,0),1),"")</f>
        <v>0</v>
      </c>
      <c r="S405" s="37">
        <f>IFERROR(INDEX('VOLO GUIDE TO WATERDEEP'!D$3:D$166,MATCH($H405,'VOLO GUIDE TO WATERDEEP'!$A$3:$A$166,0),1),"")</f>
        <v>3</v>
      </c>
      <c r="T405" s="37">
        <f>IFERROR(INDEX('VOLO GUIDE TO WATERDEEP'!E$3:E$166,MATCH($H405,'VOLO GUIDE TO WATERDEEP'!$A$3:$A$166,0),1),"")</f>
        <v>0</v>
      </c>
      <c r="U405" s="37" t="str">
        <f>IFERROR(INDEX('VOLO GUIDE TO WATERDEEP'!F$3:F$166,MATCH($H405,'VOLO GUIDE TO WATERDEEP'!$A$3:$A$166,0),1),"")</f>
        <v>Inn</v>
      </c>
      <c r="V405" s="37">
        <f>IFERROR(INDEX('VOLO GUIDE TO WATERDEEP'!G$3:G$166,MATCH($H405,'VOLO GUIDE TO WATERDEEP'!$A$3:$A$166,0),1),"")</f>
        <v>0</v>
      </c>
      <c r="W405" s="37" t="str">
        <f>IFERROR(INDEX('VOLO GUIDE TO WATERDEEP'!I$3:I$166,MATCH($H405,'VOLO GUIDE TO WATERDEEP'!$A$3:$A$166,0),1),"")</f>
        <v>DOCK WARD</v>
      </c>
      <c r="X405" s="98"/>
      <c r="Y405" s="37" t="str">
        <f>IFERROR(INDEX(ORGANIZATIONS!$B$2:$B$43,MATCH($F405,ORGANIZATIONS!$G$2:$G$43,0),1),"")</f>
        <v/>
      </c>
      <c r="Z405" s="98"/>
      <c r="AA405" s="37" t="str">
        <f>IFERROR(INDEX(ORGANIZATIONS!$Z$3:$Z$45,MATCH($F405,ORGANIZATIONS!$Y$3:$Y$45,0),1),"")</f>
        <v/>
      </c>
      <c r="AB405" s="98"/>
      <c r="AC405" s="403"/>
      <c r="AD405" s="403"/>
      <c r="AE405" s="403"/>
      <c r="AF405" s="403"/>
      <c r="AG405" s="98"/>
      <c r="AH405" s="403"/>
      <c r="AI405" s="403"/>
      <c r="AJ405" s="403"/>
      <c r="AK405" s="403"/>
      <c r="AL405" s="98"/>
      <c r="AM405" s="403"/>
      <c r="AN405" s="403"/>
      <c r="AO405" s="403"/>
      <c r="AP405" s="403"/>
      <c r="AQ405" s="403"/>
    </row>
    <row r="406" spans="1:43">
      <c r="A406" t="s">
        <v>1171</v>
      </c>
      <c r="B406" s="1" t="str">
        <f t="shared" si="10"/>
        <v>D10</v>
      </c>
      <c r="C406" s="1" t="str">
        <f t="shared" si="11"/>
        <v>Serpentil Books &amp; Folios (business, D, 3)</v>
      </c>
      <c r="F406" s="37" t="s">
        <v>1502</v>
      </c>
      <c r="G406" s="37" t="s">
        <v>1970</v>
      </c>
      <c r="H406" s="61" t="s">
        <v>2536</v>
      </c>
      <c r="I406" s="61" t="s">
        <v>3291</v>
      </c>
      <c r="J406" s="61" t="s">
        <v>2164</v>
      </c>
      <c r="K406" s="61" t="s">
        <v>2158</v>
      </c>
      <c r="L406" s="61">
        <v>3</v>
      </c>
      <c r="M406" s="61"/>
      <c r="N406" s="61"/>
      <c r="O406" s="108" t="s">
        <v>6659</v>
      </c>
      <c r="P406" s="98"/>
      <c r="Q406" s="37" t="str">
        <f>IFERROR(INDEX('VOLO GUIDE TO WATERDEEP'!B$3:B$166,MATCH($H406,'VOLO GUIDE TO WATERDEEP'!$A$3:$A$166,0),1),"")</f>
        <v/>
      </c>
      <c r="R406" s="37" t="str">
        <f>IFERROR(INDEX('VOLO GUIDE TO WATERDEEP'!C$3:C$166,MATCH($H406,'VOLO GUIDE TO WATERDEEP'!$A$3:$A$166,0),1),"")</f>
        <v/>
      </c>
      <c r="S406" s="37" t="str">
        <f>IFERROR(INDEX('VOLO GUIDE TO WATERDEEP'!D$3:D$166,MATCH($H406,'VOLO GUIDE TO WATERDEEP'!$A$3:$A$166,0),1),"")</f>
        <v/>
      </c>
      <c r="T406" s="37" t="str">
        <f>IFERROR(INDEX('VOLO GUIDE TO WATERDEEP'!E$3:E$166,MATCH($H406,'VOLO GUIDE TO WATERDEEP'!$A$3:$A$166,0),1),"")</f>
        <v/>
      </c>
      <c r="U406" s="37" t="str">
        <f>IFERROR(INDEX('VOLO GUIDE TO WATERDEEP'!F$3:F$166,MATCH($H406,'VOLO GUIDE TO WATERDEEP'!$A$3:$A$166,0),1),"")</f>
        <v/>
      </c>
      <c r="V406" s="37" t="str">
        <f>IFERROR(INDEX('VOLO GUIDE TO WATERDEEP'!G$3:G$166,MATCH($H406,'VOLO GUIDE TO WATERDEEP'!$A$3:$A$166,0),1),"")</f>
        <v/>
      </c>
      <c r="W406" s="37" t="str">
        <f>IFERROR(INDEX('VOLO GUIDE TO WATERDEEP'!I$3:I$166,MATCH($H406,'VOLO GUIDE TO WATERDEEP'!$A$3:$A$166,0),1),"")</f>
        <v/>
      </c>
      <c r="X406" s="98"/>
      <c r="Y406" s="37" t="str">
        <f>IFERROR(INDEX(ORGANIZATIONS!$B$2:$B$43,MATCH($F406,ORGANIZATIONS!$G$2:$G$43,0),1),"")</f>
        <v/>
      </c>
      <c r="Z406" s="98"/>
      <c r="AA406" s="37" t="str">
        <f>IFERROR(INDEX(ORGANIZATIONS!$Z$3:$Z$45,MATCH($F406,ORGANIZATIONS!$Y$3:$Y$45,0),1),"")</f>
        <v/>
      </c>
      <c r="AB406" s="98"/>
      <c r="AC406" s="403"/>
      <c r="AD406" s="403"/>
      <c r="AE406" s="403"/>
      <c r="AF406" s="403"/>
      <c r="AG406" s="98"/>
      <c r="AH406" s="403"/>
      <c r="AI406" s="403"/>
      <c r="AJ406" s="403"/>
      <c r="AK406" s="403"/>
      <c r="AL406" s="98"/>
      <c r="AM406" s="403"/>
      <c r="AN406" s="403"/>
      <c r="AO406" s="403"/>
      <c r="AP406" s="403"/>
      <c r="AQ406" s="403"/>
    </row>
    <row r="407" spans="1:43">
      <c r="A407" t="s">
        <v>1172</v>
      </c>
      <c r="B407" s="1" t="str">
        <f t="shared" si="10"/>
        <v>D11</v>
      </c>
      <c r="C407" s="1" t="str">
        <f t="shared" si="11"/>
        <v>The Ship's Prow (inn, C, 4)</v>
      </c>
      <c r="F407" s="37" t="s">
        <v>1503</v>
      </c>
      <c r="G407" s="37" t="s">
        <v>1971</v>
      </c>
      <c r="H407" s="61" t="s">
        <v>2537</v>
      </c>
      <c r="I407" s="61" t="s">
        <v>3291</v>
      </c>
      <c r="J407" s="61" t="s">
        <v>2167</v>
      </c>
      <c r="K407" s="61" t="s">
        <v>2144</v>
      </c>
      <c r="L407" s="61">
        <v>4</v>
      </c>
      <c r="M407" s="61"/>
      <c r="N407" s="61"/>
      <c r="O407" s="108" t="s">
        <v>6659</v>
      </c>
      <c r="P407" s="98"/>
      <c r="Q407" s="37">
        <f>IFERROR(INDEX('VOLO GUIDE TO WATERDEEP'!B$3:B$166,MATCH($H407,'VOLO GUIDE TO WATERDEEP'!$A$3:$A$166,0),1),"")</f>
        <v>3</v>
      </c>
      <c r="R407" s="37">
        <f>IFERROR(INDEX('VOLO GUIDE TO WATERDEEP'!C$3:C$166,MATCH($H407,'VOLO GUIDE TO WATERDEEP'!$A$3:$A$166,0),1),"")</f>
        <v>0</v>
      </c>
      <c r="S407" s="37">
        <f>IFERROR(INDEX('VOLO GUIDE TO WATERDEEP'!D$3:D$166,MATCH($H407,'VOLO GUIDE TO WATERDEEP'!$A$3:$A$166,0),1),"")</f>
        <v>5</v>
      </c>
      <c r="T407" s="37">
        <f>IFERROR(INDEX('VOLO GUIDE TO WATERDEEP'!E$3:E$166,MATCH($H407,'VOLO GUIDE TO WATERDEEP'!$A$3:$A$166,0),1),"")</f>
        <v>0</v>
      </c>
      <c r="U407" s="37" t="str">
        <f>IFERROR(INDEX('VOLO GUIDE TO WATERDEEP'!F$3:F$166,MATCH($H407,'VOLO GUIDE TO WATERDEEP'!$A$3:$A$166,0),1),"")</f>
        <v>Inn</v>
      </c>
      <c r="V407" s="37" t="str">
        <f>IFERROR(INDEX('VOLO GUIDE TO WATERDEEP'!G$3:G$166,MATCH($H407,'VOLO GUIDE TO WATERDEEP'!$A$3:$A$166,0),1),"")</f>
        <v>An inn well known among sailors of the Sword Coast and easily found as it is actually a converted ship's prow that now juts into Fish Street and Ship Street. The prices and services in this four-story inn are reasonable, though its clientele often isn't.</v>
      </c>
      <c r="W407" s="37" t="str">
        <f>IFERROR(INDEX('VOLO GUIDE TO WATERDEEP'!I$3:I$166,MATCH($H407,'VOLO GUIDE TO WATERDEEP'!$A$3:$A$166,0),1),"")</f>
        <v>DOCK WARD</v>
      </c>
      <c r="X407" s="98"/>
      <c r="Y407" s="37" t="str">
        <f>IFERROR(INDEX(ORGANIZATIONS!$B$2:$B$43,MATCH($F407,ORGANIZATIONS!$G$2:$G$43,0),1),"")</f>
        <v/>
      </c>
      <c r="Z407" s="98"/>
      <c r="AA407" s="37" t="str">
        <f>IFERROR(INDEX(ORGANIZATIONS!$Z$3:$Z$45,MATCH($F407,ORGANIZATIONS!$Y$3:$Y$45,0),1),"")</f>
        <v/>
      </c>
      <c r="AB407" s="98"/>
      <c r="AC407" s="403"/>
      <c r="AD407" s="403"/>
      <c r="AE407" s="403"/>
      <c r="AF407" s="403"/>
      <c r="AG407" s="98"/>
      <c r="AH407" s="403"/>
      <c r="AI407" s="403"/>
      <c r="AJ407" s="403"/>
      <c r="AK407" s="403"/>
      <c r="AL407" s="98"/>
      <c r="AM407" s="403"/>
      <c r="AN407" s="403"/>
      <c r="AO407" s="403"/>
      <c r="AP407" s="403"/>
      <c r="AQ407" s="403"/>
    </row>
    <row r="408" spans="1:43">
      <c r="A408" t="s">
        <v>1173</v>
      </c>
      <c r="B408" s="1" t="str">
        <f t="shared" si="10"/>
        <v>D12</v>
      </c>
      <c r="C408" s="1" t="str">
        <f t="shared" si="11"/>
        <v>The Thirsty Sailor (tavern, D, 3)</v>
      </c>
      <c r="F408" s="37" t="s">
        <v>1504</v>
      </c>
      <c r="G408" s="37" t="s">
        <v>1972</v>
      </c>
      <c r="H408" s="61" t="s">
        <v>2538</v>
      </c>
      <c r="I408" s="61" t="s">
        <v>3291</v>
      </c>
      <c r="J408" s="61" t="s">
        <v>2168</v>
      </c>
      <c r="K408" s="61" t="s">
        <v>2158</v>
      </c>
      <c r="L408" s="61">
        <v>3</v>
      </c>
      <c r="M408" s="61"/>
      <c r="N408" s="61"/>
      <c r="O408" s="108" t="s">
        <v>7254</v>
      </c>
      <c r="P408" s="98"/>
      <c r="Q408" s="37">
        <f>IFERROR(INDEX('VOLO GUIDE TO WATERDEEP'!B$3:B$166,MATCH($H408,'VOLO GUIDE TO WATERDEEP'!$A$3:$A$166,0),1),"")</f>
        <v>3</v>
      </c>
      <c r="R408" s="37">
        <f>IFERROR(INDEX('VOLO GUIDE TO WATERDEEP'!C$3:C$166,MATCH($H408,'VOLO GUIDE TO WATERDEEP'!$A$3:$A$166,0),1),"")</f>
        <v>1</v>
      </c>
      <c r="S408" s="37">
        <f>IFERROR(INDEX('VOLO GUIDE TO WATERDEEP'!D$3:D$166,MATCH($H408,'VOLO GUIDE TO WATERDEEP'!$A$3:$A$166,0),1),"")</f>
        <v>0</v>
      </c>
      <c r="T408" s="37">
        <f>IFERROR(INDEX('VOLO GUIDE TO WATERDEEP'!E$3:E$166,MATCH($H408,'VOLO GUIDE TO WATERDEEP'!$A$3:$A$166,0),1),"")</f>
        <v>0</v>
      </c>
      <c r="U408" s="37" t="str">
        <f>IFERROR(INDEX('VOLO GUIDE TO WATERDEEP'!F$3:F$166,MATCH($H408,'VOLO GUIDE TO WATERDEEP'!$A$3:$A$166,0),1),"")</f>
        <v>Tavern</v>
      </c>
      <c r="V408" s="37" t="str">
        <f>IFERROR(INDEX('VOLO GUIDE TO WATERDEEP'!G$3:G$166,MATCH($H408,'VOLO GUIDE TO WATERDEEP'!$A$3:$A$166,0),1),"")</f>
        <v>Tavern on the corner of Fish and Ship Streets. This decrepit old tavern has boarded-up windows and careless repairs. The interior is smoky and the repulsive odor of tar, stale beer, sour wine, sweat, and worse fills the air. 
The patrons divide their time here by drinking, singing bawdy songs (off-key) and brawling. No female staff or patrons grace the Thirsty Sailor, not even female sailors or dockworkers. WATE1-1</v>
      </c>
      <c r="W408" s="37" t="str">
        <f>IFERROR(INDEX('VOLO GUIDE TO WATERDEEP'!I$3:I$166,MATCH($H408,'VOLO GUIDE TO WATERDEEP'!$A$3:$A$166,0),1),"")</f>
        <v>DOCK WARD</v>
      </c>
      <c r="X408" s="98"/>
      <c r="Y408" s="37" t="str">
        <f>IFERROR(INDEX(ORGANIZATIONS!$B$2:$B$43,MATCH($F408,ORGANIZATIONS!$G$2:$G$43,0),1),"")</f>
        <v/>
      </c>
      <c r="Z408" s="98"/>
      <c r="AA408" s="37" t="str">
        <f>IFERROR(INDEX(ORGANIZATIONS!$Z$3:$Z$45,MATCH($F408,ORGANIZATIONS!$Y$3:$Y$45,0),1),"")</f>
        <v/>
      </c>
      <c r="AB408" s="98"/>
      <c r="AC408" s="403"/>
      <c r="AD408" s="403"/>
      <c r="AE408" s="403"/>
      <c r="AF408" s="403"/>
      <c r="AG408" s="98"/>
      <c r="AH408" s="403"/>
      <c r="AI408" s="403"/>
      <c r="AJ408" s="403"/>
      <c r="AK408" s="403"/>
      <c r="AL408" s="98"/>
      <c r="AM408" s="403"/>
      <c r="AN408" s="403"/>
      <c r="AO408" s="403"/>
      <c r="AP408" s="403"/>
      <c r="AQ408" s="403"/>
    </row>
    <row r="409" spans="1:43">
      <c r="A409" t="s">
        <v>1174</v>
      </c>
      <c r="B409" s="1" t="str">
        <f t="shared" si="10"/>
        <v>D13</v>
      </c>
      <c r="C409" s="1" t="str">
        <f t="shared" si="11"/>
        <v>The Thirsty Throat (tavern, D, 2)</v>
      </c>
      <c r="F409" s="37" t="s">
        <v>1505</v>
      </c>
      <c r="G409" s="37" t="s">
        <v>1973</v>
      </c>
      <c r="H409" s="61" t="s">
        <v>2539</v>
      </c>
      <c r="I409" s="61" t="s">
        <v>3291</v>
      </c>
      <c r="J409" s="61" t="s">
        <v>2168</v>
      </c>
      <c r="K409" s="61" t="s">
        <v>2158</v>
      </c>
      <c r="L409" s="61">
        <v>2</v>
      </c>
      <c r="M409" s="61"/>
      <c r="N409" s="61"/>
      <c r="O409" s="108" t="s">
        <v>7255</v>
      </c>
      <c r="P409" s="98"/>
      <c r="Q409" s="37">
        <f>IFERROR(INDEX('VOLO GUIDE TO WATERDEEP'!B$3:B$166,MATCH($H409,'VOLO GUIDE TO WATERDEEP'!$A$3:$A$166,0),1),"")</f>
        <v>2</v>
      </c>
      <c r="R409" s="37">
        <f>IFERROR(INDEX('VOLO GUIDE TO WATERDEEP'!C$3:C$166,MATCH($H409,'VOLO GUIDE TO WATERDEEP'!$A$3:$A$166,0),1),"")</f>
        <v>2</v>
      </c>
      <c r="S409" s="37">
        <f>IFERROR(INDEX('VOLO GUIDE TO WATERDEEP'!D$3:D$166,MATCH($H409,'VOLO GUIDE TO WATERDEEP'!$A$3:$A$166,0),1),"")</f>
        <v>0</v>
      </c>
      <c r="T409" s="37">
        <f>IFERROR(INDEX('VOLO GUIDE TO WATERDEEP'!E$3:E$166,MATCH($H409,'VOLO GUIDE TO WATERDEEP'!$A$3:$A$166,0),1),"")</f>
        <v>0</v>
      </c>
      <c r="U409" s="37" t="str">
        <f>IFERROR(INDEX('VOLO GUIDE TO WATERDEEP'!F$3:F$166,MATCH($H409,'VOLO GUIDE TO WATERDEEP'!$A$3:$A$166,0),1),"")</f>
        <v>Tavern</v>
      </c>
      <c r="V409" s="37" t="str">
        <f>IFERROR(INDEX('VOLO GUIDE TO WATERDEEP'!G$3:G$166,MATCH($H409,'VOLO GUIDE TO WATERDEEP'!$A$3:$A$166,0),1),"")</f>
        <v>Found on the corner of Candle Lane and Slut Street, this ramshackle assembly of wood amazes all by not fallen down. The tavern is crowded and dimly lit. The tables and chairs are bolted down. WATE1-1 A ramshackle dive known for its massive tankards of cheap ale and its taproom full of quiet drinking men.</v>
      </c>
      <c r="W409" s="37" t="str">
        <f>IFERROR(INDEX('VOLO GUIDE TO WATERDEEP'!I$3:I$166,MATCH($H409,'VOLO GUIDE TO WATERDEEP'!$A$3:$A$166,0),1),"")</f>
        <v>DOCK WARD</v>
      </c>
      <c r="X409" s="98"/>
      <c r="Y409" s="37" t="str">
        <f>IFERROR(INDEX(ORGANIZATIONS!$B$2:$B$43,MATCH($F409,ORGANIZATIONS!$G$2:$G$43,0),1),"")</f>
        <v/>
      </c>
      <c r="Z409" s="98"/>
      <c r="AA409" s="37" t="str">
        <f>IFERROR(INDEX(ORGANIZATIONS!$Z$3:$Z$45,MATCH($F409,ORGANIZATIONS!$Y$3:$Y$45,0),1),"")</f>
        <v/>
      </c>
      <c r="AB409" s="98"/>
      <c r="AC409" s="403"/>
      <c r="AD409" s="403"/>
      <c r="AE409" s="403"/>
      <c r="AF409" s="403"/>
      <c r="AG409" s="98"/>
      <c r="AH409" s="403"/>
      <c r="AI409" s="403"/>
      <c r="AJ409" s="403"/>
      <c r="AK409" s="403"/>
      <c r="AL409" s="98"/>
      <c r="AM409" s="403"/>
      <c r="AN409" s="403"/>
      <c r="AO409" s="403"/>
      <c r="AP409" s="403"/>
      <c r="AQ409" s="403"/>
    </row>
    <row r="410" spans="1:43">
      <c r="A410" t="s">
        <v>1175</v>
      </c>
      <c r="B410" s="1" t="str">
        <f t="shared" si="10"/>
        <v>D14</v>
      </c>
      <c r="C410" s="1" t="str">
        <f t="shared" si="11"/>
        <v>Helmstar Warehouse (warehouse, C, 2)</v>
      </c>
      <c r="F410" s="37" t="s">
        <v>1506</v>
      </c>
      <c r="G410" s="37" t="s">
        <v>1974</v>
      </c>
      <c r="H410" s="61" t="s">
        <v>2540</v>
      </c>
      <c r="I410" s="61" t="s">
        <v>3291</v>
      </c>
      <c r="J410" s="61" t="s">
        <v>2170</v>
      </c>
      <c r="K410" s="61" t="s">
        <v>2144</v>
      </c>
      <c r="L410" s="61">
        <v>2</v>
      </c>
      <c r="M410" s="61"/>
      <c r="N410" s="61"/>
      <c r="O410" s="108" t="s">
        <v>6659</v>
      </c>
      <c r="P410" s="98"/>
      <c r="Q410" s="37" t="str">
        <f>IFERROR(INDEX('VOLO GUIDE TO WATERDEEP'!B$3:B$166,MATCH($H410,'VOLO GUIDE TO WATERDEEP'!$A$3:$A$166,0),1),"")</f>
        <v/>
      </c>
      <c r="R410" s="37" t="str">
        <f>IFERROR(INDEX('VOLO GUIDE TO WATERDEEP'!C$3:C$166,MATCH($H410,'VOLO GUIDE TO WATERDEEP'!$A$3:$A$166,0),1),"")</f>
        <v/>
      </c>
      <c r="S410" s="37" t="str">
        <f>IFERROR(INDEX('VOLO GUIDE TO WATERDEEP'!D$3:D$166,MATCH($H410,'VOLO GUIDE TO WATERDEEP'!$A$3:$A$166,0),1),"")</f>
        <v/>
      </c>
      <c r="T410" s="37" t="str">
        <f>IFERROR(INDEX('VOLO GUIDE TO WATERDEEP'!E$3:E$166,MATCH($H410,'VOLO GUIDE TO WATERDEEP'!$A$3:$A$166,0),1),"")</f>
        <v/>
      </c>
      <c r="U410" s="37" t="str">
        <f>IFERROR(INDEX('VOLO GUIDE TO WATERDEEP'!F$3:F$166,MATCH($H410,'VOLO GUIDE TO WATERDEEP'!$A$3:$A$166,0),1),"")</f>
        <v/>
      </c>
      <c r="V410" s="37" t="str">
        <f>IFERROR(INDEX('VOLO GUIDE TO WATERDEEP'!G$3:G$166,MATCH($H410,'VOLO GUIDE TO WATERDEEP'!$A$3:$A$166,0),1),"")</f>
        <v/>
      </c>
      <c r="W410" s="37" t="str">
        <f>IFERROR(INDEX('VOLO GUIDE TO WATERDEEP'!I$3:I$166,MATCH($H410,'VOLO GUIDE TO WATERDEEP'!$A$3:$A$166,0),1),"")</f>
        <v/>
      </c>
      <c r="X410" s="98"/>
      <c r="Y410" s="37" t="str">
        <f>IFERROR(INDEX(ORGANIZATIONS!$B$2:$B$43,MATCH($F410,ORGANIZATIONS!$G$2:$G$43,0),1),"")</f>
        <v/>
      </c>
      <c r="Z410" s="98"/>
      <c r="AA410" s="37" t="str">
        <f>IFERROR(INDEX(ORGANIZATIONS!$Z$3:$Z$45,MATCH($F410,ORGANIZATIONS!$Y$3:$Y$45,0),1),"")</f>
        <v/>
      </c>
      <c r="AB410" s="98"/>
      <c r="AC410" s="403"/>
      <c r="AD410" s="403"/>
      <c r="AE410" s="403"/>
      <c r="AF410" s="403"/>
      <c r="AG410" s="98"/>
      <c r="AH410" s="403"/>
      <c r="AI410" s="403"/>
      <c r="AJ410" s="403"/>
      <c r="AK410" s="403"/>
      <c r="AL410" s="98"/>
      <c r="AM410" s="403"/>
      <c r="AN410" s="403"/>
      <c r="AO410" s="403"/>
      <c r="AP410" s="403"/>
      <c r="AQ410" s="403"/>
    </row>
    <row r="411" spans="1:43">
      <c r="A411" t="s">
        <v>1176</v>
      </c>
      <c r="B411" s="1" t="str">
        <f t="shared" si="10"/>
        <v>D15</v>
      </c>
      <c r="C411" s="1" t="str">
        <f t="shared" si="11"/>
        <v>Warm Beds (inn, C, 3)</v>
      </c>
      <c r="F411" s="37" t="s">
        <v>1507</v>
      </c>
      <c r="G411" s="37" t="s">
        <v>1975</v>
      </c>
      <c r="H411" s="61" t="s">
        <v>2541</v>
      </c>
      <c r="I411" s="61" t="s">
        <v>3291</v>
      </c>
      <c r="J411" s="61" t="s">
        <v>2167</v>
      </c>
      <c r="K411" s="61" t="s">
        <v>2144</v>
      </c>
      <c r="L411" s="61">
        <v>3</v>
      </c>
      <c r="M411" s="61"/>
      <c r="N411" s="61"/>
      <c r="O411" s="108" t="s">
        <v>6659</v>
      </c>
      <c r="P411" s="98"/>
      <c r="Q411" s="37">
        <f>IFERROR(INDEX('VOLO GUIDE TO WATERDEEP'!B$3:B$166,MATCH($H411,'VOLO GUIDE TO WATERDEEP'!$A$3:$A$166,0),1),"")</f>
        <v>2</v>
      </c>
      <c r="R411" s="37">
        <f>IFERROR(INDEX('VOLO GUIDE TO WATERDEEP'!C$3:C$166,MATCH($H411,'VOLO GUIDE TO WATERDEEP'!$A$3:$A$166,0),1),"")</f>
        <v>0</v>
      </c>
      <c r="S411" s="37">
        <f>IFERROR(INDEX('VOLO GUIDE TO WATERDEEP'!D$3:D$166,MATCH($H411,'VOLO GUIDE TO WATERDEEP'!$A$3:$A$166,0),1),"")</f>
        <v>2</v>
      </c>
      <c r="T411" s="37">
        <f>IFERROR(INDEX('VOLO GUIDE TO WATERDEEP'!E$3:E$166,MATCH($H411,'VOLO GUIDE TO WATERDEEP'!$A$3:$A$166,0),1),"")</f>
        <v>0</v>
      </c>
      <c r="U411" s="37" t="str">
        <f>IFERROR(INDEX('VOLO GUIDE TO WATERDEEP'!F$3:F$166,MATCH($H411,'VOLO GUIDE TO WATERDEEP'!$A$3:$A$166,0),1),"")</f>
        <v>Inn</v>
      </c>
      <c r="V411" s="37" t="str">
        <f>IFERROR(INDEX('VOLO GUIDE TO WATERDEEP'!G$3:G$166,MATCH($H411,'VOLO GUIDE TO WATERDEEP'!$A$3:$A$166,0),1),"")</f>
        <v>A quiet, homelike inn with little more than what its name guarantees. (North Ship Street &amp; South Snail Street)</v>
      </c>
      <c r="W411" s="37" t="str">
        <f>IFERROR(INDEX('VOLO GUIDE TO WATERDEEP'!I$3:I$166,MATCH($H411,'VOLO GUIDE TO WATERDEEP'!$A$3:$A$166,0),1),"")</f>
        <v>DOCK WARD</v>
      </c>
      <c r="X411" s="98"/>
      <c r="Y411" s="37" t="str">
        <f>IFERROR(INDEX(ORGANIZATIONS!$B$2:$B$43,MATCH($F411,ORGANIZATIONS!$G$2:$G$43,0),1),"")</f>
        <v/>
      </c>
      <c r="Z411" s="98"/>
      <c r="AA411" s="37" t="str">
        <f>IFERROR(INDEX(ORGANIZATIONS!$Z$3:$Z$45,MATCH($F411,ORGANIZATIONS!$Y$3:$Y$45,0),1),"")</f>
        <v>Kromnlor Sernar</v>
      </c>
      <c r="AB411" s="98"/>
      <c r="AC411" s="403"/>
      <c r="AD411" s="403"/>
      <c r="AE411" s="403"/>
      <c r="AF411" s="403"/>
      <c r="AG411" s="98"/>
      <c r="AH411" s="403"/>
      <c r="AI411" s="403"/>
      <c r="AJ411" s="403"/>
      <c r="AK411" s="403"/>
      <c r="AL411" s="98"/>
      <c r="AM411" s="403"/>
      <c r="AN411" s="403"/>
      <c r="AO411" s="403"/>
      <c r="AP411" s="403"/>
      <c r="AQ411" s="403"/>
    </row>
    <row r="412" spans="1:43">
      <c r="A412" t="s">
        <v>1177</v>
      </c>
      <c r="B412" s="1" t="str">
        <f t="shared" si="10"/>
        <v>D16</v>
      </c>
      <c r="C412" s="1" t="str">
        <f t="shared" si="11"/>
        <v>Lanternmaker Zorth Ulmaril (business, D, 2)</v>
      </c>
      <c r="F412" s="37" t="s">
        <v>1508</v>
      </c>
      <c r="G412" s="37" t="s">
        <v>1976</v>
      </c>
      <c r="H412" s="61" t="s">
        <v>2542</v>
      </c>
      <c r="I412" s="61" t="s">
        <v>3291</v>
      </c>
      <c r="J412" s="61" t="s">
        <v>2164</v>
      </c>
      <c r="K412" s="61" t="s">
        <v>2158</v>
      </c>
      <c r="L412" s="61">
        <v>2</v>
      </c>
      <c r="M412" s="61"/>
      <c r="N412" s="61"/>
      <c r="O412" s="108" t="s">
        <v>6659</v>
      </c>
      <c r="P412" s="98"/>
      <c r="Q412" s="37" t="str">
        <f>IFERROR(INDEX('VOLO GUIDE TO WATERDEEP'!B$3:B$166,MATCH($H412,'VOLO GUIDE TO WATERDEEP'!$A$3:$A$166,0),1),"")</f>
        <v/>
      </c>
      <c r="R412" s="37" t="str">
        <f>IFERROR(INDEX('VOLO GUIDE TO WATERDEEP'!C$3:C$166,MATCH($H412,'VOLO GUIDE TO WATERDEEP'!$A$3:$A$166,0),1),"")</f>
        <v/>
      </c>
      <c r="S412" s="37" t="str">
        <f>IFERROR(INDEX('VOLO GUIDE TO WATERDEEP'!D$3:D$166,MATCH($H412,'VOLO GUIDE TO WATERDEEP'!$A$3:$A$166,0),1),"")</f>
        <v/>
      </c>
      <c r="T412" s="37" t="str">
        <f>IFERROR(INDEX('VOLO GUIDE TO WATERDEEP'!E$3:E$166,MATCH($H412,'VOLO GUIDE TO WATERDEEP'!$A$3:$A$166,0),1),"")</f>
        <v/>
      </c>
      <c r="U412" s="37" t="str">
        <f>IFERROR(INDEX('VOLO GUIDE TO WATERDEEP'!F$3:F$166,MATCH($H412,'VOLO GUIDE TO WATERDEEP'!$A$3:$A$166,0),1),"")</f>
        <v/>
      </c>
      <c r="V412" s="37" t="str">
        <f>IFERROR(INDEX('VOLO GUIDE TO WATERDEEP'!G$3:G$166,MATCH($H412,'VOLO GUIDE TO WATERDEEP'!$A$3:$A$166,0),1),"")</f>
        <v/>
      </c>
      <c r="W412" s="37" t="str">
        <f>IFERROR(INDEX('VOLO GUIDE TO WATERDEEP'!I$3:I$166,MATCH($H412,'VOLO GUIDE TO WATERDEEP'!$A$3:$A$166,0),1),"")</f>
        <v/>
      </c>
      <c r="X412" s="98"/>
      <c r="Y412" s="37" t="str">
        <f>IFERROR(INDEX(ORGANIZATIONS!$B$2:$B$43,MATCH($F412,ORGANIZATIONS!$G$2:$G$43,0),1),"")</f>
        <v/>
      </c>
      <c r="Z412" s="98"/>
      <c r="AA412" s="37" t="str">
        <f>IFERROR(INDEX(ORGANIZATIONS!$Z$3:$Z$45,MATCH($F412,ORGANIZATIONS!$Y$3:$Y$45,0),1),"")</f>
        <v/>
      </c>
      <c r="AB412" s="98"/>
      <c r="AC412" s="403"/>
      <c r="AD412" s="403"/>
      <c r="AE412" s="403"/>
      <c r="AF412" s="403"/>
      <c r="AG412" s="98"/>
      <c r="AH412" s="403"/>
      <c r="AI412" s="403"/>
      <c r="AJ412" s="403"/>
      <c r="AK412" s="403"/>
      <c r="AL412" s="98"/>
      <c r="AM412" s="403"/>
      <c r="AN412" s="403"/>
      <c r="AO412" s="403"/>
      <c r="AP412" s="403"/>
      <c r="AQ412" s="403"/>
    </row>
    <row r="413" spans="1:43">
      <c r="A413" t="s">
        <v>1178</v>
      </c>
      <c r="B413" s="1" t="str">
        <f t="shared" si="10"/>
        <v>D17</v>
      </c>
      <c r="C413" s="1" t="str">
        <f t="shared" si="11"/>
        <v>The Bloody Fist (tavern, D, 1)</v>
      </c>
      <c r="F413" s="37" t="s">
        <v>1509</v>
      </c>
      <c r="G413" s="37" t="s">
        <v>1977</v>
      </c>
      <c r="H413" s="61" t="s">
        <v>2543</v>
      </c>
      <c r="I413" s="61" t="s">
        <v>3291</v>
      </c>
      <c r="J413" s="61" t="s">
        <v>2168</v>
      </c>
      <c r="K413" s="61" t="s">
        <v>2158</v>
      </c>
      <c r="L413" s="61">
        <v>1</v>
      </c>
      <c r="M413" s="61"/>
      <c r="N413" s="61"/>
      <c r="O413" s="108" t="s">
        <v>6659</v>
      </c>
      <c r="P413" s="98"/>
      <c r="Q413" s="37">
        <f>IFERROR(INDEX('VOLO GUIDE TO WATERDEEP'!B$3:B$166,MATCH($H413,'VOLO GUIDE TO WATERDEEP'!$A$3:$A$166,0),1),"")</f>
        <v>2</v>
      </c>
      <c r="R413" s="37">
        <f>IFERROR(INDEX('VOLO GUIDE TO WATERDEEP'!C$3:C$166,MATCH($H413,'VOLO GUIDE TO WATERDEEP'!$A$3:$A$166,0),1),"")</f>
        <v>1</v>
      </c>
      <c r="S413" s="37">
        <f>IFERROR(INDEX('VOLO GUIDE TO WATERDEEP'!D$3:D$166,MATCH($H413,'VOLO GUIDE TO WATERDEEP'!$A$3:$A$166,0),1),"")</f>
        <v>0</v>
      </c>
      <c r="T413" s="37">
        <f>IFERROR(INDEX('VOLO GUIDE TO WATERDEEP'!E$3:E$166,MATCH($H413,'VOLO GUIDE TO WATERDEEP'!$A$3:$A$166,0),1),"")</f>
        <v>0</v>
      </c>
      <c r="U413" s="37" t="str">
        <f>IFERROR(INDEX('VOLO GUIDE TO WATERDEEP'!F$3:F$166,MATCH($H413,'VOLO GUIDE TO WATERDEEP'!$A$3:$A$166,0),1),"")</f>
        <v>Tavern</v>
      </c>
      <c r="V413" s="37">
        <f>IFERROR(INDEX('VOLO GUIDE TO WATERDEEP'!G$3:G$166,MATCH($H413,'VOLO GUIDE TO WATERDEEP'!$A$3:$A$166,0),1),"")</f>
        <v>0</v>
      </c>
      <c r="W413" s="37" t="str">
        <f>IFERROR(INDEX('VOLO GUIDE TO WATERDEEP'!I$3:I$166,MATCH($H413,'VOLO GUIDE TO WATERDEEP'!$A$3:$A$166,0),1),"")</f>
        <v>DOCK WARD</v>
      </c>
      <c r="X413" s="98"/>
      <c r="Y413" s="37" t="str">
        <f>IFERROR(INDEX(ORGANIZATIONS!$B$2:$B$43,MATCH($F413,ORGANIZATIONS!$G$2:$G$43,0),1),"")</f>
        <v/>
      </c>
      <c r="Z413" s="98"/>
      <c r="AA413" s="37" t="str">
        <f>IFERROR(INDEX(ORGANIZATIONS!$Z$3:$Z$45,MATCH($F413,ORGANIZATIONS!$Y$3:$Y$45,0),1),"")</f>
        <v/>
      </c>
      <c r="AB413" s="98"/>
      <c r="AC413" s="403"/>
      <c r="AD413" s="403"/>
      <c r="AE413" s="403"/>
      <c r="AF413" s="403"/>
      <c r="AG413" s="98"/>
      <c r="AH413" s="403"/>
      <c r="AI413" s="403"/>
      <c r="AJ413" s="403"/>
      <c r="AK413" s="403"/>
      <c r="AL413" s="98"/>
      <c r="AM413" s="403"/>
      <c r="AN413" s="403"/>
      <c r="AO413" s="403"/>
      <c r="AP413" s="403"/>
      <c r="AQ413" s="403"/>
    </row>
    <row r="414" spans="1:43">
      <c r="A414" t="s">
        <v>1179</v>
      </c>
      <c r="B414" s="1" t="str">
        <f t="shared" si="10"/>
        <v>D18</v>
      </c>
      <c r="C414" s="1" t="str">
        <f t="shared" si="11"/>
        <v>Three Pearls Nightclub (festhall, D, 1)</v>
      </c>
      <c r="F414" s="37" t="s">
        <v>1510</v>
      </c>
      <c r="G414" s="37" t="s">
        <v>1978</v>
      </c>
      <c r="H414" s="61" t="s">
        <v>2544</v>
      </c>
      <c r="I414" s="61" t="s">
        <v>3291</v>
      </c>
      <c r="J414" s="61" t="s">
        <v>2169</v>
      </c>
      <c r="K414" s="61" t="s">
        <v>2158</v>
      </c>
      <c r="L414" s="61">
        <v>1</v>
      </c>
      <c r="M414" s="61"/>
      <c r="N414" s="61"/>
      <c r="O414" s="108" t="s">
        <v>6659</v>
      </c>
      <c r="P414" s="98"/>
      <c r="Q414" s="37">
        <f>IFERROR(INDEX('VOLO GUIDE TO WATERDEEP'!B$3:B$166,MATCH($H414,'VOLO GUIDE TO WATERDEEP'!$A$3:$A$166,0),1),"")</f>
        <v>4</v>
      </c>
      <c r="R414" s="37">
        <f>IFERROR(INDEX('VOLO GUIDE TO WATERDEEP'!C$3:C$166,MATCH($H414,'VOLO GUIDE TO WATERDEEP'!$A$3:$A$166,0),1),"")</f>
        <v>0</v>
      </c>
      <c r="S414" s="37">
        <f>IFERROR(INDEX('VOLO GUIDE TO WATERDEEP'!D$3:D$166,MATCH($H414,'VOLO GUIDE TO WATERDEEP'!$A$3:$A$166,0),1),"")</f>
        <v>0</v>
      </c>
      <c r="T414" s="37">
        <f>IFERROR(INDEX('VOLO GUIDE TO WATERDEEP'!E$3:E$166,MATCH($H414,'VOLO GUIDE TO WATERDEEP'!$A$3:$A$166,0),1),"")</f>
        <v>0</v>
      </c>
      <c r="U414" s="37" t="str">
        <f>IFERROR(INDEX('VOLO GUIDE TO WATERDEEP'!F$3:F$166,MATCH($H414,'VOLO GUIDE TO WATERDEEP'!$A$3:$A$166,0),1),"")</f>
        <v xml:space="preserve">Nightclub </v>
      </c>
      <c r="V414" s="37" t="str">
        <f>IFERROR(INDEX('VOLO GUIDE TO WATERDEEP'!G$3:G$166,MATCH($H414,'VOLO GUIDE TO WATERDEEP'!$A$3:$A$166,0),1),"")</f>
        <v>A popular festhall with nightly stage acts such as comedians, trained animal acts, illusionists' displays, recitals by famed bards and orators and exotic dance.</v>
      </c>
      <c r="W414" s="37" t="str">
        <f>IFERROR(INDEX('VOLO GUIDE TO WATERDEEP'!I$3:I$166,MATCH($H414,'VOLO GUIDE TO WATERDEEP'!$A$3:$A$166,0),1),"")</f>
        <v>DOCK WARD</v>
      </c>
      <c r="X414" s="98"/>
      <c r="Y414" s="37" t="str">
        <f>IFERROR(INDEX(ORGANIZATIONS!$B$2:$B$43,MATCH($F414,ORGANIZATIONS!$G$2:$G$43,0),1),"")</f>
        <v/>
      </c>
      <c r="Z414" s="98"/>
      <c r="AA414" s="37" t="str">
        <f>IFERROR(INDEX(ORGANIZATIONS!$Z$3:$Z$45,MATCH($F414,ORGANIZATIONS!$Y$3:$Y$45,0),1),"")</f>
        <v/>
      </c>
      <c r="AB414" s="98"/>
      <c r="AC414" s="403"/>
      <c r="AD414" s="403"/>
      <c r="AE414" s="403"/>
      <c r="AF414" s="403"/>
      <c r="AG414" s="98"/>
      <c r="AH414" s="403"/>
      <c r="AI414" s="403"/>
      <c r="AJ414" s="403"/>
      <c r="AK414" s="403"/>
      <c r="AL414" s="98"/>
      <c r="AM414" s="403"/>
      <c r="AN414" s="403"/>
      <c r="AO414" s="403"/>
      <c r="AP414" s="403"/>
      <c r="AQ414" s="403"/>
    </row>
    <row r="415" spans="1:43">
      <c r="A415" t="s">
        <v>1180</v>
      </c>
      <c r="B415" s="1" t="str">
        <f t="shared" si="10"/>
        <v>D19</v>
      </c>
      <c r="C415" s="1" t="str">
        <f t="shared" si="11"/>
        <v>Shipwrights' House (guildhall, B, 2)</v>
      </c>
      <c r="F415" s="37" t="s">
        <v>1511</v>
      </c>
      <c r="G415" s="37" t="s">
        <v>1979</v>
      </c>
      <c r="H415" s="61" t="s">
        <v>2545</v>
      </c>
      <c r="I415" s="61" t="s">
        <v>3291</v>
      </c>
      <c r="J415" s="61" t="s">
        <v>2171</v>
      </c>
      <c r="K415" s="61" t="s">
        <v>2156</v>
      </c>
      <c r="L415" s="61">
        <v>2</v>
      </c>
      <c r="M415" s="61"/>
      <c r="N415" s="61"/>
      <c r="O415" s="108" t="s">
        <v>6659</v>
      </c>
      <c r="P415" s="98"/>
      <c r="Q415" s="37" t="str">
        <f>IFERROR(INDEX('VOLO GUIDE TO WATERDEEP'!B$3:B$166,MATCH($H415,'VOLO GUIDE TO WATERDEEP'!$A$3:$A$166,0),1),"")</f>
        <v/>
      </c>
      <c r="R415" s="37" t="str">
        <f>IFERROR(INDEX('VOLO GUIDE TO WATERDEEP'!C$3:C$166,MATCH($H415,'VOLO GUIDE TO WATERDEEP'!$A$3:$A$166,0),1),"")</f>
        <v/>
      </c>
      <c r="S415" s="37" t="str">
        <f>IFERROR(INDEX('VOLO GUIDE TO WATERDEEP'!D$3:D$166,MATCH($H415,'VOLO GUIDE TO WATERDEEP'!$A$3:$A$166,0),1),"")</f>
        <v/>
      </c>
      <c r="T415" s="37" t="str">
        <f>IFERROR(INDEX('VOLO GUIDE TO WATERDEEP'!E$3:E$166,MATCH($H415,'VOLO GUIDE TO WATERDEEP'!$A$3:$A$166,0),1),"")</f>
        <v/>
      </c>
      <c r="U415" s="37" t="str">
        <f>IFERROR(INDEX('VOLO GUIDE TO WATERDEEP'!F$3:F$166,MATCH($H415,'VOLO GUIDE TO WATERDEEP'!$A$3:$A$166,0),1),"")</f>
        <v/>
      </c>
      <c r="V415" s="37" t="str">
        <f>IFERROR(INDEX('VOLO GUIDE TO WATERDEEP'!G$3:G$166,MATCH($H415,'VOLO GUIDE TO WATERDEEP'!$A$3:$A$166,0),1),"")</f>
        <v/>
      </c>
      <c r="W415" s="37" t="str">
        <f>IFERROR(INDEX('VOLO GUIDE TO WATERDEEP'!I$3:I$166,MATCH($H415,'VOLO GUIDE TO WATERDEEP'!$A$3:$A$166,0),1),"")</f>
        <v/>
      </c>
      <c r="X415" s="98"/>
      <c r="Y415" s="37" t="str">
        <f>IFERROR(INDEX(ORGANIZATIONS!$B$2:$B$43,MATCH($F415,ORGANIZATIONS!$G$2:$G$43,0),1),"")</f>
        <v>Order of Master Shipwrights</v>
      </c>
      <c r="Z415" s="98"/>
      <c r="AA415" s="37" t="str">
        <f>IFERROR(INDEX(ORGANIZATIONS!$Z$3:$Z$45,MATCH($F415,ORGANIZATIONS!$Y$3:$Y$45,0),1),"")</f>
        <v/>
      </c>
      <c r="AB415" s="98"/>
      <c r="AC415" s="403"/>
      <c r="AD415" s="403"/>
      <c r="AE415" s="403"/>
      <c r="AF415" s="403"/>
      <c r="AG415" s="98"/>
      <c r="AH415" s="403"/>
      <c r="AI415" s="403"/>
      <c r="AJ415" s="403"/>
      <c r="AK415" s="403"/>
      <c r="AL415" s="98"/>
      <c r="AM415" s="403"/>
      <c r="AN415" s="403"/>
      <c r="AO415" s="403"/>
      <c r="AP415" s="403"/>
      <c r="AQ415" s="403"/>
    </row>
    <row r="416" spans="1:43">
      <c r="A416" t="s">
        <v>1181</v>
      </c>
      <c r="B416" s="1" t="str">
        <f t="shared" si="10"/>
        <v>D20</v>
      </c>
      <c r="C416" s="1" t="str">
        <f t="shared" si="11"/>
        <v>Red Sails (warehouse, C, 2)</v>
      </c>
      <c r="F416" s="37" t="s">
        <v>1512</v>
      </c>
      <c r="G416" s="37" t="s">
        <v>1980</v>
      </c>
      <c r="H416" s="61" t="s">
        <v>2546</v>
      </c>
      <c r="I416" s="61" t="s">
        <v>3291</v>
      </c>
      <c r="J416" s="61" t="s">
        <v>2170</v>
      </c>
      <c r="K416" s="61" t="s">
        <v>2144</v>
      </c>
      <c r="L416" s="61">
        <v>2</v>
      </c>
      <c r="M416" s="61"/>
      <c r="N416" s="61"/>
      <c r="O416" s="108" t="s">
        <v>6659</v>
      </c>
      <c r="P416" s="98"/>
      <c r="Q416" s="37" t="str">
        <f>IFERROR(INDEX('VOLO GUIDE TO WATERDEEP'!B$3:B$166,MATCH($H416,'VOLO GUIDE TO WATERDEEP'!$A$3:$A$166,0),1),"")</f>
        <v/>
      </c>
      <c r="R416" s="37" t="str">
        <f>IFERROR(INDEX('VOLO GUIDE TO WATERDEEP'!C$3:C$166,MATCH($H416,'VOLO GUIDE TO WATERDEEP'!$A$3:$A$166,0),1),"")</f>
        <v/>
      </c>
      <c r="S416" s="37" t="str">
        <f>IFERROR(INDEX('VOLO GUIDE TO WATERDEEP'!D$3:D$166,MATCH($H416,'VOLO GUIDE TO WATERDEEP'!$A$3:$A$166,0),1),"")</f>
        <v/>
      </c>
      <c r="T416" s="37" t="str">
        <f>IFERROR(INDEX('VOLO GUIDE TO WATERDEEP'!E$3:E$166,MATCH($H416,'VOLO GUIDE TO WATERDEEP'!$A$3:$A$166,0),1),"")</f>
        <v/>
      </c>
      <c r="U416" s="37" t="str">
        <f>IFERROR(INDEX('VOLO GUIDE TO WATERDEEP'!F$3:F$166,MATCH($H416,'VOLO GUIDE TO WATERDEEP'!$A$3:$A$166,0),1),"")</f>
        <v/>
      </c>
      <c r="V416" s="37" t="str">
        <f>IFERROR(INDEX('VOLO GUIDE TO WATERDEEP'!G$3:G$166,MATCH($H416,'VOLO GUIDE TO WATERDEEP'!$A$3:$A$166,0),1),"")</f>
        <v/>
      </c>
      <c r="W416" s="37" t="str">
        <f>IFERROR(INDEX('VOLO GUIDE TO WATERDEEP'!I$3:I$166,MATCH($H416,'VOLO GUIDE TO WATERDEEP'!$A$3:$A$166,0),1),"")</f>
        <v/>
      </c>
      <c r="X416" s="98"/>
      <c r="Y416" s="37" t="str">
        <f>IFERROR(INDEX(ORGANIZATIONS!$B$2:$B$43,MATCH($F416,ORGANIZATIONS!$G$2:$G$43,0),1),"")</f>
        <v/>
      </c>
      <c r="Z416" s="98"/>
      <c r="AA416" s="37" t="str">
        <f>IFERROR(INDEX(ORGANIZATIONS!$Z$3:$Z$45,MATCH($F416,ORGANIZATIONS!$Y$3:$Y$45,0),1),"")</f>
        <v/>
      </c>
      <c r="AB416" s="98"/>
      <c r="AC416" s="403"/>
      <c r="AD416" s="403"/>
      <c r="AE416" s="403"/>
      <c r="AF416" s="403"/>
      <c r="AG416" s="98"/>
      <c r="AH416" s="403"/>
      <c r="AI416" s="403"/>
      <c r="AJ416" s="403"/>
      <c r="AK416" s="403"/>
      <c r="AL416" s="98"/>
      <c r="AM416" s="403"/>
      <c r="AN416" s="403"/>
      <c r="AO416" s="403"/>
      <c r="AP416" s="403"/>
      <c r="AQ416" s="403"/>
    </row>
    <row r="417" spans="1:43">
      <c r="A417" t="s">
        <v>1182</v>
      </c>
      <c r="B417" s="1" t="str">
        <f t="shared" si="10"/>
        <v>D21</v>
      </c>
      <c r="C417" s="1" t="str">
        <f t="shared" si="11"/>
        <v>Muleskull Tavern (tavern/guild, D, 2)</v>
      </c>
      <c r="F417" s="37" t="s">
        <v>1513</v>
      </c>
      <c r="G417" s="37" t="s">
        <v>1981</v>
      </c>
      <c r="H417" s="61" t="s">
        <v>2547</v>
      </c>
      <c r="I417" s="61" t="s">
        <v>3291</v>
      </c>
      <c r="J417" s="61" t="s">
        <v>2193</v>
      </c>
      <c r="K417" s="61" t="s">
        <v>2158</v>
      </c>
      <c r="L417" s="61">
        <v>2</v>
      </c>
      <c r="M417" s="61"/>
      <c r="N417" s="61"/>
      <c r="O417" s="108" t="s">
        <v>6659</v>
      </c>
      <c r="P417" s="98"/>
      <c r="Q417" s="37" t="str">
        <f>IFERROR(INDEX('VOLO GUIDE TO WATERDEEP'!B$3:B$166,MATCH($H417,'VOLO GUIDE TO WATERDEEP'!$A$3:$A$166,0),1),"")</f>
        <v/>
      </c>
      <c r="R417" s="37" t="str">
        <f>IFERROR(INDEX('VOLO GUIDE TO WATERDEEP'!C$3:C$166,MATCH($H417,'VOLO GUIDE TO WATERDEEP'!$A$3:$A$166,0),1),"")</f>
        <v/>
      </c>
      <c r="S417" s="37" t="str">
        <f>IFERROR(INDEX('VOLO GUIDE TO WATERDEEP'!D$3:D$166,MATCH($H417,'VOLO GUIDE TO WATERDEEP'!$A$3:$A$166,0),1),"")</f>
        <v/>
      </c>
      <c r="T417" s="37" t="str">
        <f>IFERROR(INDEX('VOLO GUIDE TO WATERDEEP'!E$3:E$166,MATCH($H417,'VOLO GUIDE TO WATERDEEP'!$A$3:$A$166,0),1),"")</f>
        <v/>
      </c>
      <c r="U417" s="37" t="str">
        <f>IFERROR(INDEX('VOLO GUIDE TO WATERDEEP'!F$3:F$166,MATCH($H417,'VOLO GUIDE TO WATERDEEP'!$A$3:$A$166,0),1),"")</f>
        <v/>
      </c>
      <c r="V417" s="37" t="str">
        <f>IFERROR(INDEX('VOLO GUIDE TO WATERDEEP'!G$3:G$166,MATCH($H417,'VOLO GUIDE TO WATERDEEP'!$A$3:$A$166,0),1),"")</f>
        <v/>
      </c>
      <c r="W417" s="37" t="str">
        <f>IFERROR(INDEX('VOLO GUIDE TO WATERDEEP'!I$3:I$166,MATCH($H417,'VOLO GUIDE TO WATERDEEP'!$A$3:$A$166,0),1),"")</f>
        <v/>
      </c>
      <c r="X417" s="98"/>
      <c r="Y417" s="37" t="str">
        <f>IFERROR(INDEX(ORGANIZATIONS!$B$2:$B$43,MATCH($F417,ORGANIZATIONS!$G$2:$G$43,0),1),"")</f>
        <v>Dungsweepers' Guild</v>
      </c>
      <c r="Z417" s="98"/>
      <c r="AA417" s="37" t="str">
        <f>IFERROR(INDEX(ORGANIZATIONS!$Z$3:$Z$45,MATCH($F417,ORGANIZATIONS!$Y$3:$Y$45,0),1),"")</f>
        <v/>
      </c>
      <c r="AB417" s="98"/>
      <c r="AC417" s="403"/>
      <c r="AD417" s="403"/>
      <c r="AE417" s="403"/>
      <c r="AF417" s="403"/>
      <c r="AG417" s="98"/>
      <c r="AH417" s="403"/>
      <c r="AI417" s="403"/>
      <c r="AJ417" s="403"/>
      <c r="AK417" s="403"/>
      <c r="AL417" s="98"/>
      <c r="AM417" s="403"/>
      <c r="AN417" s="403"/>
      <c r="AO417" s="403"/>
      <c r="AP417" s="403"/>
      <c r="AQ417" s="403"/>
    </row>
    <row r="418" spans="1:43">
      <c r="A418" t="s">
        <v>1183</v>
      </c>
      <c r="B418" s="1" t="str">
        <f t="shared" si="10"/>
        <v>D22</v>
      </c>
      <c r="C418" s="1" t="str">
        <f t="shared" si="11"/>
        <v>The Hanging Lantern (festhall, C, 6)</v>
      </c>
      <c r="F418" s="37" t="s">
        <v>1514</v>
      </c>
      <c r="G418" s="37" t="s">
        <v>1982</v>
      </c>
      <c r="H418" s="61" t="s">
        <v>2548</v>
      </c>
      <c r="I418" s="61" t="s">
        <v>3291</v>
      </c>
      <c r="J418" s="61" t="s">
        <v>2169</v>
      </c>
      <c r="K418" s="61" t="s">
        <v>2144</v>
      </c>
      <c r="L418" s="61">
        <v>6</v>
      </c>
      <c r="M418" s="61"/>
      <c r="N418" s="61"/>
      <c r="O418" s="108" t="s">
        <v>6659</v>
      </c>
      <c r="P418" s="98"/>
      <c r="Q418" s="37">
        <f>IFERROR(INDEX('VOLO GUIDE TO WATERDEEP'!B$3:B$166,MATCH($H418,'VOLO GUIDE TO WATERDEEP'!$A$3:$A$166,0),1),"")</f>
        <v>4</v>
      </c>
      <c r="R418" s="37">
        <f>IFERROR(INDEX('VOLO GUIDE TO WATERDEEP'!C$3:C$166,MATCH($H418,'VOLO GUIDE TO WATERDEEP'!$A$3:$A$166,0),1),"")</f>
        <v>0</v>
      </c>
      <c r="S418" s="37">
        <f>IFERROR(INDEX('VOLO GUIDE TO WATERDEEP'!D$3:D$166,MATCH($H418,'VOLO GUIDE TO WATERDEEP'!$A$3:$A$166,0),1),"")</f>
        <v>0</v>
      </c>
      <c r="T418" s="37">
        <f>IFERROR(INDEX('VOLO GUIDE TO WATERDEEP'!E$3:E$166,MATCH($H418,'VOLO GUIDE TO WATERDEEP'!$A$3:$A$166,0),1),"")</f>
        <v>0</v>
      </c>
      <c r="U418" s="37" t="str">
        <f>IFERROR(INDEX('VOLO GUIDE TO WATERDEEP'!F$3:F$166,MATCH($H418,'VOLO GUIDE TO WATERDEEP'!$A$3:$A$166,0),1),"")</f>
        <v>Matchmaker &amp; Festhall</v>
      </c>
      <c r="V418" s="37" t="str">
        <f>IFERROR(INDEX('VOLO GUIDE TO WATERDEEP'!G$3:G$166,MATCH($H418,'VOLO GUIDE TO WATERDEEP'!$A$3:$A$166,0),1),"")</f>
        <v>A festhall famed for its stunning escorts and its skilled matchmakers, as well as a side business in costume rental.</v>
      </c>
      <c r="W418" s="37" t="str">
        <f>IFERROR(INDEX('VOLO GUIDE TO WATERDEEP'!I$3:I$166,MATCH($H418,'VOLO GUIDE TO WATERDEEP'!$A$3:$A$166,0),1),"")</f>
        <v>DOCK WARD</v>
      </c>
      <c r="X418" s="98"/>
      <c r="Y418" s="37" t="str">
        <f>IFERROR(INDEX(ORGANIZATIONS!$B$2:$B$43,MATCH($F418,ORGANIZATIONS!$G$2:$G$43,0),1),"")</f>
        <v/>
      </c>
      <c r="Z418" s="98"/>
      <c r="AA418" s="37" t="str">
        <f>IFERROR(INDEX(ORGANIZATIONS!$Z$3:$Z$45,MATCH($F418,ORGANIZATIONS!$Y$3:$Y$45,0),1),"")</f>
        <v/>
      </c>
      <c r="AB418" s="98"/>
      <c r="AC418" s="403"/>
      <c r="AD418" s="403"/>
      <c r="AE418" s="403"/>
      <c r="AF418" s="403"/>
      <c r="AG418" s="98"/>
      <c r="AH418" s="403"/>
      <c r="AI418" s="403"/>
      <c r="AJ418" s="403"/>
      <c r="AK418" s="403"/>
      <c r="AL418" s="98"/>
      <c r="AM418" s="403"/>
      <c r="AN418" s="403"/>
      <c r="AO418" s="403"/>
      <c r="AP418" s="403"/>
      <c r="AQ418" s="403"/>
    </row>
    <row r="419" spans="1:43">
      <c r="A419" t="s">
        <v>1184</v>
      </c>
      <c r="B419" s="1" t="str">
        <f t="shared" si="10"/>
        <v>D23</v>
      </c>
      <c r="C419" s="1" t="str">
        <f t="shared" si="11"/>
        <v>The Sleeping Wench (tavern, D, 3)</v>
      </c>
      <c r="F419" s="37" t="s">
        <v>1515</v>
      </c>
      <c r="G419" s="37" t="s">
        <v>1983</v>
      </c>
      <c r="H419" s="61" t="s">
        <v>2549</v>
      </c>
      <c r="I419" s="61" t="s">
        <v>3291</v>
      </c>
      <c r="J419" s="61" t="s">
        <v>2168</v>
      </c>
      <c r="K419" s="61" t="s">
        <v>2158</v>
      </c>
      <c r="L419" s="61">
        <v>3</v>
      </c>
      <c r="M419" s="61"/>
      <c r="N419" s="61"/>
      <c r="O419" s="108" t="s">
        <v>6659</v>
      </c>
      <c r="P419" s="98"/>
      <c r="Q419" s="37">
        <f>IFERROR(INDEX('VOLO GUIDE TO WATERDEEP'!B$3:B$166,MATCH($H419,'VOLO GUIDE TO WATERDEEP'!$A$3:$A$166,0),1),"")</f>
        <v>3</v>
      </c>
      <c r="R419" s="37">
        <f>IFERROR(INDEX('VOLO GUIDE TO WATERDEEP'!C$3:C$166,MATCH($H419,'VOLO GUIDE TO WATERDEEP'!$A$3:$A$166,0),1),"")</f>
        <v>3</v>
      </c>
      <c r="S419" s="37">
        <f>IFERROR(INDEX('VOLO GUIDE TO WATERDEEP'!D$3:D$166,MATCH($H419,'VOLO GUIDE TO WATERDEEP'!$A$3:$A$166,0),1),"")</f>
        <v>0</v>
      </c>
      <c r="T419" s="37">
        <f>IFERROR(INDEX('VOLO GUIDE TO WATERDEEP'!E$3:E$166,MATCH($H419,'VOLO GUIDE TO WATERDEEP'!$A$3:$A$166,0),1),"")</f>
        <v>0</v>
      </c>
      <c r="U419" s="37" t="str">
        <f>IFERROR(INDEX('VOLO GUIDE TO WATERDEEP'!F$3:F$166,MATCH($H419,'VOLO GUIDE TO WATERDEEP'!$A$3:$A$166,0),1),"")</f>
        <v>Tavern</v>
      </c>
      <c r="V419" s="37">
        <f>IFERROR(INDEX('VOLO GUIDE TO WATERDEEP'!G$3:G$166,MATCH($H419,'VOLO GUIDE TO WATERDEEP'!$A$3:$A$166,0),1),"")</f>
        <v>0</v>
      </c>
      <c r="W419" s="37" t="str">
        <f>IFERROR(INDEX('VOLO GUIDE TO WATERDEEP'!I$3:I$166,MATCH($H419,'VOLO GUIDE TO WATERDEEP'!$A$3:$A$166,0),1),"")</f>
        <v>DOCK WARD</v>
      </c>
      <c r="X419" s="98"/>
      <c r="Y419" s="37" t="str">
        <f>IFERROR(INDEX(ORGANIZATIONS!$B$2:$B$43,MATCH($F419,ORGANIZATIONS!$G$2:$G$43,0),1),"")</f>
        <v/>
      </c>
      <c r="Z419" s="98"/>
      <c r="AA419" s="37" t="str">
        <f>IFERROR(INDEX(ORGANIZATIONS!$Z$3:$Z$45,MATCH($F419,ORGANIZATIONS!$Y$3:$Y$45,0),1),"")</f>
        <v/>
      </c>
      <c r="AB419" s="98"/>
      <c r="AC419" s="403"/>
      <c r="AD419" s="403"/>
      <c r="AE419" s="403"/>
      <c r="AF419" s="403"/>
      <c r="AG419" s="98"/>
      <c r="AH419" s="403"/>
      <c r="AI419" s="403"/>
      <c r="AJ419" s="403"/>
      <c r="AK419" s="403"/>
      <c r="AL419" s="98"/>
      <c r="AM419" s="403"/>
      <c r="AN419" s="403"/>
      <c r="AO419" s="403"/>
      <c r="AP419" s="403"/>
      <c r="AQ419" s="403"/>
    </row>
    <row r="420" spans="1:43">
      <c r="A420" t="s">
        <v>1185</v>
      </c>
      <c r="B420" s="1" t="str">
        <f t="shared" si="10"/>
        <v>D24</v>
      </c>
      <c r="C420" s="1" t="str">
        <f t="shared" si="11"/>
        <v>Aurora's Realms Shop, Slut Street Catalogue Counter (business, C, 3)</v>
      </c>
      <c r="F420" s="37" t="s">
        <v>1516</v>
      </c>
      <c r="G420" s="37" t="s">
        <v>1984</v>
      </c>
      <c r="H420" s="61" t="s">
        <v>2550</v>
      </c>
      <c r="I420" s="61" t="s">
        <v>3291</v>
      </c>
      <c r="J420" s="61" t="s">
        <v>2164</v>
      </c>
      <c r="K420" s="61" t="s">
        <v>2144</v>
      </c>
      <c r="L420" s="61">
        <v>3</v>
      </c>
      <c r="M420" s="61"/>
      <c r="N420" s="61"/>
      <c r="O420" s="108" t="s">
        <v>6659</v>
      </c>
      <c r="P420" s="98"/>
      <c r="Q420" s="37" t="str">
        <f>IFERROR(INDEX('VOLO GUIDE TO WATERDEEP'!B$3:B$166,MATCH($H420,'VOLO GUIDE TO WATERDEEP'!$A$3:$A$166,0),1),"")</f>
        <v/>
      </c>
      <c r="R420" s="37" t="str">
        <f>IFERROR(INDEX('VOLO GUIDE TO WATERDEEP'!C$3:C$166,MATCH($H420,'VOLO GUIDE TO WATERDEEP'!$A$3:$A$166,0),1),"")</f>
        <v/>
      </c>
      <c r="S420" s="37" t="str">
        <f>IFERROR(INDEX('VOLO GUIDE TO WATERDEEP'!D$3:D$166,MATCH($H420,'VOLO GUIDE TO WATERDEEP'!$A$3:$A$166,0),1),"")</f>
        <v/>
      </c>
      <c r="T420" s="37" t="str">
        <f>IFERROR(INDEX('VOLO GUIDE TO WATERDEEP'!E$3:E$166,MATCH($H420,'VOLO GUIDE TO WATERDEEP'!$A$3:$A$166,0),1),"")</f>
        <v/>
      </c>
      <c r="U420" s="37" t="str">
        <f>IFERROR(INDEX('VOLO GUIDE TO WATERDEEP'!F$3:F$166,MATCH($H420,'VOLO GUIDE TO WATERDEEP'!$A$3:$A$166,0),1),"")</f>
        <v/>
      </c>
      <c r="V420" s="37" t="str">
        <f>IFERROR(INDEX('VOLO GUIDE TO WATERDEEP'!G$3:G$166,MATCH($H420,'VOLO GUIDE TO WATERDEEP'!$A$3:$A$166,0),1),"")</f>
        <v/>
      </c>
      <c r="W420" s="37" t="str">
        <f>IFERROR(INDEX('VOLO GUIDE TO WATERDEEP'!I$3:I$166,MATCH($H420,'VOLO GUIDE TO WATERDEEP'!$A$3:$A$166,0),1),"")</f>
        <v/>
      </c>
      <c r="X420" s="98"/>
      <c r="Y420" s="37" t="str">
        <f>IFERROR(INDEX(ORGANIZATIONS!$B$2:$B$43,MATCH($F420,ORGANIZATIONS!$G$2:$G$43,0),1),"")</f>
        <v/>
      </c>
      <c r="Z420" s="98"/>
      <c r="AA420" s="37" t="str">
        <f>IFERROR(INDEX(ORGANIZATIONS!$Z$3:$Z$45,MATCH($F420,ORGANIZATIONS!$Y$3:$Y$45,0),1),"")</f>
        <v/>
      </c>
      <c r="AB420" s="98"/>
      <c r="AC420" s="403"/>
      <c r="AD420" s="403"/>
      <c r="AE420" s="403"/>
      <c r="AF420" s="403"/>
      <c r="AG420" s="98"/>
      <c r="AH420" s="403"/>
      <c r="AI420" s="403"/>
      <c r="AJ420" s="403"/>
      <c r="AK420" s="403"/>
      <c r="AL420" s="98"/>
      <c r="AM420" s="403"/>
      <c r="AN420" s="403"/>
      <c r="AO420" s="403"/>
      <c r="AP420" s="403"/>
      <c r="AQ420" s="403"/>
    </row>
    <row r="421" spans="1:43">
      <c r="A421" t="s">
        <v>1186</v>
      </c>
      <c r="B421" s="1" t="str">
        <f t="shared" si="10"/>
        <v>D25</v>
      </c>
      <c r="C421" s="1" t="str">
        <f t="shared" si="11"/>
        <v>The Purple Palace (festhall, C, 4)</v>
      </c>
      <c r="F421" s="37" t="s">
        <v>1517</v>
      </c>
      <c r="G421" s="37" t="s">
        <v>1985</v>
      </c>
      <c r="H421" s="61" t="s">
        <v>2551</v>
      </c>
      <c r="I421" s="61" t="s">
        <v>3291</v>
      </c>
      <c r="J421" s="61" t="s">
        <v>2169</v>
      </c>
      <c r="K421" s="61" t="s">
        <v>2144</v>
      </c>
      <c r="L421" s="61">
        <v>4</v>
      </c>
      <c r="M421" s="61"/>
      <c r="N421" s="61"/>
      <c r="O421" s="108" t="s">
        <v>6659</v>
      </c>
      <c r="P421" s="98"/>
      <c r="Q421" s="37">
        <f>IFERROR(INDEX('VOLO GUIDE TO WATERDEEP'!B$3:B$166,MATCH($H421,'VOLO GUIDE TO WATERDEEP'!$A$3:$A$166,0),1),"")</f>
        <v>4</v>
      </c>
      <c r="R421" s="37">
        <f>IFERROR(INDEX('VOLO GUIDE TO WATERDEEP'!C$3:C$166,MATCH($H421,'VOLO GUIDE TO WATERDEEP'!$A$3:$A$166,0),1),"")</f>
        <v>0</v>
      </c>
      <c r="S421" s="37">
        <f>IFERROR(INDEX('VOLO GUIDE TO WATERDEEP'!D$3:D$166,MATCH($H421,'VOLO GUIDE TO WATERDEEP'!$A$3:$A$166,0),1),"")</f>
        <v>0</v>
      </c>
      <c r="T421" s="37">
        <f>IFERROR(INDEX('VOLO GUIDE TO WATERDEEP'!E$3:E$166,MATCH($H421,'VOLO GUIDE TO WATERDEEP'!$A$3:$A$166,0),1),"")</f>
        <v>0</v>
      </c>
      <c r="U421" s="37" t="str">
        <f>IFERROR(INDEX('VOLO GUIDE TO WATERDEEP'!F$3:F$166,MATCH($H421,'VOLO GUIDE TO WATERDEEP'!$A$3:$A$166,0),1),"")</f>
        <v>Festhall</v>
      </c>
      <c r="V421" s="37">
        <f>IFERROR(INDEX('VOLO GUIDE TO WATERDEEP'!G$3:G$166,MATCH($H421,'VOLO GUIDE TO WATERDEEP'!$A$3:$A$166,0),1),"")</f>
        <v>0</v>
      </c>
      <c r="W421" s="37" t="str">
        <f>IFERROR(INDEX('VOLO GUIDE TO WATERDEEP'!I$3:I$166,MATCH($H421,'VOLO GUIDE TO WATERDEEP'!$A$3:$A$166,0),1),"")</f>
        <v>DOCK WARD</v>
      </c>
      <c r="X421" s="98"/>
      <c r="Y421" s="37" t="str">
        <f>IFERROR(INDEX(ORGANIZATIONS!$B$2:$B$43,MATCH($F421,ORGANIZATIONS!$G$2:$G$43,0),1),"")</f>
        <v/>
      </c>
      <c r="Z421" s="98"/>
      <c r="AA421" s="37" t="str">
        <f>IFERROR(INDEX(ORGANIZATIONS!$Z$3:$Z$45,MATCH($F421,ORGANIZATIONS!$Y$3:$Y$45,0),1),"")</f>
        <v/>
      </c>
      <c r="AB421" s="98"/>
      <c r="AC421" s="403"/>
      <c r="AD421" s="403"/>
      <c r="AE421" s="403"/>
      <c r="AF421" s="403"/>
      <c r="AG421" s="98"/>
      <c r="AH421" s="403"/>
      <c r="AI421" s="403"/>
      <c r="AJ421" s="403"/>
      <c r="AK421" s="403"/>
      <c r="AL421" s="98"/>
      <c r="AM421" s="403"/>
      <c r="AN421" s="403"/>
      <c r="AO421" s="403"/>
      <c r="AP421" s="403"/>
      <c r="AQ421" s="403"/>
    </row>
    <row r="422" spans="1:43">
      <c r="A422" t="s">
        <v>1187</v>
      </c>
      <c r="B422" s="1" t="str">
        <f t="shared" si="10"/>
        <v>D26</v>
      </c>
      <c r="C422" s="1" t="str">
        <f t="shared" si="11"/>
        <v>The Mermaid's Arms (festhall, C, 3)</v>
      </c>
      <c r="F422" s="37" t="s">
        <v>1518</v>
      </c>
      <c r="G422" s="37" t="s">
        <v>1986</v>
      </c>
      <c r="H422" s="61" t="s">
        <v>2552</v>
      </c>
      <c r="I422" s="61" t="s">
        <v>3291</v>
      </c>
      <c r="J422" s="61" t="s">
        <v>2169</v>
      </c>
      <c r="K422" s="61" t="s">
        <v>2144</v>
      </c>
      <c r="L422" s="61">
        <v>3</v>
      </c>
      <c r="M422" s="61"/>
      <c r="N422" s="61"/>
      <c r="O422" s="108" t="s">
        <v>6659</v>
      </c>
      <c r="P422" s="98"/>
      <c r="Q422" s="37" t="str">
        <f>IFERROR(INDEX('VOLO GUIDE TO WATERDEEP'!B$3:B$166,MATCH($H422,'VOLO GUIDE TO WATERDEEP'!$A$3:$A$166,0),1),"")</f>
        <v/>
      </c>
      <c r="R422" s="37" t="str">
        <f>IFERROR(INDEX('VOLO GUIDE TO WATERDEEP'!C$3:C$166,MATCH($H422,'VOLO GUIDE TO WATERDEEP'!$A$3:$A$166,0),1),"")</f>
        <v/>
      </c>
      <c r="S422" s="37" t="str">
        <f>IFERROR(INDEX('VOLO GUIDE TO WATERDEEP'!D$3:D$166,MATCH($H422,'VOLO GUIDE TO WATERDEEP'!$A$3:$A$166,0),1),"")</f>
        <v/>
      </c>
      <c r="T422" s="37" t="str">
        <f>IFERROR(INDEX('VOLO GUIDE TO WATERDEEP'!E$3:E$166,MATCH($H422,'VOLO GUIDE TO WATERDEEP'!$A$3:$A$166,0),1),"")</f>
        <v/>
      </c>
      <c r="U422" s="37" t="str">
        <f>IFERROR(INDEX('VOLO GUIDE TO WATERDEEP'!F$3:F$166,MATCH($H422,'VOLO GUIDE TO WATERDEEP'!$A$3:$A$166,0),1),"")</f>
        <v/>
      </c>
      <c r="V422" s="37" t="str">
        <f>IFERROR(INDEX('VOLO GUIDE TO WATERDEEP'!G$3:G$166,MATCH($H422,'VOLO GUIDE TO WATERDEEP'!$A$3:$A$166,0),1),"")</f>
        <v/>
      </c>
      <c r="W422" s="37" t="str">
        <f>IFERROR(INDEX('VOLO GUIDE TO WATERDEEP'!I$3:I$166,MATCH($H422,'VOLO GUIDE TO WATERDEEP'!$A$3:$A$166,0),1),"")</f>
        <v/>
      </c>
      <c r="X422" s="98"/>
      <c r="Y422" s="37" t="str">
        <f>IFERROR(INDEX(ORGANIZATIONS!$B$2:$B$43,MATCH($F422,ORGANIZATIONS!$G$2:$G$43,0),1),"")</f>
        <v/>
      </c>
      <c r="Z422" s="98"/>
      <c r="AA422" s="37" t="str">
        <f>IFERROR(INDEX(ORGANIZATIONS!$Z$3:$Z$45,MATCH($F422,ORGANIZATIONS!$Y$3:$Y$45,0),1),"")</f>
        <v/>
      </c>
      <c r="AB422" s="98"/>
      <c r="AC422" s="403"/>
      <c r="AD422" s="403"/>
      <c r="AE422" s="403"/>
      <c r="AF422" s="403"/>
      <c r="AG422" s="98"/>
      <c r="AH422" s="403"/>
      <c r="AI422" s="403"/>
      <c r="AJ422" s="403"/>
      <c r="AK422" s="403"/>
      <c r="AL422" s="98"/>
      <c r="AM422" s="403"/>
      <c r="AN422" s="403"/>
      <c r="AO422" s="403"/>
      <c r="AP422" s="403"/>
      <c r="AQ422" s="403"/>
    </row>
    <row r="423" spans="1:43">
      <c r="A423" t="s">
        <v>1188</v>
      </c>
      <c r="B423" s="1" t="str">
        <f t="shared" si="10"/>
        <v>D27</v>
      </c>
      <c r="C423" s="1" t="str">
        <f t="shared" si="11"/>
        <v>The Blue Mermaid (tavern, D, 2)</v>
      </c>
      <c r="F423" s="37" t="s">
        <v>1519</v>
      </c>
      <c r="G423" s="37" t="s">
        <v>1987</v>
      </c>
      <c r="H423" s="61" t="s">
        <v>2553</v>
      </c>
      <c r="I423" s="61" t="s">
        <v>3291</v>
      </c>
      <c r="J423" s="61" t="s">
        <v>2168</v>
      </c>
      <c r="K423" s="61" t="s">
        <v>2158</v>
      </c>
      <c r="L423" s="61">
        <v>2</v>
      </c>
      <c r="M423" s="61"/>
      <c r="N423" s="61"/>
      <c r="O423" s="108" t="s">
        <v>6740</v>
      </c>
      <c r="P423" s="98"/>
      <c r="Q423" s="37">
        <f>IFERROR(INDEX('VOLO GUIDE TO WATERDEEP'!B$3:B$166,MATCH($H423,'VOLO GUIDE TO WATERDEEP'!$A$3:$A$166,0),1),"")</f>
        <v>3</v>
      </c>
      <c r="R423" s="37">
        <f>IFERROR(INDEX('VOLO GUIDE TO WATERDEEP'!C$3:C$166,MATCH($H423,'VOLO GUIDE TO WATERDEEP'!$A$3:$A$166,0),1),"")</f>
        <v>2</v>
      </c>
      <c r="S423" s="37">
        <f>IFERROR(INDEX('VOLO GUIDE TO WATERDEEP'!D$3:D$166,MATCH($H423,'VOLO GUIDE TO WATERDEEP'!$A$3:$A$166,0),1),"")</f>
        <v>0</v>
      </c>
      <c r="T423" s="37">
        <f>IFERROR(INDEX('VOLO GUIDE TO WATERDEEP'!E$3:E$166,MATCH($H423,'VOLO GUIDE TO WATERDEEP'!$A$3:$A$166,0),1),"")</f>
        <v>0</v>
      </c>
      <c r="U423" s="37" t="str">
        <f>IFERROR(INDEX('VOLO GUIDE TO WATERDEEP'!F$3:F$166,MATCH($H423,'VOLO GUIDE TO WATERDEEP'!$A$3:$A$166,0),1),"")</f>
        <v>Tavern</v>
      </c>
      <c r="V423" s="37" t="str">
        <f>IFERROR(INDEX('VOLO GUIDE TO WATERDEEP'!G$3:G$166,MATCH($H423,'VOLO GUIDE TO WATERDEEP'!$A$3:$A$166,0),1),"")</f>
        <v>The Blue Mermaid tavern is a respectable establishment with decent food at a good price whose clientele is normally sailors and dockworkers looking for a quiet place to eat. The manager is a man named Stevian. WATE1-5 &amp;1-7</v>
      </c>
      <c r="W423" s="37" t="str">
        <f>IFERROR(INDEX('VOLO GUIDE TO WATERDEEP'!I$3:I$166,MATCH($H423,'VOLO GUIDE TO WATERDEEP'!$A$3:$A$166,0),1),"")</f>
        <v>DOCK WARD</v>
      </c>
      <c r="X423" s="98"/>
      <c r="Y423" s="37" t="str">
        <f>IFERROR(INDEX(ORGANIZATIONS!$B$2:$B$43,MATCH($F423,ORGANIZATIONS!$G$2:$G$43,0),1),"")</f>
        <v/>
      </c>
      <c r="Z423" s="98"/>
      <c r="AA423" s="37" t="str">
        <f>IFERROR(INDEX(ORGANIZATIONS!$Z$3:$Z$45,MATCH($F423,ORGANIZATIONS!$Y$3:$Y$45,0),1),"")</f>
        <v/>
      </c>
      <c r="AB423" s="98"/>
      <c r="AC423" s="403"/>
      <c r="AD423" s="403"/>
      <c r="AE423" s="403"/>
      <c r="AF423" s="403"/>
      <c r="AG423" s="98"/>
      <c r="AH423" s="403"/>
      <c r="AI423" s="403"/>
      <c r="AJ423" s="403"/>
      <c r="AK423" s="403"/>
      <c r="AL423" s="98"/>
      <c r="AM423" s="403"/>
      <c r="AN423" s="403"/>
      <c r="AO423" s="403"/>
      <c r="AP423" s="403"/>
      <c r="AQ423" s="403"/>
    </row>
    <row r="424" spans="1:43">
      <c r="A424" t="s">
        <v>1189</v>
      </c>
      <c r="B424" s="1" t="str">
        <f t="shared" si="10"/>
        <v>D28</v>
      </c>
      <c r="C424" s="1" t="str">
        <f t="shared" si="11"/>
        <v>Shippers' Hall (guildhall, C, 2)</v>
      </c>
      <c r="F424" s="37" t="s">
        <v>1520</v>
      </c>
      <c r="G424" s="37" t="s">
        <v>1988</v>
      </c>
      <c r="H424" s="61" t="s">
        <v>2554</v>
      </c>
      <c r="I424" s="61" t="s">
        <v>3291</v>
      </c>
      <c r="J424" s="61" t="s">
        <v>2171</v>
      </c>
      <c r="K424" s="61" t="s">
        <v>2144</v>
      </c>
      <c r="L424" s="61">
        <v>2</v>
      </c>
      <c r="M424" s="61"/>
      <c r="N424" s="61"/>
      <c r="O424" s="108" t="s">
        <v>6659</v>
      </c>
      <c r="P424" s="98"/>
      <c r="Q424" s="37" t="str">
        <f>IFERROR(INDEX('VOLO GUIDE TO WATERDEEP'!B$3:B$166,MATCH($H424,'VOLO GUIDE TO WATERDEEP'!$A$3:$A$166,0),1),"")</f>
        <v/>
      </c>
      <c r="R424" s="37" t="str">
        <f>IFERROR(INDEX('VOLO GUIDE TO WATERDEEP'!C$3:C$166,MATCH($H424,'VOLO GUIDE TO WATERDEEP'!$A$3:$A$166,0),1),"")</f>
        <v/>
      </c>
      <c r="S424" s="37" t="str">
        <f>IFERROR(INDEX('VOLO GUIDE TO WATERDEEP'!D$3:D$166,MATCH($H424,'VOLO GUIDE TO WATERDEEP'!$A$3:$A$166,0),1),"")</f>
        <v/>
      </c>
      <c r="T424" s="37" t="str">
        <f>IFERROR(INDEX('VOLO GUIDE TO WATERDEEP'!E$3:E$166,MATCH($H424,'VOLO GUIDE TO WATERDEEP'!$A$3:$A$166,0),1),"")</f>
        <v/>
      </c>
      <c r="U424" s="37" t="str">
        <f>IFERROR(INDEX('VOLO GUIDE TO WATERDEEP'!F$3:F$166,MATCH($H424,'VOLO GUIDE TO WATERDEEP'!$A$3:$A$166,0),1),"")</f>
        <v/>
      </c>
      <c r="V424" s="37" t="str">
        <f>IFERROR(INDEX('VOLO GUIDE TO WATERDEEP'!G$3:G$166,MATCH($H424,'VOLO GUIDE TO WATERDEEP'!$A$3:$A$166,0),1),"")</f>
        <v/>
      </c>
      <c r="W424" s="37" t="str">
        <f>IFERROR(INDEX('VOLO GUIDE TO WATERDEEP'!I$3:I$166,MATCH($H424,'VOLO GUIDE TO WATERDEEP'!$A$3:$A$166,0),1),"")</f>
        <v/>
      </c>
      <c r="X424" s="98"/>
      <c r="Y424" s="37" t="str">
        <f>IFERROR(INDEX(ORGANIZATIONS!$B$2:$B$43,MATCH($F424,ORGANIZATIONS!$G$2:$G$43,0),1),"")</f>
        <v>Fellowship of Salters, Packers, &amp; Joiners</v>
      </c>
      <c r="Z424" s="98"/>
      <c r="AA424" s="37" t="str">
        <f>IFERROR(INDEX(ORGANIZATIONS!$Z$3:$Z$45,MATCH($F424,ORGANIZATIONS!$Y$3:$Y$45,0),1),"")</f>
        <v/>
      </c>
      <c r="AB424" s="98"/>
      <c r="AC424" s="403"/>
      <c r="AD424" s="403"/>
      <c r="AE424" s="403"/>
      <c r="AF424" s="403"/>
      <c r="AG424" s="98"/>
      <c r="AH424" s="403"/>
      <c r="AI424" s="403"/>
      <c r="AJ424" s="403"/>
      <c r="AK424" s="403"/>
      <c r="AL424" s="98"/>
      <c r="AM424" s="403"/>
      <c r="AN424" s="403"/>
      <c r="AO424" s="403"/>
      <c r="AP424" s="403"/>
      <c r="AQ424" s="403"/>
    </row>
    <row r="425" spans="1:43">
      <c r="A425" t="s">
        <v>1190</v>
      </c>
      <c r="B425" s="1" t="str">
        <f t="shared" si="10"/>
        <v>D29</v>
      </c>
      <c r="C425" s="1" t="str">
        <f t="shared" si="11"/>
        <v>Shippers' Storage (warehouse, D, 3)</v>
      </c>
      <c r="F425" s="37" t="s">
        <v>1521</v>
      </c>
      <c r="G425" s="37" t="s">
        <v>1989</v>
      </c>
      <c r="H425" s="61" t="s">
        <v>2555</v>
      </c>
      <c r="I425" s="61" t="s">
        <v>3291</v>
      </c>
      <c r="J425" s="61" t="s">
        <v>2170</v>
      </c>
      <c r="K425" s="61" t="s">
        <v>2158</v>
      </c>
      <c r="L425" s="61">
        <v>3</v>
      </c>
      <c r="M425" s="61"/>
      <c r="N425" s="61"/>
      <c r="O425" s="108" t="s">
        <v>6659</v>
      </c>
      <c r="P425" s="98"/>
      <c r="Q425" s="37" t="str">
        <f>IFERROR(INDEX('VOLO GUIDE TO WATERDEEP'!B$3:B$166,MATCH($H425,'VOLO GUIDE TO WATERDEEP'!$A$3:$A$166,0),1),"")</f>
        <v/>
      </c>
      <c r="R425" s="37" t="str">
        <f>IFERROR(INDEX('VOLO GUIDE TO WATERDEEP'!C$3:C$166,MATCH($H425,'VOLO GUIDE TO WATERDEEP'!$A$3:$A$166,0),1),"")</f>
        <v/>
      </c>
      <c r="S425" s="37" t="str">
        <f>IFERROR(INDEX('VOLO GUIDE TO WATERDEEP'!D$3:D$166,MATCH($H425,'VOLO GUIDE TO WATERDEEP'!$A$3:$A$166,0),1),"")</f>
        <v/>
      </c>
      <c r="T425" s="37" t="str">
        <f>IFERROR(INDEX('VOLO GUIDE TO WATERDEEP'!E$3:E$166,MATCH($H425,'VOLO GUIDE TO WATERDEEP'!$A$3:$A$166,0),1),"")</f>
        <v/>
      </c>
      <c r="U425" s="37" t="str">
        <f>IFERROR(INDEX('VOLO GUIDE TO WATERDEEP'!F$3:F$166,MATCH($H425,'VOLO GUIDE TO WATERDEEP'!$A$3:$A$166,0),1),"")</f>
        <v/>
      </c>
      <c r="V425" s="37" t="str">
        <f>IFERROR(INDEX('VOLO GUIDE TO WATERDEEP'!G$3:G$166,MATCH($H425,'VOLO GUIDE TO WATERDEEP'!$A$3:$A$166,0),1),"")</f>
        <v/>
      </c>
      <c r="W425" s="37" t="str">
        <f>IFERROR(INDEX('VOLO GUIDE TO WATERDEEP'!I$3:I$166,MATCH($H425,'VOLO GUIDE TO WATERDEEP'!$A$3:$A$166,0),1),"")</f>
        <v/>
      </c>
      <c r="X425" s="98"/>
      <c r="Y425" s="37" t="str">
        <f>IFERROR(INDEX(ORGANIZATIONS!$B$2:$B$43,MATCH($F425,ORGANIZATIONS!$G$2:$G$43,0),1),"")</f>
        <v/>
      </c>
      <c r="Z425" s="98"/>
      <c r="AA425" s="37" t="str">
        <f>IFERROR(INDEX(ORGANIZATIONS!$Z$3:$Z$45,MATCH($F425,ORGANIZATIONS!$Y$3:$Y$45,0),1),"")</f>
        <v/>
      </c>
      <c r="AB425" s="98"/>
      <c r="AC425" s="403"/>
      <c r="AD425" s="403"/>
      <c r="AE425" s="403"/>
      <c r="AF425" s="403"/>
      <c r="AG425" s="98"/>
      <c r="AH425" s="403"/>
      <c r="AI425" s="403"/>
      <c r="AJ425" s="403"/>
      <c r="AK425" s="403"/>
      <c r="AL425" s="98"/>
      <c r="AM425" s="403"/>
      <c r="AN425" s="403"/>
      <c r="AO425" s="403"/>
      <c r="AP425" s="403"/>
      <c r="AQ425" s="403"/>
    </row>
    <row r="426" spans="1:43">
      <c r="A426" t="s">
        <v>1191</v>
      </c>
      <c r="B426" s="1" t="str">
        <f t="shared" si="10"/>
        <v>D30</v>
      </c>
      <c r="C426" s="1" t="str">
        <f t="shared" si="11"/>
        <v>The House of Tarmagus (warehouse, D, 4)</v>
      </c>
      <c r="F426" s="37" t="s">
        <v>1522</v>
      </c>
      <c r="G426" s="37" t="s">
        <v>1990</v>
      </c>
      <c r="H426" s="61" t="s">
        <v>2556</v>
      </c>
      <c r="I426" s="61" t="s">
        <v>3291</v>
      </c>
      <c r="J426" s="61" t="s">
        <v>2170</v>
      </c>
      <c r="K426" s="61" t="s">
        <v>2158</v>
      </c>
      <c r="L426" s="61">
        <v>4</v>
      </c>
      <c r="M426" s="61"/>
      <c r="N426" s="61"/>
      <c r="O426" s="108" t="s">
        <v>6659</v>
      </c>
      <c r="P426" s="98"/>
      <c r="Q426" s="37" t="str">
        <f>IFERROR(INDEX('VOLO GUIDE TO WATERDEEP'!B$3:B$166,MATCH($H426,'VOLO GUIDE TO WATERDEEP'!$A$3:$A$166,0),1),"")</f>
        <v/>
      </c>
      <c r="R426" s="37" t="str">
        <f>IFERROR(INDEX('VOLO GUIDE TO WATERDEEP'!C$3:C$166,MATCH($H426,'VOLO GUIDE TO WATERDEEP'!$A$3:$A$166,0),1),"")</f>
        <v/>
      </c>
      <c r="S426" s="37" t="str">
        <f>IFERROR(INDEX('VOLO GUIDE TO WATERDEEP'!D$3:D$166,MATCH($H426,'VOLO GUIDE TO WATERDEEP'!$A$3:$A$166,0),1),"")</f>
        <v/>
      </c>
      <c r="T426" s="37" t="str">
        <f>IFERROR(INDEX('VOLO GUIDE TO WATERDEEP'!E$3:E$166,MATCH($H426,'VOLO GUIDE TO WATERDEEP'!$A$3:$A$166,0),1),"")</f>
        <v/>
      </c>
      <c r="U426" s="37" t="str">
        <f>IFERROR(INDEX('VOLO GUIDE TO WATERDEEP'!F$3:F$166,MATCH($H426,'VOLO GUIDE TO WATERDEEP'!$A$3:$A$166,0),1),"")</f>
        <v/>
      </c>
      <c r="V426" s="37" t="str">
        <f>IFERROR(INDEX('VOLO GUIDE TO WATERDEEP'!G$3:G$166,MATCH($H426,'VOLO GUIDE TO WATERDEEP'!$A$3:$A$166,0),1),"")</f>
        <v/>
      </c>
      <c r="W426" s="37" t="str">
        <f>IFERROR(INDEX('VOLO GUIDE TO WATERDEEP'!I$3:I$166,MATCH($H426,'VOLO GUIDE TO WATERDEEP'!$A$3:$A$166,0),1),"")</f>
        <v/>
      </c>
      <c r="X426" s="98"/>
      <c r="Y426" s="37" t="str">
        <f>IFERROR(INDEX(ORGANIZATIONS!$B$2:$B$43,MATCH($F426,ORGANIZATIONS!$G$2:$G$43,0),1),"")</f>
        <v/>
      </c>
      <c r="Z426" s="98"/>
      <c r="AA426" s="37" t="str">
        <f>IFERROR(INDEX(ORGANIZATIONS!$Z$3:$Z$45,MATCH($F426,ORGANIZATIONS!$Y$3:$Y$45,0),1),"")</f>
        <v/>
      </c>
      <c r="AB426" s="98"/>
      <c r="AC426" s="403"/>
      <c r="AD426" s="403"/>
      <c r="AE426" s="403"/>
      <c r="AF426" s="403"/>
      <c r="AG426" s="98"/>
      <c r="AH426" s="403"/>
      <c r="AI426" s="403"/>
      <c r="AJ426" s="403"/>
      <c r="AK426" s="403"/>
      <c r="AL426" s="98"/>
      <c r="AM426" s="403"/>
      <c r="AN426" s="403"/>
      <c r="AO426" s="403"/>
      <c r="AP426" s="403"/>
      <c r="AQ426" s="403"/>
    </row>
    <row r="427" spans="1:43">
      <c r="A427" t="s">
        <v>1192</v>
      </c>
      <c r="B427" s="1" t="str">
        <f t="shared" si="10"/>
        <v>D31</v>
      </c>
      <c r="C427" s="1" t="str">
        <f t="shared" si="11"/>
        <v>Coopers' Rest (guildhall, C, 2)</v>
      </c>
      <c r="F427" s="37" t="s">
        <v>1523</v>
      </c>
      <c r="G427" s="37" t="s">
        <v>1991</v>
      </c>
      <c r="H427" s="61" t="s">
        <v>2557</v>
      </c>
      <c r="I427" s="61" t="s">
        <v>3291</v>
      </c>
      <c r="J427" s="61" t="s">
        <v>2171</v>
      </c>
      <c r="K427" s="61" t="s">
        <v>2144</v>
      </c>
      <c r="L427" s="61">
        <v>2</v>
      </c>
      <c r="M427" s="61"/>
      <c r="N427" s="61"/>
      <c r="O427" s="108" t="s">
        <v>6659</v>
      </c>
      <c r="P427" s="98"/>
      <c r="Q427" s="37" t="str">
        <f>IFERROR(INDEX('VOLO GUIDE TO WATERDEEP'!B$3:B$166,MATCH($H427,'VOLO GUIDE TO WATERDEEP'!$A$3:$A$166,0),1),"")</f>
        <v/>
      </c>
      <c r="R427" s="37" t="str">
        <f>IFERROR(INDEX('VOLO GUIDE TO WATERDEEP'!C$3:C$166,MATCH($H427,'VOLO GUIDE TO WATERDEEP'!$A$3:$A$166,0),1),"")</f>
        <v/>
      </c>
      <c r="S427" s="37" t="str">
        <f>IFERROR(INDEX('VOLO GUIDE TO WATERDEEP'!D$3:D$166,MATCH($H427,'VOLO GUIDE TO WATERDEEP'!$A$3:$A$166,0),1),"")</f>
        <v/>
      </c>
      <c r="T427" s="37" t="str">
        <f>IFERROR(INDEX('VOLO GUIDE TO WATERDEEP'!E$3:E$166,MATCH($H427,'VOLO GUIDE TO WATERDEEP'!$A$3:$A$166,0),1),"")</f>
        <v/>
      </c>
      <c r="U427" s="37" t="str">
        <f>IFERROR(INDEX('VOLO GUIDE TO WATERDEEP'!F$3:F$166,MATCH($H427,'VOLO GUIDE TO WATERDEEP'!$A$3:$A$166,0),1),"")</f>
        <v/>
      </c>
      <c r="V427" s="37" t="str">
        <f>IFERROR(INDEX('VOLO GUIDE TO WATERDEEP'!G$3:G$166,MATCH($H427,'VOLO GUIDE TO WATERDEEP'!$A$3:$A$166,0),1),"")</f>
        <v/>
      </c>
      <c r="W427" s="37" t="str">
        <f>IFERROR(INDEX('VOLO GUIDE TO WATERDEEP'!I$3:I$166,MATCH($H427,'VOLO GUIDE TO WATERDEEP'!$A$3:$A$166,0),1),"")</f>
        <v/>
      </c>
      <c r="X427" s="98"/>
      <c r="Y427" s="37" t="str">
        <f>IFERROR(INDEX(ORGANIZATIONS!$B$2:$B$43,MATCH($F427,ORGANIZATIONS!$G$2:$G$43,0),1),"")</f>
        <v>Coopers' Guild</v>
      </c>
      <c r="Z427" s="98"/>
      <c r="AA427" s="37" t="str">
        <f>IFERROR(INDEX(ORGANIZATIONS!$Z$3:$Z$45,MATCH($F427,ORGANIZATIONS!$Y$3:$Y$45,0),1),"")</f>
        <v/>
      </c>
      <c r="AB427" s="98"/>
      <c r="AC427" s="403"/>
      <c r="AD427" s="403"/>
      <c r="AE427" s="403"/>
      <c r="AF427" s="403"/>
      <c r="AG427" s="98"/>
      <c r="AH427" s="403"/>
      <c r="AI427" s="403"/>
      <c r="AJ427" s="403"/>
      <c r="AK427" s="403"/>
      <c r="AL427" s="98"/>
      <c r="AM427" s="403"/>
      <c r="AN427" s="403"/>
      <c r="AO427" s="403"/>
      <c r="AP427" s="403"/>
      <c r="AQ427" s="403"/>
    </row>
    <row r="428" spans="1:43">
      <c r="A428" t="s">
        <v>1193</v>
      </c>
      <c r="B428" s="1" t="str">
        <f t="shared" si="10"/>
        <v>D32</v>
      </c>
      <c r="C428" s="1" t="str">
        <f t="shared" si="11"/>
        <v>The Hanged Man (tavern, D, 1)</v>
      </c>
      <c r="F428" s="37" t="s">
        <v>1524</v>
      </c>
      <c r="G428" s="37" t="s">
        <v>1992</v>
      </c>
      <c r="H428" s="61" t="s">
        <v>2558</v>
      </c>
      <c r="I428" s="61" t="s">
        <v>3291</v>
      </c>
      <c r="J428" s="61" t="s">
        <v>2168</v>
      </c>
      <c r="K428" s="61" t="s">
        <v>2158</v>
      </c>
      <c r="L428" s="61">
        <v>1</v>
      </c>
      <c r="M428" s="61"/>
      <c r="N428" s="61"/>
      <c r="O428" s="108" t="s">
        <v>6659</v>
      </c>
      <c r="P428" s="98"/>
      <c r="Q428" s="37">
        <f>IFERROR(INDEX('VOLO GUIDE TO WATERDEEP'!B$3:B$166,MATCH($H428,'VOLO GUIDE TO WATERDEEP'!$A$3:$A$166,0),1),"")</f>
        <v>3</v>
      </c>
      <c r="R428" s="37">
        <f>IFERROR(INDEX('VOLO GUIDE TO WATERDEEP'!C$3:C$166,MATCH($H428,'VOLO GUIDE TO WATERDEEP'!$A$3:$A$166,0),1),"")</f>
        <v>4</v>
      </c>
      <c r="S428" s="37">
        <f>IFERROR(INDEX('VOLO GUIDE TO WATERDEEP'!D$3:D$166,MATCH($H428,'VOLO GUIDE TO WATERDEEP'!$A$3:$A$166,0),1),"")</f>
        <v>0</v>
      </c>
      <c r="T428" s="37">
        <f>IFERROR(INDEX('VOLO GUIDE TO WATERDEEP'!E$3:E$166,MATCH($H428,'VOLO GUIDE TO WATERDEEP'!$A$3:$A$166,0),1),"")</f>
        <v>0</v>
      </c>
      <c r="U428" s="37" t="str">
        <f>IFERROR(INDEX('VOLO GUIDE TO WATERDEEP'!F$3:F$166,MATCH($H428,'VOLO GUIDE TO WATERDEEP'!$A$3:$A$166,0),1),"")</f>
        <v>Tavern</v>
      </c>
      <c r="V428" s="37">
        <f>IFERROR(INDEX('VOLO GUIDE TO WATERDEEP'!G$3:G$166,MATCH($H428,'VOLO GUIDE TO WATERDEEP'!$A$3:$A$166,0),1),"")</f>
        <v>0</v>
      </c>
      <c r="W428" s="37" t="str">
        <f>IFERROR(INDEX('VOLO GUIDE TO WATERDEEP'!I$3:I$166,MATCH($H428,'VOLO GUIDE TO WATERDEEP'!$A$3:$A$166,0),1),"")</f>
        <v>DOCK WARD</v>
      </c>
      <c r="X428" s="98"/>
      <c r="Y428" s="37" t="str">
        <f>IFERROR(INDEX(ORGANIZATIONS!$B$2:$B$43,MATCH($F428,ORGANIZATIONS!$G$2:$G$43,0),1),"")</f>
        <v/>
      </c>
      <c r="Z428" s="98"/>
      <c r="AA428" s="37" t="str">
        <f>IFERROR(INDEX(ORGANIZATIONS!$Z$3:$Z$45,MATCH($F428,ORGANIZATIONS!$Y$3:$Y$45,0),1),"")</f>
        <v/>
      </c>
      <c r="AB428" s="98"/>
      <c r="AC428" s="403"/>
      <c r="AD428" s="403"/>
      <c r="AE428" s="403"/>
      <c r="AF428" s="403"/>
      <c r="AG428" s="98"/>
      <c r="AH428" s="403"/>
      <c r="AI428" s="403"/>
      <c r="AJ428" s="403"/>
      <c r="AK428" s="403"/>
      <c r="AL428" s="98"/>
      <c r="AM428" s="403"/>
      <c r="AN428" s="403"/>
      <c r="AO428" s="403"/>
      <c r="AP428" s="403"/>
      <c r="AQ428" s="403"/>
    </row>
    <row r="429" spans="1:43">
      <c r="A429" t="s">
        <v>1194</v>
      </c>
      <c r="B429" s="1" t="str">
        <f t="shared" si="10"/>
        <v>D33</v>
      </c>
      <c r="C429" s="1" t="str">
        <f t="shared" si="11"/>
        <v>House of Pride Perfumes (business, C, 1)</v>
      </c>
      <c r="F429" s="37" t="s">
        <v>1525</v>
      </c>
      <c r="G429" s="37" t="s">
        <v>1993</v>
      </c>
      <c r="H429" s="61" t="s">
        <v>2559</v>
      </c>
      <c r="I429" s="61" t="s">
        <v>3291</v>
      </c>
      <c r="J429" s="61" t="s">
        <v>2164</v>
      </c>
      <c r="K429" s="61" t="s">
        <v>2144</v>
      </c>
      <c r="L429" s="61">
        <v>1</v>
      </c>
      <c r="M429" s="61"/>
      <c r="N429" s="61"/>
      <c r="O429" s="108" t="s">
        <v>6659</v>
      </c>
      <c r="P429" s="98"/>
      <c r="Q429" s="37" t="str">
        <f>IFERROR(INDEX('VOLO GUIDE TO WATERDEEP'!B$3:B$166,MATCH($H429,'VOLO GUIDE TO WATERDEEP'!$A$3:$A$166,0),1),"")</f>
        <v/>
      </c>
      <c r="R429" s="37" t="str">
        <f>IFERROR(INDEX('VOLO GUIDE TO WATERDEEP'!C$3:C$166,MATCH($H429,'VOLO GUIDE TO WATERDEEP'!$A$3:$A$166,0),1),"")</f>
        <v/>
      </c>
      <c r="S429" s="37" t="str">
        <f>IFERROR(INDEX('VOLO GUIDE TO WATERDEEP'!D$3:D$166,MATCH($H429,'VOLO GUIDE TO WATERDEEP'!$A$3:$A$166,0),1),"")</f>
        <v/>
      </c>
      <c r="T429" s="37" t="str">
        <f>IFERROR(INDEX('VOLO GUIDE TO WATERDEEP'!E$3:E$166,MATCH($H429,'VOLO GUIDE TO WATERDEEP'!$A$3:$A$166,0),1),"")</f>
        <v/>
      </c>
      <c r="U429" s="37" t="str">
        <f>IFERROR(INDEX('VOLO GUIDE TO WATERDEEP'!F$3:F$166,MATCH($H429,'VOLO GUIDE TO WATERDEEP'!$A$3:$A$166,0),1),"")</f>
        <v/>
      </c>
      <c r="V429" s="37" t="str">
        <f>IFERROR(INDEX('VOLO GUIDE TO WATERDEEP'!G$3:G$166,MATCH($H429,'VOLO GUIDE TO WATERDEEP'!$A$3:$A$166,0),1),"")</f>
        <v/>
      </c>
      <c r="W429" s="37" t="str">
        <f>IFERROR(INDEX('VOLO GUIDE TO WATERDEEP'!I$3:I$166,MATCH($H429,'VOLO GUIDE TO WATERDEEP'!$A$3:$A$166,0),1),"")</f>
        <v/>
      </c>
      <c r="X429" s="98"/>
      <c r="Y429" s="37" t="str">
        <f>IFERROR(INDEX(ORGANIZATIONS!$B$2:$B$43,MATCH($F429,ORGANIZATIONS!$G$2:$G$43,0),1),"")</f>
        <v/>
      </c>
      <c r="Z429" s="98"/>
      <c r="AA429" s="37" t="str">
        <f>IFERROR(INDEX(ORGANIZATIONS!$Z$3:$Z$45,MATCH($F429,ORGANIZATIONS!$Y$3:$Y$45,0),1),"")</f>
        <v/>
      </c>
      <c r="AB429" s="98"/>
      <c r="AC429" s="403"/>
      <c r="AD429" s="403"/>
      <c r="AE429" s="403"/>
      <c r="AF429" s="403"/>
      <c r="AG429" s="98"/>
      <c r="AH429" s="403"/>
      <c r="AI429" s="403"/>
      <c r="AJ429" s="403"/>
      <c r="AK429" s="403"/>
      <c r="AL429" s="98"/>
      <c r="AM429" s="403"/>
      <c r="AN429" s="403"/>
      <c r="AO429" s="403"/>
      <c r="AP429" s="403"/>
      <c r="AQ429" s="403"/>
    </row>
    <row r="430" spans="1:43">
      <c r="A430" t="s">
        <v>1195</v>
      </c>
      <c r="B430" s="1" t="str">
        <f t="shared" si="10"/>
        <v>D34</v>
      </c>
      <c r="C430" s="1" t="str">
        <f t="shared" si="11"/>
        <v>Arnagu's the Shipwright's residence (row house, B, 3)</v>
      </c>
      <c r="F430" s="37" t="s">
        <v>1526</v>
      </c>
      <c r="G430" s="37" t="s">
        <v>1994</v>
      </c>
      <c r="H430" s="61" t="s">
        <v>2560</v>
      </c>
      <c r="I430" s="61" t="s">
        <v>3291</v>
      </c>
      <c r="J430" s="61" t="s">
        <v>2165</v>
      </c>
      <c r="K430" s="61" t="s">
        <v>2156</v>
      </c>
      <c r="L430" s="61">
        <v>3</v>
      </c>
      <c r="M430" s="61"/>
      <c r="N430" s="61"/>
      <c r="O430" s="108" t="s">
        <v>6659</v>
      </c>
      <c r="P430" s="98"/>
      <c r="Q430" s="37" t="str">
        <f>IFERROR(INDEX('VOLO GUIDE TO WATERDEEP'!B$3:B$166,MATCH($H430,'VOLO GUIDE TO WATERDEEP'!$A$3:$A$166,0),1),"")</f>
        <v/>
      </c>
      <c r="R430" s="37" t="str">
        <f>IFERROR(INDEX('VOLO GUIDE TO WATERDEEP'!C$3:C$166,MATCH($H430,'VOLO GUIDE TO WATERDEEP'!$A$3:$A$166,0),1),"")</f>
        <v/>
      </c>
      <c r="S430" s="37" t="str">
        <f>IFERROR(INDEX('VOLO GUIDE TO WATERDEEP'!D$3:D$166,MATCH($H430,'VOLO GUIDE TO WATERDEEP'!$A$3:$A$166,0),1),"")</f>
        <v/>
      </c>
      <c r="T430" s="37" t="str">
        <f>IFERROR(INDEX('VOLO GUIDE TO WATERDEEP'!E$3:E$166,MATCH($H430,'VOLO GUIDE TO WATERDEEP'!$A$3:$A$166,0),1),"")</f>
        <v/>
      </c>
      <c r="U430" s="37" t="str">
        <f>IFERROR(INDEX('VOLO GUIDE TO WATERDEEP'!F$3:F$166,MATCH($H430,'VOLO GUIDE TO WATERDEEP'!$A$3:$A$166,0),1),"")</f>
        <v/>
      </c>
      <c r="V430" s="37" t="str">
        <f>IFERROR(INDEX('VOLO GUIDE TO WATERDEEP'!G$3:G$166,MATCH($H430,'VOLO GUIDE TO WATERDEEP'!$A$3:$A$166,0),1),"")</f>
        <v/>
      </c>
      <c r="W430" s="37" t="str">
        <f>IFERROR(INDEX('VOLO GUIDE TO WATERDEEP'!I$3:I$166,MATCH($H430,'VOLO GUIDE TO WATERDEEP'!$A$3:$A$166,0),1),"")</f>
        <v/>
      </c>
      <c r="X430" s="98"/>
      <c r="Y430" s="37" t="str">
        <f>IFERROR(INDEX(ORGANIZATIONS!$B$2:$B$43,MATCH($F430,ORGANIZATIONS!$G$2:$G$43,0),1),"")</f>
        <v/>
      </c>
      <c r="Z430" s="98"/>
      <c r="AA430" s="37" t="str">
        <f>IFERROR(INDEX(ORGANIZATIONS!$Z$3:$Z$45,MATCH($F430,ORGANIZATIONS!$Y$3:$Y$45,0),1),"")</f>
        <v/>
      </c>
      <c r="AB430" s="98"/>
      <c r="AC430" s="403"/>
      <c r="AD430" s="403"/>
      <c r="AE430" s="403"/>
      <c r="AF430" s="403"/>
      <c r="AG430" s="98"/>
      <c r="AH430" s="403"/>
      <c r="AI430" s="403"/>
      <c r="AJ430" s="403"/>
      <c r="AK430" s="403"/>
      <c r="AL430" s="98"/>
      <c r="AM430" s="403"/>
      <c r="AN430" s="403"/>
      <c r="AO430" s="403"/>
      <c r="AP430" s="403"/>
      <c r="AQ430" s="403"/>
    </row>
    <row r="431" spans="1:43">
      <c r="A431" t="s">
        <v>1196</v>
      </c>
      <c r="B431" s="1" t="str">
        <f t="shared" si="10"/>
        <v>D35</v>
      </c>
      <c r="C431" s="1" t="str">
        <f t="shared" si="11"/>
        <v>Full Sails (tavern/guildhall, C, 3)</v>
      </c>
      <c r="F431" s="37" t="s">
        <v>1527</v>
      </c>
      <c r="G431" s="37" t="s">
        <v>1995</v>
      </c>
      <c r="H431" s="61" t="s">
        <v>2561</v>
      </c>
      <c r="I431" s="61" t="s">
        <v>3291</v>
      </c>
      <c r="J431" s="61" t="s">
        <v>2194</v>
      </c>
      <c r="K431" s="61" t="s">
        <v>2144</v>
      </c>
      <c r="L431" s="61">
        <v>3</v>
      </c>
      <c r="M431" s="61"/>
      <c r="N431" s="61"/>
      <c r="O431" s="108" t="s">
        <v>6659</v>
      </c>
      <c r="P431" s="98"/>
      <c r="Q431" s="37" t="str">
        <f>IFERROR(INDEX('VOLO GUIDE TO WATERDEEP'!B$3:B$166,MATCH($H431,'VOLO GUIDE TO WATERDEEP'!$A$3:$A$166,0),1),"")</f>
        <v/>
      </c>
      <c r="R431" s="37" t="str">
        <f>IFERROR(INDEX('VOLO GUIDE TO WATERDEEP'!C$3:C$166,MATCH($H431,'VOLO GUIDE TO WATERDEEP'!$A$3:$A$166,0),1),"")</f>
        <v/>
      </c>
      <c r="S431" s="37" t="str">
        <f>IFERROR(INDEX('VOLO GUIDE TO WATERDEEP'!D$3:D$166,MATCH($H431,'VOLO GUIDE TO WATERDEEP'!$A$3:$A$166,0),1),"")</f>
        <v/>
      </c>
      <c r="T431" s="37" t="str">
        <f>IFERROR(INDEX('VOLO GUIDE TO WATERDEEP'!E$3:E$166,MATCH($H431,'VOLO GUIDE TO WATERDEEP'!$A$3:$A$166,0),1),"")</f>
        <v/>
      </c>
      <c r="U431" s="37" t="str">
        <f>IFERROR(INDEX('VOLO GUIDE TO WATERDEEP'!F$3:F$166,MATCH($H431,'VOLO GUIDE TO WATERDEEP'!$A$3:$A$166,0),1),"")</f>
        <v/>
      </c>
      <c r="V431" s="37" t="str">
        <f>IFERROR(INDEX('VOLO GUIDE TO WATERDEEP'!G$3:G$166,MATCH($H431,'VOLO GUIDE TO WATERDEEP'!$A$3:$A$166,0),1),"")</f>
        <v/>
      </c>
      <c r="W431" s="37" t="str">
        <f>IFERROR(INDEX('VOLO GUIDE TO WATERDEEP'!I$3:I$166,MATCH($H431,'VOLO GUIDE TO WATERDEEP'!$A$3:$A$166,0),1),"")</f>
        <v/>
      </c>
      <c r="X431" s="98"/>
      <c r="Y431" s="37" t="str">
        <f>IFERROR(INDEX(ORGANIZATIONS!$B$2:$B$43,MATCH($F431,ORGANIZATIONS!$G$2:$G$43,0),1),"")</f>
        <v>Most Diligent League of Sail-makers &amp; Cordwainers</v>
      </c>
      <c r="Z431" s="98"/>
      <c r="AA431" s="37" t="str">
        <f>IFERROR(INDEX(ORGANIZATIONS!$Z$3:$Z$45,MATCH($F431,ORGANIZATIONS!$Y$3:$Y$45,0),1),"")</f>
        <v/>
      </c>
      <c r="AB431" s="98"/>
      <c r="AC431" s="403"/>
      <c r="AD431" s="403"/>
      <c r="AE431" s="403"/>
      <c r="AF431" s="403"/>
      <c r="AG431" s="98"/>
      <c r="AH431" s="403"/>
      <c r="AI431" s="403"/>
      <c r="AJ431" s="403"/>
      <c r="AK431" s="403"/>
      <c r="AL431" s="98"/>
      <c r="AM431" s="403"/>
      <c r="AN431" s="403"/>
      <c r="AO431" s="403"/>
      <c r="AP431" s="403"/>
      <c r="AQ431" s="403"/>
    </row>
    <row r="432" spans="1:43">
      <c r="A432" t="s">
        <v>1197</v>
      </c>
      <c r="B432" s="1" t="str">
        <f t="shared" si="10"/>
        <v>D36</v>
      </c>
      <c r="C432" s="1" t="str">
        <f t="shared" si="11"/>
        <v>The Blushing Mermaid (festhall, C, 2s &amp; 3s)</v>
      </c>
      <c r="F432" s="37" t="s">
        <v>1528</v>
      </c>
      <c r="G432" s="37" t="s">
        <v>1996</v>
      </c>
      <c r="H432" s="61" t="s">
        <v>2562</v>
      </c>
      <c r="I432" s="61" t="s">
        <v>3291</v>
      </c>
      <c r="J432" s="61" t="s">
        <v>2169</v>
      </c>
      <c r="K432" s="61" t="s">
        <v>2144</v>
      </c>
      <c r="L432" s="61" t="s">
        <v>2145</v>
      </c>
      <c r="M432" s="61"/>
      <c r="N432" s="61"/>
      <c r="O432" s="108" t="s">
        <v>6659</v>
      </c>
      <c r="P432" s="98"/>
      <c r="Q432" s="37">
        <f>IFERROR(INDEX('VOLO GUIDE TO WATERDEEP'!B$3:B$166,MATCH($H432,'VOLO GUIDE TO WATERDEEP'!$A$3:$A$166,0),1),"")</f>
        <v>4</v>
      </c>
      <c r="R432" s="37">
        <f>IFERROR(INDEX('VOLO GUIDE TO WATERDEEP'!C$3:C$166,MATCH($H432,'VOLO GUIDE TO WATERDEEP'!$A$3:$A$166,0),1),"")</f>
        <v>3</v>
      </c>
      <c r="S432" s="37">
        <f>IFERROR(INDEX('VOLO GUIDE TO WATERDEEP'!D$3:D$166,MATCH($H432,'VOLO GUIDE TO WATERDEEP'!$A$3:$A$166,0),1),"")</f>
        <v>3</v>
      </c>
      <c r="T432" s="37">
        <f>IFERROR(INDEX('VOLO GUIDE TO WATERDEEP'!E$3:E$166,MATCH($H432,'VOLO GUIDE TO WATERDEEP'!$A$3:$A$166,0),1),"")</f>
        <v>0</v>
      </c>
      <c r="U432" s="37" t="str">
        <f>IFERROR(INDEX('VOLO GUIDE TO WATERDEEP'!F$3:F$166,MATCH($H432,'VOLO GUIDE TO WATERDEEP'!$A$3:$A$166,0),1),"")</f>
        <v>Inn, Tavern &amp; Festhall</v>
      </c>
      <c r="V432" s="37">
        <f>IFERROR(INDEX('VOLO GUIDE TO WATERDEEP'!G$3:G$166,MATCH($H432,'VOLO GUIDE TO WATERDEEP'!$A$3:$A$166,0),1),"")</f>
        <v>0</v>
      </c>
      <c r="W432" s="37" t="str">
        <f>IFERROR(INDEX('VOLO GUIDE TO WATERDEEP'!I$3:I$166,MATCH($H432,'VOLO GUIDE TO WATERDEEP'!$A$3:$A$166,0),1),"")</f>
        <v>DOCK WARD</v>
      </c>
      <c r="X432" s="98"/>
      <c r="Y432" s="37" t="str">
        <f>IFERROR(INDEX(ORGANIZATIONS!$B$2:$B$43,MATCH($F432,ORGANIZATIONS!$G$2:$G$43,0),1),"")</f>
        <v/>
      </c>
      <c r="Z432" s="98"/>
      <c r="AA432" s="37" t="str">
        <f>IFERROR(INDEX(ORGANIZATIONS!$Z$3:$Z$45,MATCH($F432,ORGANIZATIONS!$Y$3:$Y$45,0),1),"")</f>
        <v/>
      </c>
      <c r="AB432" s="98"/>
      <c r="AC432" s="403"/>
      <c r="AD432" s="403"/>
      <c r="AE432" s="403"/>
      <c r="AF432" s="403"/>
      <c r="AG432" s="98"/>
      <c r="AH432" s="403"/>
      <c r="AI432" s="403"/>
      <c r="AJ432" s="403"/>
      <c r="AK432" s="403"/>
      <c r="AL432" s="98"/>
      <c r="AM432" s="403"/>
      <c r="AN432" s="403"/>
      <c r="AO432" s="403"/>
      <c r="AP432" s="403"/>
      <c r="AQ432" s="403"/>
    </row>
    <row r="433" spans="1:43">
      <c r="A433" t="s">
        <v>1198</v>
      </c>
      <c r="B433" s="1" t="str">
        <f t="shared" si="10"/>
        <v>D37</v>
      </c>
      <c r="C433" s="1" t="str">
        <f t="shared" si="11"/>
        <v>Felhaur's Fine Fish (business, D, 1)</v>
      </c>
      <c r="F433" s="37" t="s">
        <v>1529</v>
      </c>
      <c r="G433" s="37" t="s">
        <v>1997</v>
      </c>
      <c r="H433" s="61" t="s">
        <v>2563</v>
      </c>
      <c r="I433" s="61" t="s">
        <v>3291</v>
      </c>
      <c r="J433" s="61" t="s">
        <v>2164</v>
      </c>
      <c r="K433" s="61" t="s">
        <v>2158</v>
      </c>
      <c r="L433" s="61">
        <v>1</v>
      </c>
      <c r="M433" s="61"/>
      <c r="N433" s="61"/>
      <c r="O433" s="108" t="s">
        <v>6659</v>
      </c>
      <c r="P433" s="98"/>
      <c r="Q433" s="37" t="str">
        <f>IFERROR(INDEX('VOLO GUIDE TO WATERDEEP'!B$3:B$166,MATCH($H433,'VOLO GUIDE TO WATERDEEP'!$A$3:$A$166,0),1),"")</f>
        <v/>
      </c>
      <c r="R433" s="37" t="str">
        <f>IFERROR(INDEX('VOLO GUIDE TO WATERDEEP'!C$3:C$166,MATCH($H433,'VOLO GUIDE TO WATERDEEP'!$A$3:$A$166,0),1),"")</f>
        <v/>
      </c>
      <c r="S433" s="37" t="str">
        <f>IFERROR(INDEX('VOLO GUIDE TO WATERDEEP'!D$3:D$166,MATCH($H433,'VOLO GUIDE TO WATERDEEP'!$A$3:$A$166,0),1),"")</f>
        <v/>
      </c>
      <c r="T433" s="37" t="str">
        <f>IFERROR(INDEX('VOLO GUIDE TO WATERDEEP'!E$3:E$166,MATCH($H433,'VOLO GUIDE TO WATERDEEP'!$A$3:$A$166,0),1),"")</f>
        <v/>
      </c>
      <c r="U433" s="37" t="str">
        <f>IFERROR(INDEX('VOLO GUIDE TO WATERDEEP'!F$3:F$166,MATCH($H433,'VOLO GUIDE TO WATERDEEP'!$A$3:$A$166,0),1),"")</f>
        <v/>
      </c>
      <c r="V433" s="37" t="str">
        <f>IFERROR(INDEX('VOLO GUIDE TO WATERDEEP'!G$3:G$166,MATCH($H433,'VOLO GUIDE TO WATERDEEP'!$A$3:$A$166,0),1),"")</f>
        <v/>
      </c>
      <c r="W433" s="37" t="str">
        <f>IFERROR(INDEX('VOLO GUIDE TO WATERDEEP'!I$3:I$166,MATCH($H433,'VOLO GUIDE TO WATERDEEP'!$A$3:$A$166,0),1),"")</f>
        <v/>
      </c>
      <c r="X433" s="98"/>
      <c r="Y433" s="37" t="str">
        <f>IFERROR(INDEX(ORGANIZATIONS!$B$2:$B$43,MATCH($F433,ORGANIZATIONS!$G$2:$G$43,0),1),"")</f>
        <v/>
      </c>
      <c r="Z433" s="98"/>
      <c r="AA433" s="37" t="str">
        <f>IFERROR(INDEX(ORGANIZATIONS!$Z$3:$Z$45,MATCH($F433,ORGANIZATIONS!$Y$3:$Y$45,0),1),"")</f>
        <v/>
      </c>
      <c r="AB433" s="98"/>
      <c r="AC433" s="403"/>
      <c r="AD433" s="403"/>
      <c r="AE433" s="403"/>
      <c r="AF433" s="403"/>
      <c r="AG433" s="98"/>
      <c r="AH433" s="403"/>
      <c r="AI433" s="403"/>
      <c r="AJ433" s="403"/>
      <c r="AK433" s="403"/>
      <c r="AL433" s="98"/>
      <c r="AM433" s="403"/>
      <c r="AN433" s="403"/>
      <c r="AO433" s="403"/>
      <c r="AP433" s="403"/>
      <c r="AQ433" s="403"/>
    </row>
    <row r="434" spans="1:43">
      <c r="A434" t="s">
        <v>1199</v>
      </c>
      <c r="B434" s="1" t="str">
        <f t="shared" si="10"/>
        <v>D38</v>
      </c>
      <c r="C434" s="1" t="str">
        <f t="shared" si="11"/>
        <v>Khostal Hannass, Fine Nuts (business, D, 1)</v>
      </c>
      <c r="F434" s="37" t="s">
        <v>1530</v>
      </c>
      <c r="G434" s="37" t="s">
        <v>1998</v>
      </c>
      <c r="H434" s="61" t="s">
        <v>2564</v>
      </c>
      <c r="I434" s="61" t="s">
        <v>3291</v>
      </c>
      <c r="J434" s="61" t="s">
        <v>2164</v>
      </c>
      <c r="K434" s="61" t="s">
        <v>2158</v>
      </c>
      <c r="L434" s="61">
        <v>1</v>
      </c>
      <c r="M434" s="61"/>
      <c r="N434" s="61"/>
      <c r="O434" s="108" t="s">
        <v>6659</v>
      </c>
      <c r="P434" s="98"/>
      <c r="Q434" s="37" t="str">
        <f>IFERROR(INDEX('VOLO GUIDE TO WATERDEEP'!B$3:B$166,MATCH($H434,'VOLO GUIDE TO WATERDEEP'!$A$3:$A$166,0),1),"")</f>
        <v/>
      </c>
      <c r="R434" s="37" t="str">
        <f>IFERROR(INDEX('VOLO GUIDE TO WATERDEEP'!C$3:C$166,MATCH($H434,'VOLO GUIDE TO WATERDEEP'!$A$3:$A$166,0),1),"")</f>
        <v/>
      </c>
      <c r="S434" s="37" t="str">
        <f>IFERROR(INDEX('VOLO GUIDE TO WATERDEEP'!D$3:D$166,MATCH($H434,'VOLO GUIDE TO WATERDEEP'!$A$3:$A$166,0),1),"")</f>
        <v/>
      </c>
      <c r="T434" s="37" t="str">
        <f>IFERROR(INDEX('VOLO GUIDE TO WATERDEEP'!E$3:E$166,MATCH($H434,'VOLO GUIDE TO WATERDEEP'!$A$3:$A$166,0),1),"")</f>
        <v/>
      </c>
      <c r="U434" s="37" t="str">
        <f>IFERROR(INDEX('VOLO GUIDE TO WATERDEEP'!F$3:F$166,MATCH($H434,'VOLO GUIDE TO WATERDEEP'!$A$3:$A$166,0),1),"")</f>
        <v/>
      </c>
      <c r="V434" s="37" t="str">
        <f>IFERROR(INDEX('VOLO GUIDE TO WATERDEEP'!G$3:G$166,MATCH($H434,'VOLO GUIDE TO WATERDEEP'!$A$3:$A$166,0),1),"")</f>
        <v/>
      </c>
      <c r="W434" s="37" t="str">
        <f>IFERROR(INDEX('VOLO GUIDE TO WATERDEEP'!I$3:I$166,MATCH($H434,'VOLO GUIDE TO WATERDEEP'!$A$3:$A$166,0),1),"")</f>
        <v/>
      </c>
      <c r="X434" s="98"/>
      <c r="Y434" s="37" t="str">
        <f>IFERROR(INDEX(ORGANIZATIONS!$B$2:$B$43,MATCH($F434,ORGANIZATIONS!$G$2:$G$43,0),1),"")</f>
        <v/>
      </c>
      <c r="Z434" s="98"/>
      <c r="AA434" s="37" t="str">
        <f>IFERROR(INDEX(ORGANIZATIONS!$Z$3:$Z$45,MATCH($F434,ORGANIZATIONS!$Y$3:$Y$45,0),1),"")</f>
        <v/>
      </c>
      <c r="AB434" s="98"/>
      <c r="AC434" s="403"/>
      <c r="AD434" s="403"/>
      <c r="AE434" s="403"/>
      <c r="AF434" s="403"/>
      <c r="AG434" s="98"/>
      <c r="AH434" s="403"/>
      <c r="AI434" s="403"/>
      <c r="AJ434" s="403"/>
      <c r="AK434" s="403"/>
      <c r="AL434" s="98"/>
      <c r="AM434" s="403"/>
      <c r="AN434" s="403"/>
      <c r="AO434" s="403"/>
      <c r="AP434" s="403"/>
      <c r="AQ434" s="403"/>
    </row>
    <row r="435" spans="1:43">
      <c r="A435" t="s">
        <v>1200</v>
      </c>
      <c r="B435" s="1" t="str">
        <f t="shared" si="10"/>
        <v>D39</v>
      </c>
      <c r="C435" s="1" t="str">
        <f t="shared" si="11"/>
        <v>Seaswealth Hall (guildhall, C, 2)</v>
      </c>
      <c r="F435" s="37" t="s">
        <v>1531</v>
      </c>
      <c r="G435" s="37" t="s">
        <v>1999</v>
      </c>
      <c r="H435" s="61" t="s">
        <v>2565</v>
      </c>
      <c r="I435" s="61" t="s">
        <v>3291</v>
      </c>
      <c r="J435" s="61" t="s">
        <v>2171</v>
      </c>
      <c r="K435" s="61" t="s">
        <v>2144</v>
      </c>
      <c r="L435" s="61">
        <v>2</v>
      </c>
      <c r="M435" s="61"/>
      <c r="N435" s="61"/>
      <c r="O435" s="108" t="s">
        <v>6659</v>
      </c>
      <c r="P435" s="98"/>
      <c r="Q435" s="37" t="str">
        <f>IFERROR(INDEX('VOLO GUIDE TO WATERDEEP'!B$3:B$166,MATCH($H435,'VOLO GUIDE TO WATERDEEP'!$A$3:$A$166,0),1),"")</f>
        <v/>
      </c>
      <c r="R435" s="37" t="str">
        <f>IFERROR(INDEX('VOLO GUIDE TO WATERDEEP'!C$3:C$166,MATCH($H435,'VOLO GUIDE TO WATERDEEP'!$A$3:$A$166,0),1),"")</f>
        <v/>
      </c>
      <c r="S435" s="37" t="str">
        <f>IFERROR(INDEX('VOLO GUIDE TO WATERDEEP'!D$3:D$166,MATCH($H435,'VOLO GUIDE TO WATERDEEP'!$A$3:$A$166,0),1),"")</f>
        <v/>
      </c>
      <c r="T435" s="37" t="str">
        <f>IFERROR(INDEX('VOLO GUIDE TO WATERDEEP'!E$3:E$166,MATCH($H435,'VOLO GUIDE TO WATERDEEP'!$A$3:$A$166,0),1),"")</f>
        <v/>
      </c>
      <c r="U435" s="37" t="str">
        <f>IFERROR(INDEX('VOLO GUIDE TO WATERDEEP'!F$3:F$166,MATCH($H435,'VOLO GUIDE TO WATERDEEP'!$A$3:$A$166,0),1),"")</f>
        <v/>
      </c>
      <c r="V435" s="37" t="str">
        <f>IFERROR(INDEX('VOLO GUIDE TO WATERDEEP'!G$3:G$166,MATCH($H435,'VOLO GUIDE TO WATERDEEP'!$A$3:$A$166,0),1),"")</f>
        <v/>
      </c>
      <c r="W435" s="37" t="str">
        <f>IFERROR(INDEX('VOLO GUIDE TO WATERDEEP'!I$3:I$166,MATCH($H435,'VOLO GUIDE TO WATERDEEP'!$A$3:$A$166,0),1),"")</f>
        <v/>
      </c>
      <c r="X435" s="98"/>
      <c r="Y435" s="37" t="str">
        <f>IFERROR(INDEX(ORGANIZATIONS!$B$2:$B$43,MATCH($F435,ORGANIZATIONS!$G$2:$G$43,0),1),"")</f>
        <v>Fishmongers' Fellowship</v>
      </c>
      <c r="Z435" s="98"/>
      <c r="AA435" s="37" t="str">
        <f>IFERROR(INDEX(ORGANIZATIONS!$Z$3:$Z$45,MATCH($F435,ORGANIZATIONS!$Y$3:$Y$45,0),1),"")</f>
        <v/>
      </c>
      <c r="AB435" s="98"/>
      <c r="AC435" s="403"/>
      <c r="AD435" s="403"/>
      <c r="AE435" s="403"/>
      <c r="AF435" s="403"/>
      <c r="AG435" s="98"/>
      <c r="AH435" s="403"/>
      <c r="AI435" s="403"/>
      <c r="AJ435" s="403"/>
      <c r="AK435" s="403"/>
      <c r="AL435" s="98"/>
      <c r="AM435" s="403"/>
      <c r="AN435" s="403"/>
      <c r="AO435" s="403"/>
      <c r="AP435" s="403"/>
      <c r="AQ435" s="403"/>
    </row>
    <row r="436" spans="1:43">
      <c r="A436" t="s">
        <v>1201</v>
      </c>
      <c r="B436" s="1" t="str">
        <f t="shared" si="10"/>
        <v>D40</v>
      </c>
      <c r="C436" s="1" t="str">
        <f t="shared" si="11"/>
        <v>Nestaur the Ropemaker (business, C, 2)</v>
      </c>
      <c r="F436" s="37" t="s">
        <v>1532</v>
      </c>
      <c r="G436" s="37" t="s">
        <v>2000</v>
      </c>
      <c r="H436" s="61" t="s">
        <v>2566</v>
      </c>
      <c r="I436" s="61" t="s">
        <v>3291</v>
      </c>
      <c r="J436" s="61" t="s">
        <v>2164</v>
      </c>
      <c r="K436" s="61" t="s">
        <v>2144</v>
      </c>
      <c r="L436" s="61">
        <v>2</v>
      </c>
      <c r="M436" s="61"/>
      <c r="N436" s="61"/>
      <c r="O436" s="108" t="s">
        <v>6659</v>
      </c>
      <c r="P436" s="98"/>
      <c r="Q436" s="37" t="str">
        <f>IFERROR(INDEX('VOLO GUIDE TO WATERDEEP'!B$3:B$166,MATCH($H436,'VOLO GUIDE TO WATERDEEP'!$A$3:$A$166,0),1),"")</f>
        <v/>
      </c>
      <c r="R436" s="37" t="str">
        <f>IFERROR(INDEX('VOLO GUIDE TO WATERDEEP'!C$3:C$166,MATCH($H436,'VOLO GUIDE TO WATERDEEP'!$A$3:$A$166,0),1),"")</f>
        <v/>
      </c>
      <c r="S436" s="37" t="str">
        <f>IFERROR(INDEX('VOLO GUIDE TO WATERDEEP'!D$3:D$166,MATCH($H436,'VOLO GUIDE TO WATERDEEP'!$A$3:$A$166,0),1),"")</f>
        <v/>
      </c>
      <c r="T436" s="37" t="str">
        <f>IFERROR(INDEX('VOLO GUIDE TO WATERDEEP'!E$3:E$166,MATCH($H436,'VOLO GUIDE TO WATERDEEP'!$A$3:$A$166,0),1),"")</f>
        <v/>
      </c>
      <c r="U436" s="37" t="str">
        <f>IFERROR(INDEX('VOLO GUIDE TO WATERDEEP'!F$3:F$166,MATCH($H436,'VOLO GUIDE TO WATERDEEP'!$A$3:$A$166,0),1),"")</f>
        <v/>
      </c>
      <c r="V436" s="37" t="str">
        <f>IFERROR(INDEX('VOLO GUIDE TO WATERDEEP'!G$3:G$166,MATCH($H436,'VOLO GUIDE TO WATERDEEP'!$A$3:$A$166,0),1),"")</f>
        <v/>
      </c>
      <c r="W436" s="37" t="str">
        <f>IFERROR(INDEX('VOLO GUIDE TO WATERDEEP'!I$3:I$166,MATCH($H436,'VOLO GUIDE TO WATERDEEP'!$A$3:$A$166,0),1),"")</f>
        <v/>
      </c>
      <c r="X436" s="98"/>
      <c r="Y436" s="37" t="str">
        <f>IFERROR(INDEX(ORGANIZATIONS!$B$2:$B$43,MATCH($F436,ORGANIZATIONS!$G$2:$G$43,0),1),"")</f>
        <v/>
      </c>
      <c r="Z436" s="98"/>
      <c r="AA436" s="37" t="str">
        <f>IFERROR(INDEX(ORGANIZATIONS!$Z$3:$Z$45,MATCH($F436,ORGANIZATIONS!$Y$3:$Y$45,0),1),"")</f>
        <v/>
      </c>
      <c r="AB436" s="98"/>
      <c r="AC436" s="403"/>
      <c r="AD436" s="403"/>
      <c r="AE436" s="403"/>
      <c r="AF436" s="403"/>
      <c r="AG436" s="98"/>
      <c r="AH436" s="403"/>
      <c r="AI436" s="403"/>
      <c r="AJ436" s="403"/>
      <c r="AK436" s="403"/>
      <c r="AL436" s="98"/>
      <c r="AM436" s="403"/>
      <c r="AN436" s="403"/>
      <c r="AO436" s="403"/>
      <c r="AP436" s="403"/>
      <c r="AQ436" s="403"/>
    </row>
    <row r="437" spans="1:43">
      <c r="A437" t="s">
        <v>1202</v>
      </c>
      <c r="B437" s="1" t="str">
        <f t="shared" si="10"/>
        <v>D41</v>
      </c>
      <c r="C437" s="1" t="str">
        <f t="shared" si="11"/>
        <v>The Sleeping Snake (tavern, D, 1)</v>
      </c>
      <c r="F437" s="37" t="s">
        <v>1533</v>
      </c>
      <c r="G437" s="37" t="s">
        <v>2001</v>
      </c>
      <c r="H437" s="61" t="s">
        <v>2567</v>
      </c>
      <c r="I437" s="61" t="s">
        <v>3291</v>
      </c>
      <c r="J437" s="61" t="s">
        <v>2168</v>
      </c>
      <c r="K437" s="61" t="s">
        <v>2158</v>
      </c>
      <c r="L437" s="61">
        <v>1</v>
      </c>
      <c r="M437" s="61"/>
      <c r="N437" s="61"/>
      <c r="O437" s="108" t="s">
        <v>6659</v>
      </c>
      <c r="P437" s="98"/>
      <c r="Q437" s="37">
        <f>IFERROR(INDEX('VOLO GUIDE TO WATERDEEP'!B$3:B$166,MATCH($H437,'VOLO GUIDE TO WATERDEEP'!$A$3:$A$166,0),1),"")</f>
        <v>4</v>
      </c>
      <c r="R437" s="37">
        <f>IFERROR(INDEX('VOLO GUIDE TO WATERDEEP'!C$3:C$166,MATCH($H437,'VOLO GUIDE TO WATERDEEP'!$A$3:$A$166,0),1),"")</f>
        <v>2</v>
      </c>
      <c r="S437" s="37">
        <f>IFERROR(INDEX('VOLO GUIDE TO WATERDEEP'!D$3:D$166,MATCH($H437,'VOLO GUIDE TO WATERDEEP'!$A$3:$A$166,0),1),"")</f>
        <v>0</v>
      </c>
      <c r="T437" s="37">
        <f>IFERROR(INDEX('VOLO GUIDE TO WATERDEEP'!E$3:E$166,MATCH($H437,'VOLO GUIDE TO WATERDEEP'!$A$3:$A$166,0),1),"")</f>
        <v>0</v>
      </c>
      <c r="U437" s="37" t="str">
        <f>IFERROR(INDEX('VOLO GUIDE TO WATERDEEP'!F$3:F$166,MATCH($H437,'VOLO GUIDE TO WATERDEEP'!$A$3:$A$166,0),1),"")</f>
        <v>Tavern</v>
      </c>
      <c r="V437" s="37" t="str">
        <f>IFERROR(INDEX('VOLO GUIDE TO WATERDEEP'!G$3:G$166,MATCH($H437,'VOLO GUIDE TO WATERDEEP'!$A$3:$A$166,0),1),"")</f>
        <v>Provender
• Ales &amp; stouts on tap: 2 cp/tankard
• Zzar: 5 cp/pint
Services
• Bed in Common Room: 6 cp/night
Staff
• Alard Belaerl, proprietor (hm)
• Kadya, bartender (hof)</v>
      </c>
      <c r="W437" s="37" t="str">
        <f>IFERROR(INDEX('VOLO GUIDE TO WATERDEEP'!I$3:I$166,MATCH($H437,'VOLO GUIDE TO WATERDEEP'!$A$3:$A$166,0),1),"")</f>
        <v>DOCK WARD</v>
      </c>
      <c r="X437" s="98"/>
      <c r="Y437" s="37" t="str">
        <f>IFERROR(INDEX(ORGANIZATIONS!$B$2:$B$43,MATCH($F437,ORGANIZATIONS!$G$2:$G$43,0),1),"")</f>
        <v/>
      </c>
      <c r="Z437" s="98"/>
      <c r="AA437" s="37" t="str">
        <f>IFERROR(INDEX(ORGANIZATIONS!$Z$3:$Z$45,MATCH($F437,ORGANIZATIONS!$Y$3:$Y$45,0),1),"")</f>
        <v/>
      </c>
      <c r="AB437" s="98"/>
      <c r="AC437" s="403"/>
      <c r="AD437" s="403"/>
      <c r="AE437" s="403"/>
      <c r="AF437" s="403"/>
      <c r="AG437" s="98"/>
      <c r="AH437" s="403"/>
      <c r="AI437" s="403"/>
      <c r="AJ437" s="403"/>
      <c r="AK437" s="403"/>
      <c r="AL437" s="98"/>
      <c r="AM437" s="403"/>
      <c r="AN437" s="403"/>
      <c r="AO437" s="403"/>
      <c r="AP437" s="403"/>
      <c r="AQ437" s="403"/>
    </row>
    <row r="438" spans="1:43">
      <c r="A438" t="s">
        <v>1203</v>
      </c>
      <c r="B438" s="1" t="str">
        <f t="shared" si="10"/>
        <v>D42</v>
      </c>
      <c r="C438" s="1" t="str">
        <f t="shared" si="11"/>
        <v>Shipmasters' Hall (inn, C, 3)</v>
      </c>
      <c r="F438" s="37" t="s">
        <v>1534</v>
      </c>
      <c r="G438" s="37" t="s">
        <v>2002</v>
      </c>
      <c r="H438" s="61" t="s">
        <v>2568</v>
      </c>
      <c r="I438" s="61" t="s">
        <v>3291</v>
      </c>
      <c r="J438" s="61" t="s">
        <v>2167</v>
      </c>
      <c r="K438" s="61" t="s">
        <v>2144</v>
      </c>
      <c r="L438" s="61">
        <v>3</v>
      </c>
      <c r="M438" s="61"/>
      <c r="N438" s="61"/>
      <c r="O438" s="108" t="s">
        <v>6659</v>
      </c>
      <c r="P438" s="98"/>
      <c r="Q438" s="37" t="str">
        <f>IFERROR(INDEX('VOLO GUIDE TO WATERDEEP'!B$3:B$166,MATCH($H438,'VOLO GUIDE TO WATERDEEP'!$A$3:$A$166,0),1),"")</f>
        <v/>
      </c>
      <c r="R438" s="37" t="str">
        <f>IFERROR(INDEX('VOLO GUIDE TO WATERDEEP'!C$3:C$166,MATCH($H438,'VOLO GUIDE TO WATERDEEP'!$A$3:$A$166,0),1),"")</f>
        <v/>
      </c>
      <c r="S438" s="37" t="str">
        <f>IFERROR(INDEX('VOLO GUIDE TO WATERDEEP'!D$3:D$166,MATCH($H438,'VOLO GUIDE TO WATERDEEP'!$A$3:$A$166,0),1),"")</f>
        <v/>
      </c>
      <c r="T438" s="37" t="str">
        <f>IFERROR(INDEX('VOLO GUIDE TO WATERDEEP'!E$3:E$166,MATCH($H438,'VOLO GUIDE TO WATERDEEP'!$A$3:$A$166,0),1),"")</f>
        <v/>
      </c>
      <c r="U438" s="37" t="str">
        <f>IFERROR(INDEX('VOLO GUIDE TO WATERDEEP'!F$3:F$166,MATCH($H438,'VOLO GUIDE TO WATERDEEP'!$A$3:$A$166,0),1),"")</f>
        <v/>
      </c>
      <c r="V438" s="37" t="str">
        <f>IFERROR(INDEX('VOLO GUIDE TO WATERDEEP'!G$3:G$166,MATCH($H438,'VOLO GUIDE TO WATERDEEP'!$A$3:$A$166,0),1),"")</f>
        <v/>
      </c>
      <c r="W438" s="37" t="str">
        <f>IFERROR(INDEX('VOLO GUIDE TO WATERDEEP'!I$3:I$166,MATCH($H438,'VOLO GUIDE TO WATERDEEP'!$A$3:$A$166,0),1),"")</f>
        <v/>
      </c>
      <c r="X438" s="98"/>
      <c r="Y438" s="37" t="str">
        <f>IFERROR(INDEX(ORGANIZATIONS!$B$2:$B$43,MATCH($F438,ORGANIZATIONS!$G$2:$G$43,0),1),"")</f>
        <v/>
      </c>
      <c r="Z438" s="98"/>
      <c r="AA438" s="37" t="str">
        <f>IFERROR(INDEX(ORGANIZATIONS!$Z$3:$Z$45,MATCH($F438,ORGANIZATIONS!$Y$3:$Y$45,0),1),"")</f>
        <v/>
      </c>
      <c r="AB438" s="98"/>
      <c r="AC438" s="403"/>
      <c r="AD438" s="403"/>
      <c r="AE438" s="403"/>
      <c r="AF438" s="403"/>
      <c r="AG438" s="98"/>
      <c r="AH438" s="403"/>
      <c r="AI438" s="403"/>
      <c r="AJ438" s="403"/>
      <c r="AK438" s="403"/>
      <c r="AL438" s="98"/>
      <c r="AM438" s="403"/>
      <c r="AN438" s="403"/>
      <c r="AO438" s="403"/>
      <c r="AP438" s="403"/>
      <c r="AQ438" s="403"/>
    </row>
    <row r="439" spans="1:43">
      <c r="A439" t="s">
        <v>1204</v>
      </c>
      <c r="B439" s="1" t="str">
        <f t="shared" si="10"/>
        <v>D43</v>
      </c>
      <c r="C439" s="1" t="str">
        <f t="shared" si="11"/>
        <v>Watermens' Hall (guildhall, C, 3)</v>
      </c>
      <c r="F439" s="37" t="s">
        <v>1535</v>
      </c>
      <c r="G439" s="37" t="s">
        <v>2003</v>
      </c>
      <c r="H439" s="61" t="s">
        <v>2569</v>
      </c>
      <c r="I439" s="61" t="s">
        <v>3291</v>
      </c>
      <c r="J439" s="61" t="s">
        <v>2171</v>
      </c>
      <c r="K439" s="61" t="s">
        <v>2144</v>
      </c>
      <c r="L439" s="61">
        <v>3</v>
      </c>
      <c r="M439" s="61"/>
      <c r="N439" s="61"/>
      <c r="O439" s="108" t="s">
        <v>6659</v>
      </c>
      <c r="P439" s="98"/>
      <c r="Q439" s="37" t="str">
        <f>IFERROR(INDEX('VOLO GUIDE TO WATERDEEP'!B$3:B$166,MATCH($H439,'VOLO GUIDE TO WATERDEEP'!$A$3:$A$166,0),1),"")</f>
        <v/>
      </c>
      <c r="R439" s="37" t="str">
        <f>IFERROR(INDEX('VOLO GUIDE TO WATERDEEP'!C$3:C$166,MATCH($H439,'VOLO GUIDE TO WATERDEEP'!$A$3:$A$166,0),1),"")</f>
        <v/>
      </c>
      <c r="S439" s="37" t="str">
        <f>IFERROR(INDEX('VOLO GUIDE TO WATERDEEP'!D$3:D$166,MATCH($H439,'VOLO GUIDE TO WATERDEEP'!$A$3:$A$166,0),1),"")</f>
        <v/>
      </c>
      <c r="T439" s="37" t="str">
        <f>IFERROR(INDEX('VOLO GUIDE TO WATERDEEP'!E$3:E$166,MATCH($H439,'VOLO GUIDE TO WATERDEEP'!$A$3:$A$166,0),1),"")</f>
        <v/>
      </c>
      <c r="U439" s="37" t="str">
        <f>IFERROR(INDEX('VOLO GUIDE TO WATERDEEP'!F$3:F$166,MATCH($H439,'VOLO GUIDE TO WATERDEEP'!$A$3:$A$166,0),1),"")</f>
        <v/>
      </c>
      <c r="V439" s="37" t="str">
        <f>IFERROR(INDEX('VOLO GUIDE TO WATERDEEP'!G$3:G$166,MATCH($H439,'VOLO GUIDE TO WATERDEEP'!$A$3:$A$166,0),1),"")</f>
        <v/>
      </c>
      <c r="W439" s="37" t="str">
        <f>IFERROR(INDEX('VOLO GUIDE TO WATERDEEP'!I$3:I$166,MATCH($H439,'VOLO GUIDE TO WATERDEEP'!$A$3:$A$166,0),1),"")</f>
        <v/>
      </c>
      <c r="X439" s="98"/>
      <c r="Y439" s="37" t="str">
        <f>IFERROR(INDEX(ORGANIZATIONS!$B$2:$B$43,MATCH($F439,ORGANIZATIONS!$G$2:$G$43,0),1),"")</f>
        <v>Guild of Watermen</v>
      </c>
      <c r="Z439" s="98"/>
      <c r="AA439" s="37" t="str">
        <f>IFERROR(INDEX(ORGANIZATIONS!$Z$3:$Z$45,MATCH($F439,ORGANIZATIONS!$Y$3:$Y$45,0),1),"")</f>
        <v/>
      </c>
      <c r="AB439" s="98"/>
      <c r="AC439" s="403"/>
      <c r="AD439" s="403"/>
      <c r="AE439" s="403"/>
      <c r="AF439" s="403"/>
      <c r="AG439" s="98"/>
      <c r="AH439" s="403"/>
      <c r="AI439" s="403"/>
      <c r="AJ439" s="403"/>
      <c r="AK439" s="403"/>
      <c r="AL439" s="98"/>
      <c r="AM439" s="403"/>
      <c r="AN439" s="403"/>
      <c r="AO439" s="403"/>
      <c r="AP439" s="403"/>
      <c r="AQ439" s="403"/>
    </row>
    <row r="440" spans="1:43">
      <c r="A440" t="s">
        <v>1205</v>
      </c>
      <c r="B440" s="1" t="str">
        <f t="shared" si="10"/>
        <v>D44</v>
      </c>
      <c r="C440" s="1" t="str">
        <f t="shared" si="11"/>
        <v>Mariners' Hall (guildhall, B, 3)</v>
      </c>
      <c r="F440" s="37" t="s">
        <v>1536</v>
      </c>
      <c r="G440" s="37" t="s">
        <v>2004</v>
      </c>
      <c r="H440" s="61" t="s">
        <v>2570</v>
      </c>
      <c r="I440" s="61" t="s">
        <v>3291</v>
      </c>
      <c r="J440" s="61" t="s">
        <v>2171</v>
      </c>
      <c r="K440" s="61" t="s">
        <v>2156</v>
      </c>
      <c r="L440" s="61">
        <v>3</v>
      </c>
      <c r="M440" s="61"/>
      <c r="N440" s="61"/>
      <c r="O440" s="108" t="s">
        <v>6659</v>
      </c>
      <c r="P440" s="98"/>
      <c r="Q440" s="37" t="str">
        <f>IFERROR(INDEX('VOLO GUIDE TO WATERDEEP'!B$3:B$166,MATCH($H440,'VOLO GUIDE TO WATERDEEP'!$A$3:$A$166,0),1),"")</f>
        <v/>
      </c>
      <c r="R440" s="37" t="str">
        <f>IFERROR(INDEX('VOLO GUIDE TO WATERDEEP'!C$3:C$166,MATCH($H440,'VOLO GUIDE TO WATERDEEP'!$A$3:$A$166,0),1),"")</f>
        <v/>
      </c>
      <c r="S440" s="37" t="str">
        <f>IFERROR(INDEX('VOLO GUIDE TO WATERDEEP'!D$3:D$166,MATCH($H440,'VOLO GUIDE TO WATERDEEP'!$A$3:$A$166,0),1),"")</f>
        <v/>
      </c>
      <c r="T440" s="37" t="str">
        <f>IFERROR(INDEX('VOLO GUIDE TO WATERDEEP'!E$3:E$166,MATCH($H440,'VOLO GUIDE TO WATERDEEP'!$A$3:$A$166,0),1),"")</f>
        <v/>
      </c>
      <c r="U440" s="37" t="str">
        <f>IFERROR(INDEX('VOLO GUIDE TO WATERDEEP'!F$3:F$166,MATCH($H440,'VOLO GUIDE TO WATERDEEP'!$A$3:$A$166,0),1),"")</f>
        <v/>
      </c>
      <c r="V440" s="37" t="str">
        <f>IFERROR(INDEX('VOLO GUIDE TO WATERDEEP'!G$3:G$166,MATCH($H440,'VOLO GUIDE TO WATERDEEP'!$A$3:$A$166,0),1),"")</f>
        <v/>
      </c>
      <c r="W440" s="37" t="str">
        <f>IFERROR(INDEX('VOLO GUIDE TO WATERDEEP'!I$3:I$166,MATCH($H440,'VOLO GUIDE TO WATERDEEP'!$A$3:$A$166,0),1),"")</f>
        <v/>
      </c>
      <c r="X440" s="98"/>
      <c r="Y440" s="37" t="str">
        <f>IFERROR(INDEX(ORGANIZATIONS!$B$2:$B$43,MATCH($F440,ORGANIZATIONS!$G$2:$G$43,0),1),"")</f>
        <v>Master Mariners' Guild</v>
      </c>
      <c r="Z440" s="98"/>
      <c r="AA440" s="37" t="str">
        <f>IFERROR(INDEX(ORGANIZATIONS!$Z$3:$Z$45,MATCH($F440,ORGANIZATIONS!$Y$3:$Y$45,0),1),"")</f>
        <v/>
      </c>
      <c r="AB440" s="98"/>
      <c r="AC440" s="403"/>
      <c r="AD440" s="403"/>
      <c r="AE440" s="403"/>
      <c r="AF440" s="403"/>
      <c r="AG440" s="98"/>
      <c r="AH440" s="403"/>
      <c r="AI440" s="403"/>
      <c r="AJ440" s="403"/>
      <c r="AK440" s="403"/>
      <c r="AL440" s="98"/>
      <c r="AM440" s="403"/>
      <c r="AN440" s="403"/>
      <c r="AO440" s="403"/>
      <c r="AP440" s="403"/>
      <c r="AQ440" s="403"/>
    </row>
    <row r="441" spans="1:43">
      <c r="A441" t="s">
        <v>1206</v>
      </c>
      <c r="B441" s="1" t="str">
        <f t="shared" si="10"/>
        <v>D45</v>
      </c>
      <c r="C441" s="1" t="str">
        <f t="shared" si="11"/>
        <v>Torpus the Tanner (business, C, 2)</v>
      </c>
      <c r="F441" s="37" t="s">
        <v>1537</v>
      </c>
      <c r="G441" s="37" t="s">
        <v>2005</v>
      </c>
      <c r="H441" s="61" t="s">
        <v>2571</v>
      </c>
      <c r="I441" s="61" t="s">
        <v>3291</v>
      </c>
      <c r="J441" s="61" t="s">
        <v>2164</v>
      </c>
      <c r="K441" s="61" t="s">
        <v>2144</v>
      </c>
      <c r="L441" s="61">
        <v>2</v>
      </c>
      <c r="M441" s="61"/>
      <c r="N441" s="61"/>
      <c r="O441" s="108" t="s">
        <v>6659</v>
      </c>
      <c r="P441" s="98"/>
      <c r="Q441" s="37" t="str">
        <f>IFERROR(INDEX('VOLO GUIDE TO WATERDEEP'!B$3:B$166,MATCH($H441,'VOLO GUIDE TO WATERDEEP'!$A$3:$A$166,0),1),"")</f>
        <v/>
      </c>
      <c r="R441" s="37" t="str">
        <f>IFERROR(INDEX('VOLO GUIDE TO WATERDEEP'!C$3:C$166,MATCH($H441,'VOLO GUIDE TO WATERDEEP'!$A$3:$A$166,0),1),"")</f>
        <v/>
      </c>
      <c r="S441" s="37" t="str">
        <f>IFERROR(INDEX('VOLO GUIDE TO WATERDEEP'!D$3:D$166,MATCH($H441,'VOLO GUIDE TO WATERDEEP'!$A$3:$A$166,0),1),"")</f>
        <v/>
      </c>
      <c r="T441" s="37" t="str">
        <f>IFERROR(INDEX('VOLO GUIDE TO WATERDEEP'!E$3:E$166,MATCH($H441,'VOLO GUIDE TO WATERDEEP'!$A$3:$A$166,0),1),"")</f>
        <v/>
      </c>
      <c r="U441" s="37" t="str">
        <f>IFERROR(INDEX('VOLO GUIDE TO WATERDEEP'!F$3:F$166,MATCH($H441,'VOLO GUIDE TO WATERDEEP'!$A$3:$A$166,0),1),"")</f>
        <v/>
      </c>
      <c r="V441" s="37" t="str">
        <f>IFERROR(INDEX('VOLO GUIDE TO WATERDEEP'!G$3:G$166,MATCH($H441,'VOLO GUIDE TO WATERDEEP'!$A$3:$A$166,0),1),"")</f>
        <v/>
      </c>
      <c r="W441" s="37" t="str">
        <f>IFERROR(INDEX('VOLO GUIDE TO WATERDEEP'!I$3:I$166,MATCH($H441,'VOLO GUIDE TO WATERDEEP'!$A$3:$A$166,0),1),"")</f>
        <v/>
      </c>
      <c r="X441" s="98"/>
      <c r="Y441" s="37" t="str">
        <f>IFERROR(INDEX(ORGANIZATIONS!$B$2:$B$43,MATCH($F441,ORGANIZATIONS!$G$2:$G$43,0),1),"")</f>
        <v/>
      </c>
      <c r="Z441" s="98"/>
      <c r="AA441" s="37" t="str">
        <f>IFERROR(INDEX(ORGANIZATIONS!$Z$3:$Z$45,MATCH($F441,ORGANIZATIONS!$Y$3:$Y$45,0),1),"")</f>
        <v/>
      </c>
      <c r="AB441" s="98"/>
      <c r="AC441" s="403"/>
      <c r="AD441" s="403"/>
      <c r="AE441" s="403"/>
      <c r="AF441" s="403"/>
      <c r="AG441" s="98"/>
      <c r="AH441" s="403"/>
      <c r="AI441" s="403"/>
      <c r="AJ441" s="403"/>
      <c r="AK441" s="403"/>
      <c r="AL441" s="98"/>
      <c r="AM441" s="403"/>
      <c r="AN441" s="403"/>
      <c r="AO441" s="403"/>
      <c r="AP441" s="403"/>
      <c r="AQ441" s="403"/>
    </row>
    <row r="442" spans="1:43">
      <c r="A442" t="s">
        <v>1207</v>
      </c>
      <c r="B442" s="1" t="str">
        <f t="shared" si="10"/>
        <v>D46</v>
      </c>
      <c r="C442" s="1" t="str">
        <f t="shared" si="11"/>
        <v>League Hall (guildhall, C, 2)</v>
      </c>
      <c r="F442" s="37" t="s">
        <v>1538</v>
      </c>
      <c r="G442" s="37" t="s">
        <v>2006</v>
      </c>
      <c r="H442" s="61" t="s">
        <v>2572</v>
      </c>
      <c r="I442" s="61" t="s">
        <v>3291</v>
      </c>
      <c r="J442" s="61" t="s">
        <v>2171</v>
      </c>
      <c r="K442" s="61" t="s">
        <v>2144</v>
      </c>
      <c r="L442" s="61">
        <v>2</v>
      </c>
      <c r="M442" s="61"/>
      <c r="N442" s="61"/>
      <c r="O442" s="108" t="s">
        <v>6659</v>
      </c>
      <c r="P442" s="98"/>
      <c r="Q442" s="37" t="str">
        <f>IFERROR(INDEX('VOLO GUIDE TO WATERDEEP'!B$3:B$166,MATCH($H442,'VOLO GUIDE TO WATERDEEP'!$A$3:$A$166,0),1),"")</f>
        <v/>
      </c>
      <c r="R442" s="37" t="str">
        <f>IFERROR(INDEX('VOLO GUIDE TO WATERDEEP'!C$3:C$166,MATCH($H442,'VOLO GUIDE TO WATERDEEP'!$A$3:$A$166,0),1),"")</f>
        <v/>
      </c>
      <c r="S442" s="37" t="str">
        <f>IFERROR(INDEX('VOLO GUIDE TO WATERDEEP'!D$3:D$166,MATCH($H442,'VOLO GUIDE TO WATERDEEP'!$A$3:$A$166,0),1),"")</f>
        <v/>
      </c>
      <c r="T442" s="37" t="str">
        <f>IFERROR(INDEX('VOLO GUIDE TO WATERDEEP'!E$3:E$166,MATCH($H442,'VOLO GUIDE TO WATERDEEP'!$A$3:$A$166,0),1),"")</f>
        <v/>
      </c>
      <c r="U442" s="37" t="str">
        <f>IFERROR(INDEX('VOLO GUIDE TO WATERDEEP'!F$3:F$166,MATCH($H442,'VOLO GUIDE TO WATERDEEP'!$A$3:$A$166,0),1),"")</f>
        <v/>
      </c>
      <c r="V442" s="37" t="str">
        <f>IFERROR(INDEX('VOLO GUIDE TO WATERDEEP'!G$3:G$166,MATCH($H442,'VOLO GUIDE TO WATERDEEP'!$A$3:$A$166,0),1),"")</f>
        <v/>
      </c>
      <c r="W442" s="37" t="str">
        <f>IFERROR(INDEX('VOLO GUIDE TO WATERDEEP'!I$3:I$166,MATCH($H442,'VOLO GUIDE TO WATERDEEP'!$A$3:$A$166,0),1),"")</f>
        <v/>
      </c>
      <c r="X442" s="98"/>
      <c r="Y442" s="37" t="str">
        <f>IFERROR(INDEX(ORGANIZATIONS!$B$2:$B$43,MATCH($F442,ORGANIZATIONS!$G$2:$G$43,0),1),"")</f>
        <v>League of Skinners &amp; Tanners</v>
      </c>
      <c r="Z442" s="98"/>
      <c r="AA442" s="37" t="str">
        <f>IFERROR(INDEX(ORGANIZATIONS!$Z$3:$Z$45,MATCH($F442,ORGANIZATIONS!$Y$3:$Y$45,0),1),"")</f>
        <v/>
      </c>
      <c r="AB442" s="98"/>
      <c r="AC442" s="403"/>
      <c r="AD442" s="403"/>
      <c r="AE442" s="403"/>
      <c r="AF442" s="403"/>
      <c r="AG442" s="98"/>
      <c r="AH442" s="403"/>
      <c r="AI442" s="403"/>
      <c r="AJ442" s="403"/>
      <c r="AK442" s="403"/>
      <c r="AL442" s="98"/>
      <c r="AM442" s="403"/>
      <c r="AN442" s="403"/>
      <c r="AO442" s="403"/>
      <c r="AP442" s="403"/>
      <c r="AQ442" s="403"/>
    </row>
    <row r="443" spans="1:43">
      <c r="A443" t="s">
        <v>1208</v>
      </c>
      <c r="B443" s="1" t="str">
        <f t="shared" si="10"/>
        <v>D47</v>
      </c>
      <c r="C443" s="1" t="str">
        <f t="shared" si="11"/>
        <v>The Butchers' Guildhall (guildhall, C, 2)</v>
      </c>
      <c r="F443" s="37" t="s">
        <v>1539</v>
      </c>
      <c r="G443" s="37" t="s">
        <v>2007</v>
      </c>
      <c r="H443" s="61" t="s">
        <v>2573</v>
      </c>
      <c r="I443" s="61" t="s">
        <v>3291</v>
      </c>
      <c r="J443" s="61" t="s">
        <v>2171</v>
      </c>
      <c r="K443" s="61" t="s">
        <v>2144</v>
      </c>
      <c r="L443" s="61">
        <v>2</v>
      </c>
      <c r="M443" s="61"/>
      <c r="N443" s="61"/>
      <c r="O443" s="108" t="s">
        <v>6659</v>
      </c>
      <c r="P443" s="98"/>
      <c r="Q443" s="37" t="str">
        <f>IFERROR(INDEX('VOLO GUIDE TO WATERDEEP'!B$3:B$166,MATCH($H443,'VOLO GUIDE TO WATERDEEP'!$A$3:$A$166,0),1),"")</f>
        <v/>
      </c>
      <c r="R443" s="37" t="str">
        <f>IFERROR(INDEX('VOLO GUIDE TO WATERDEEP'!C$3:C$166,MATCH($H443,'VOLO GUIDE TO WATERDEEP'!$A$3:$A$166,0),1),"")</f>
        <v/>
      </c>
      <c r="S443" s="37" t="str">
        <f>IFERROR(INDEX('VOLO GUIDE TO WATERDEEP'!D$3:D$166,MATCH($H443,'VOLO GUIDE TO WATERDEEP'!$A$3:$A$166,0),1),"")</f>
        <v/>
      </c>
      <c r="T443" s="37" t="str">
        <f>IFERROR(INDEX('VOLO GUIDE TO WATERDEEP'!E$3:E$166,MATCH($H443,'VOLO GUIDE TO WATERDEEP'!$A$3:$A$166,0),1),"")</f>
        <v/>
      </c>
      <c r="U443" s="37" t="str">
        <f>IFERROR(INDEX('VOLO GUIDE TO WATERDEEP'!F$3:F$166,MATCH($H443,'VOLO GUIDE TO WATERDEEP'!$A$3:$A$166,0),1),"")</f>
        <v/>
      </c>
      <c r="V443" s="37" t="str">
        <f>IFERROR(INDEX('VOLO GUIDE TO WATERDEEP'!G$3:G$166,MATCH($H443,'VOLO GUIDE TO WATERDEEP'!$A$3:$A$166,0),1),"")</f>
        <v/>
      </c>
      <c r="W443" s="37" t="str">
        <f>IFERROR(INDEX('VOLO GUIDE TO WATERDEEP'!I$3:I$166,MATCH($H443,'VOLO GUIDE TO WATERDEEP'!$A$3:$A$166,0),1),"")</f>
        <v/>
      </c>
      <c r="X443" s="98"/>
      <c r="Y443" s="37" t="str">
        <f>IFERROR(INDEX(ORGANIZATIONS!$B$2:$B$43,MATCH($F443,ORGANIZATIONS!$G$2:$G$43,0),1),"")</f>
        <v>Guild of Butchers</v>
      </c>
      <c r="Z443" s="98"/>
      <c r="AA443" s="37" t="str">
        <f>IFERROR(INDEX(ORGANIZATIONS!$Z$3:$Z$45,MATCH($F443,ORGANIZATIONS!$Y$3:$Y$45,0),1),"")</f>
        <v/>
      </c>
      <c r="AB443" s="98"/>
      <c r="AC443" s="403"/>
      <c r="AD443" s="403"/>
      <c r="AE443" s="403"/>
      <c r="AF443" s="403"/>
      <c r="AG443" s="98"/>
      <c r="AH443" s="403"/>
      <c r="AI443" s="403"/>
      <c r="AJ443" s="403"/>
      <c r="AK443" s="403"/>
      <c r="AL443" s="98"/>
      <c r="AM443" s="403"/>
      <c r="AN443" s="403"/>
      <c r="AO443" s="403"/>
      <c r="AP443" s="403"/>
      <c r="AQ443" s="403"/>
    </row>
    <row r="444" spans="1:43">
      <c r="A444" t="s">
        <v>1209</v>
      </c>
      <c r="B444" s="1" t="str">
        <f t="shared" si="10"/>
        <v>D48</v>
      </c>
      <c r="C444" s="1" t="str">
        <f t="shared" si="11"/>
        <v>Melgard's Fine Leathers (business, C, 1)</v>
      </c>
      <c r="F444" s="37" t="s">
        <v>1540</v>
      </c>
      <c r="G444" s="37" t="s">
        <v>2008</v>
      </c>
      <c r="H444" s="61" t="s">
        <v>2574</v>
      </c>
      <c r="I444" s="61" t="s">
        <v>3291</v>
      </c>
      <c r="J444" s="61" t="s">
        <v>2164</v>
      </c>
      <c r="K444" s="61" t="s">
        <v>2144</v>
      </c>
      <c r="L444" s="61">
        <v>1</v>
      </c>
      <c r="M444" s="61"/>
      <c r="N444" s="61"/>
      <c r="O444" s="108" t="s">
        <v>6659</v>
      </c>
      <c r="P444" s="98"/>
      <c r="Q444" s="37" t="str">
        <f>IFERROR(INDEX('VOLO GUIDE TO WATERDEEP'!B$3:B$166,MATCH($H444,'VOLO GUIDE TO WATERDEEP'!$A$3:$A$166,0),1),"")</f>
        <v/>
      </c>
      <c r="R444" s="37" t="str">
        <f>IFERROR(INDEX('VOLO GUIDE TO WATERDEEP'!C$3:C$166,MATCH($H444,'VOLO GUIDE TO WATERDEEP'!$A$3:$A$166,0),1),"")</f>
        <v/>
      </c>
      <c r="S444" s="37" t="str">
        <f>IFERROR(INDEX('VOLO GUIDE TO WATERDEEP'!D$3:D$166,MATCH($H444,'VOLO GUIDE TO WATERDEEP'!$A$3:$A$166,0),1),"")</f>
        <v/>
      </c>
      <c r="T444" s="37" t="str">
        <f>IFERROR(INDEX('VOLO GUIDE TO WATERDEEP'!E$3:E$166,MATCH($H444,'VOLO GUIDE TO WATERDEEP'!$A$3:$A$166,0),1),"")</f>
        <v/>
      </c>
      <c r="U444" s="37" t="str">
        <f>IFERROR(INDEX('VOLO GUIDE TO WATERDEEP'!F$3:F$166,MATCH($H444,'VOLO GUIDE TO WATERDEEP'!$A$3:$A$166,0),1),"")</f>
        <v/>
      </c>
      <c r="V444" s="37" t="str">
        <f>IFERROR(INDEX('VOLO GUIDE TO WATERDEEP'!G$3:G$166,MATCH($H444,'VOLO GUIDE TO WATERDEEP'!$A$3:$A$166,0),1),"")</f>
        <v/>
      </c>
      <c r="W444" s="37" t="str">
        <f>IFERROR(INDEX('VOLO GUIDE TO WATERDEEP'!I$3:I$166,MATCH($H444,'VOLO GUIDE TO WATERDEEP'!$A$3:$A$166,0),1),"")</f>
        <v/>
      </c>
      <c r="X444" s="98"/>
      <c r="Y444" s="37" t="str">
        <f>IFERROR(INDEX(ORGANIZATIONS!$B$2:$B$43,MATCH($F444,ORGANIZATIONS!$G$2:$G$43,0),1),"")</f>
        <v/>
      </c>
      <c r="Z444" s="98"/>
      <c r="AA444" s="37" t="str">
        <f>IFERROR(INDEX(ORGANIZATIONS!$Z$3:$Z$45,MATCH($F444,ORGANIZATIONS!$Y$3:$Y$45,0),1),"")</f>
        <v/>
      </c>
      <c r="AB444" s="98"/>
      <c r="AC444" s="403"/>
      <c r="AD444" s="403"/>
      <c r="AE444" s="403"/>
      <c r="AF444" s="403"/>
      <c r="AG444" s="98"/>
      <c r="AH444" s="403"/>
      <c r="AI444" s="403"/>
      <c r="AJ444" s="403"/>
      <c r="AK444" s="403"/>
      <c r="AL444" s="98"/>
      <c r="AM444" s="403"/>
      <c r="AN444" s="403"/>
      <c r="AO444" s="403"/>
      <c r="AP444" s="403"/>
      <c r="AQ444" s="403"/>
    </row>
    <row r="445" spans="1:43">
      <c r="A445" t="s">
        <v>1210</v>
      </c>
      <c r="B445" s="1" t="str">
        <f t="shared" si="10"/>
        <v>D49</v>
      </c>
      <c r="C445" s="1" t="str">
        <f t="shared" si="11"/>
        <v>Thomm Storage (warehouse, C, 4)</v>
      </c>
      <c r="F445" s="37" t="s">
        <v>1541</v>
      </c>
      <c r="G445" s="37" t="s">
        <v>2009</v>
      </c>
      <c r="H445" s="61" t="s">
        <v>2575</v>
      </c>
      <c r="I445" s="61" t="s">
        <v>3291</v>
      </c>
      <c r="J445" s="61" t="s">
        <v>2170</v>
      </c>
      <c r="K445" s="61" t="s">
        <v>2144</v>
      </c>
      <c r="L445" s="61">
        <v>4</v>
      </c>
      <c r="M445" s="61"/>
      <c r="N445" s="61"/>
      <c r="O445" s="108" t="s">
        <v>6659</v>
      </c>
      <c r="P445" s="98"/>
      <c r="Q445" s="37" t="str">
        <f>IFERROR(INDEX('VOLO GUIDE TO WATERDEEP'!B$3:B$166,MATCH($H445,'VOLO GUIDE TO WATERDEEP'!$A$3:$A$166,0),1),"")</f>
        <v/>
      </c>
      <c r="R445" s="37" t="str">
        <f>IFERROR(INDEX('VOLO GUIDE TO WATERDEEP'!C$3:C$166,MATCH($H445,'VOLO GUIDE TO WATERDEEP'!$A$3:$A$166,0),1),"")</f>
        <v/>
      </c>
      <c r="S445" s="37" t="str">
        <f>IFERROR(INDEX('VOLO GUIDE TO WATERDEEP'!D$3:D$166,MATCH($H445,'VOLO GUIDE TO WATERDEEP'!$A$3:$A$166,0),1),"")</f>
        <v/>
      </c>
      <c r="T445" s="37" t="str">
        <f>IFERROR(INDEX('VOLO GUIDE TO WATERDEEP'!E$3:E$166,MATCH($H445,'VOLO GUIDE TO WATERDEEP'!$A$3:$A$166,0),1),"")</f>
        <v/>
      </c>
      <c r="U445" s="37" t="str">
        <f>IFERROR(INDEX('VOLO GUIDE TO WATERDEEP'!F$3:F$166,MATCH($H445,'VOLO GUIDE TO WATERDEEP'!$A$3:$A$166,0),1),"")</f>
        <v/>
      </c>
      <c r="V445" s="37" t="str">
        <f>IFERROR(INDEX('VOLO GUIDE TO WATERDEEP'!G$3:G$166,MATCH($H445,'VOLO GUIDE TO WATERDEEP'!$A$3:$A$166,0),1),"")</f>
        <v/>
      </c>
      <c r="W445" s="37" t="str">
        <f>IFERROR(INDEX('VOLO GUIDE TO WATERDEEP'!I$3:I$166,MATCH($H445,'VOLO GUIDE TO WATERDEEP'!$A$3:$A$166,0),1),"")</f>
        <v/>
      </c>
      <c r="X445" s="98"/>
      <c r="Y445" s="37" t="str">
        <f>IFERROR(INDEX(ORGANIZATIONS!$B$2:$B$43,MATCH($F445,ORGANIZATIONS!$G$2:$G$43,0),1),"")</f>
        <v/>
      </c>
      <c r="Z445" s="98"/>
      <c r="AA445" s="37" t="str">
        <f>IFERROR(INDEX(ORGANIZATIONS!$Z$3:$Z$45,MATCH($F445,ORGANIZATIONS!$Y$3:$Y$45,0),1),"")</f>
        <v/>
      </c>
      <c r="AB445" s="98"/>
      <c r="AC445" s="403"/>
      <c r="AD445" s="403"/>
      <c r="AE445" s="403"/>
      <c r="AF445" s="403"/>
      <c r="AG445" s="98"/>
      <c r="AH445" s="403"/>
      <c r="AI445" s="403"/>
      <c r="AJ445" s="403"/>
      <c r="AK445" s="403"/>
      <c r="AL445" s="98"/>
      <c r="AM445" s="403"/>
      <c r="AN445" s="403"/>
      <c r="AO445" s="403"/>
      <c r="AP445" s="403"/>
      <c r="AQ445" s="403"/>
    </row>
    <row r="446" spans="1:43">
      <c r="A446" t="s">
        <v>1211</v>
      </c>
      <c r="B446" s="1" t="str">
        <f t="shared" si="10"/>
        <v>D50</v>
      </c>
      <c r="C446" s="1" t="str">
        <f t="shared" si="11"/>
        <v>Telethar Leatherworks (business, D, 2)</v>
      </c>
      <c r="F446" s="37" t="s">
        <v>1542</v>
      </c>
      <c r="G446" s="37" t="s">
        <v>2010</v>
      </c>
      <c r="H446" s="61" t="s">
        <v>2576</v>
      </c>
      <c r="I446" s="61" t="s">
        <v>3291</v>
      </c>
      <c r="J446" s="61" t="s">
        <v>2164</v>
      </c>
      <c r="K446" s="61" t="s">
        <v>2158</v>
      </c>
      <c r="L446" s="61">
        <v>2</v>
      </c>
      <c r="M446" s="61"/>
      <c r="N446" s="61"/>
      <c r="O446" s="108" t="s">
        <v>6659</v>
      </c>
      <c r="P446" s="98"/>
      <c r="Q446" s="37" t="str">
        <f>IFERROR(INDEX('VOLO GUIDE TO WATERDEEP'!B$3:B$166,MATCH($H446,'VOLO GUIDE TO WATERDEEP'!$A$3:$A$166,0),1),"")</f>
        <v/>
      </c>
      <c r="R446" s="37" t="str">
        <f>IFERROR(INDEX('VOLO GUIDE TO WATERDEEP'!C$3:C$166,MATCH($H446,'VOLO GUIDE TO WATERDEEP'!$A$3:$A$166,0),1),"")</f>
        <v/>
      </c>
      <c r="S446" s="37" t="str">
        <f>IFERROR(INDEX('VOLO GUIDE TO WATERDEEP'!D$3:D$166,MATCH($H446,'VOLO GUIDE TO WATERDEEP'!$A$3:$A$166,0),1),"")</f>
        <v/>
      </c>
      <c r="T446" s="37" t="str">
        <f>IFERROR(INDEX('VOLO GUIDE TO WATERDEEP'!E$3:E$166,MATCH($H446,'VOLO GUIDE TO WATERDEEP'!$A$3:$A$166,0),1),"")</f>
        <v/>
      </c>
      <c r="U446" s="37" t="str">
        <f>IFERROR(INDEX('VOLO GUIDE TO WATERDEEP'!F$3:F$166,MATCH($H446,'VOLO GUIDE TO WATERDEEP'!$A$3:$A$166,0),1),"")</f>
        <v/>
      </c>
      <c r="V446" s="37" t="str">
        <f>IFERROR(INDEX('VOLO GUIDE TO WATERDEEP'!G$3:G$166,MATCH($H446,'VOLO GUIDE TO WATERDEEP'!$A$3:$A$166,0),1),"")</f>
        <v/>
      </c>
      <c r="W446" s="37" t="str">
        <f>IFERROR(INDEX('VOLO GUIDE TO WATERDEEP'!I$3:I$166,MATCH($H446,'VOLO GUIDE TO WATERDEEP'!$A$3:$A$166,0),1),"")</f>
        <v/>
      </c>
      <c r="X446" s="98"/>
      <c r="Y446" s="37" t="str">
        <f>IFERROR(INDEX(ORGANIZATIONS!$B$2:$B$43,MATCH($F446,ORGANIZATIONS!$G$2:$G$43,0),1),"")</f>
        <v/>
      </c>
      <c r="Z446" s="98"/>
      <c r="AA446" s="37" t="str">
        <f>IFERROR(INDEX(ORGANIZATIONS!$Z$3:$Z$45,MATCH($F446,ORGANIZATIONS!$Y$3:$Y$45,0),1),"")</f>
        <v/>
      </c>
      <c r="AB446" s="98"/>
      <c r="AC446" s="403"/>
      <c r="AD446" s="403"/>
      <c r="AE446" s="403"/>
      <c r="AF446" s="403"/>
      <c r="AG446" s="98"/>
      <c r="AH446" s="403"/>
      <c r="AI446" s="403"/>
      <c r="AJ446" s="403"/>
      <c r="AK446" s="403"/>
      <c r="AL446" s="98"/>
      <c r="AM446" s="403"/>
      <c r="AN446" s="403"/>
      <c r="AO446" s="403"/>
      <c r="AP446" s="403"/>
      <c r="AQ446" s="403"/>
    </row>
    <row r="447" spans="1:43">
      <c r="A447" t="s">
        <v>1212</v>
      </c>
      <c r="B447" s="1" t="str">
        <f t="shared" si="10"/>
        <v>D51</v>
      </c>
      <c r="C447" s="1" t="str">
        <f t="shared" si="11"/>
        <v>Fellowship Storage (warehouse, C, 4)</v>
      </c>
      <c r="F447" s="37" t="s">
        <v>1543</v>
      </c>
      <c r="G447" s="37" t="s">
        <v>2011</v>
      </c>
      <c r="H447" s="61" t="s">
        <v>2577</v>
      </c>
      <c r="I447" s="61" t="s">
        <v>3291</v>
      </c>
      <c r="J447" s="61" t="s">
        <v>2170</v>
      </c>
      <c r="K447" s="61" t="s">
        <v>2144</v>
      </c>
      <c r="L447" s="61">
        <v>4</v>
      </c>
      <c r="M447" s="61"/>
      <c r="N447" s="61"/>
      <c r="O447" s="108" t="s">
        <v>6659</v>
      </c>
      <c r="P447" s="98"/>
      <c r="Q447" s="37" t="str">
        <f>IFERROR(INDEX('VOLO GUIDE TO WATERDEEP'!B$3:B$166,MATCH($H447,'VOLO GUIDE TO WATERDEEP'!$A$3:$A$166,0),1),"")</f>
        <v/>
      </c>
      <c r="R447" s="37" t="str">
        <f>IFERROR(INDEX('VOLO GUIDE TO WATERDEEP'!C$3:C$166,MATCH($H447,'VOLO GUIDE TO WATERDEEP'!$A$3:$A$166,0),1),"")</f>
        <v/>
      </c>
      <c r="S447" s="37" t="str">
        <f>IFERROR(INDEX('VOLO GUIDE TO WATERDEEP'!D$3:D$166,MATCH($H447,'VOLO GUIDE TO WATERDEEP'!$A$3:$A$166,0),1),"")</f>
        <v/>
      </c>
      <c r="T447" s="37" t="str">
        <f>IFERROR(INDEX('VOLO GUIDE TO WATERDEEP'!E$3:E$166,MATCH($H447,'VOLO GUIDE TO WATERDEEP'!$A$3:$A$166,0),1),"")</f>
        <v/>
      </c>
      <c r="U447" s="37" t="str">
        <f>IFERROR(INDEX('VOLO GUIDE TO WATERDEEP'!F$3:F$166,MATCH($H447,'VOLO GUIDE TO WATERDEEP'!$A$3:$A$166,0),1),"")</f>
        <v/>
      </c>
      <c r="V447" s="37" t="str">
        <f>IFERROR(INDEX('VOLO GUIDE TO WATERDEEP'!G$3:G$166,MATCH($H447,'VOLO GUIDE TO WATERDEEP'!$A$3:$A$166,0),1),"")</f>
        <v/>
      </c>
      <c r="W447" s="37" t="str">
        <f>IFERROR(INDEX('VOLO GUIDE TO WATERDEEP'!I$3:I$166,MATCH($H447,'VOLO GUIDE TO WATERDEEP'!$A$3:$A$166,0),1),"")</f>
        <v/>
      </c>
      <c r="X447" s="98"/>
      <c r="Y447" s="37" t="str">
        <f>IFERROR(INDEX(ORGANIZATIONS!$B$2:$B$43,MATCH($F447,ORGANIZATIONS!$G$2:$G$43,0),1),"")</f>
        <v/>
      </c>
      <c r="Z447" s="98"/>
      <c r="AA447" s="37" t="str">
        <f>IFERROR(INDEX(ORGANIZATIONS!$Z$3:$Z$45,MATCH($F447,ORGANIZATIONS!$Y$3:$Y$45,0),1),"")</f>
        <v/>
      </c>
      <c r="AB447" s="98"/>
      <c r="AC447" s="403"/>
      <c r="AD447" s="403"/>
      <c r="AE447" s="403"/>
      <c r="AF447" s="403"/>
      <c r="AG447" s="98"/>
      <c r="AH447" s="403"/>
      <c r="AI447" s="403"/>
      <c r="AJ447" s="403"/>
      <c r="AK447" s="403"/>
      <c r="AL447" s="98"/>
      <c r="AM447" s="403"/>
      <c r="AN447" s="403"/>
      <c r="AO447" s="403"/>
      <c r="AP447" s="403"/>
      <c r="AQ447" s="403"/>
    </row>
    <row r="448" spans="1:43">
      <c r="A448" t="s">
        <v>1213</v>
      </c>
      <c r="B448" s="1" t="str">
        <f t="shared" si="10"/>
        <v>D52</v>
      </c>
      <c r="C448" s="1" t="str">
        <f t="shared" si="11"/>
        <v>Smokehouse (business, D, 2)</v>
      </c>
      <c r="F448" s="37" t="s">
        <v>1544</v>
      </c>
      <c r="G448" s="37" t="s">
        <v>2012</v>
      </c>
      <c r="H448" s="61" t="s">
        <v>2578</v>
      </c>
      <c r="I448" s="61" t="s">
        <v>3291</v>
      </c>
      <c r="J448" s="61" t="s">
        <v>2164</v>
      </c>
      <c r="K448" s="61" t="s">
        <v>2158</v>
      </c>
      <c r="L448" s="61">
        <v>2</v>
      </c>
      <c r="M448" s="61"/>
      <c r="N448" s="61"/>
      <c r="O448" s="108" t="s">
        <v>6659</v>
      </c>
      <c r="P448" s="98"/>
      <c r="Q448" s="37" t="str">
        <f>IFERROR(INDEX('VOLO GUIDE TO WATERDEEP'!B$3:B$166,MATCH($H448,'VOLO GUIDE TO WATERDEEP'!$A$3:$A$166,0),1),"")</f>
        <v/>
      </c>
      <c r="R448" s="37" t="str">
        <f>IFERROR(INDEX('VOLO GUIDE TO WATERDEEP'!C$3:C$166,MATCH($H448,'VOLO GUIDE TO WATERDEEP'!$A$3:$A$166,0),1),"")</f>
        <v/>
      </c>
      <c r="S448" s="37" t="str">
        <f>IFERROR(INDEX('VOLO GUIDE TO WATERDEEP'!D$3:D$166,MATCH($H448,'VOLO GUIDE TO WATERDEEP'!$A$3:$A$166,0),1),"")</f>
        <v/>
      </c>
      <c r="T448" s="37" t="str">
        <f>IFERROR(INDEX('VOLO GUIDE TO WATERDEEP'!E$3:E$166,MATCH($H448,'VOLO GUIDE TO WATERDEEP'!$A$3:$A$166,0),1),"")</f>
        <v/>
      </c>
      <c r="U448" s="37" t="str">
        <f>IFERROR(INDEX('VOLO GUIDE TO WATERDEEP'!F$3:F$166,MATCH($H448,'VOLO GUIDE TO WATERDEEP'!$A$3:$A$166,0),1),"")</f>
        <v/>
      </c>
      <c r="V448" s="37" t="str">
        <f>IFERROR(INDEX('VOLO GUIDE TO WATERDEEP'!G$3:G$166,MATCH($H448,'VOLO GUIDE TO WATERDEEP'!$A$3:$A$166,0),1),"")</f>
        <v/>
      </c>
      <c r="W448" s="37" t="str">
        <f>IFERROR(INDEX('VOLO GUIDE TO WATERDEEP'!I$3:I$166,MATCH($H448,'VOLO GUIDE TO WATERDEEP'!$A$3:$A$166,0),1),"")</f>
        <v/>
      </c>
      <c r="X448" s="98"/>
      <c r="Y448" s="37" t="str">
        <f>IFERROR(INDEX(ORGANIZATIONS!$B$2:$B$43,MATCH($F448,ORGANIZATIONS!$G$2:$G$43,0),1),"")</f>
        <v/>
      </c>
      <c r="Z448" s="98"/>
      <c r="AA448" s="37" t="str">
        <f>IFERROR(INDEX(ORGANIZATIONS!$Z$3:$Z$45,MATCH($F448,ORGANIZATIONS!$Y$3:$Y$45,0),1),"")</f>
        <v/>
      </c>
      <c r="AB448" s="98"/>
      <c r="AC448" s="403"/>
      <c r="AD448" s="403"/>
      <c r="AE448" s="403"/>
      <c r="AF448" s="403"/>
      <c r="AG448" s="98"/>
      <c r="AH448" s="403"/>
      <c r="AI448" s="403"/>
      <c r="AJ448" s="403"/>
      <c r="AK448" s="403"/>
      <c r="AL448" s="98"/>
      <c r="AM448" s="403"/>
      <c r="AN448" s="403"/>
      <c r="AO448" s="403"/>
      <c r="AP448" s="403"/>
      <c r="AQ448" s="403"/>
    </row>
    <row r="449" spans="1:43">
      <c r="A449" t="s">
        <v>1214</v>
      </c>
      <c r="B449" s="1" t="str">
        <f t="shared" si="10"/>
        <v>D53</v>
      </c>
      <c r="C449" s="1" t="str">
        <f t="shared" si="11"/>
        <v>Jemuril the DwarPs residence (rowhouse, C, 2)</v>
      </c>
      <c r="F449" s="37" t="s">
        <v>1545</v>
      </c>
      <c r="G449" s="37" t="s">
        <v>2013</v>
      </c>
      <c r="H449" s="61" t="s">
        <v>2579</v>
      </c>
      <c r="I449" s="61" t="s">
        <v>3291</v>
      </c>
      <c r="J449" s="61" t="s">
        <v>2187</v>
      </c>
      <c r="K449" s="61" t="s">
        <v>2144</v>
      </c>
      <c r="L449" s="61">
        <v>2</v>
      </c>
      <c r="M449" s="61"/>
      <c r="N449" s="61"/>
      <c r="O449" s="108" t="s">
        <v>6659</v>
      </c>
      <c r="P449" s="98"/>
      <c r="Q449" s="37" t="str">
        <f>IFERROR(INDEX('VOLO GUIDE TO WATERDEEP'!B$3:B$166,MATCH($H449,'VOLO GUIDE TO WATERDEEP'!$A$3:$A$166,0),1),"")</f>
        <v/>
      </c>
      <c r="R449" s="37" t="str">
        <f>IFERROR(INDEX('VOLO GUIDE TO WATERDEEP'!C$3:C$166,MATCH($H449,'VOLO GUIDE TO WATERDEEP'!$A$3:$A$166,0),1),"")</f>
        <v/>
      </c>
      <c r="S449" s="37" t="str">
        <f>IFERROR(INDEX('VOLO GUIDE TO WATERDEEP'!D$3:D$166,MATCH($H449,'VOLO GUIDE TO WATERDEEP'!$A$3:$A$166,0),1),"")</f>
        <v/>
      </c>
      <c r="T449" s="37" t="str">
        <f>IFERROR(INDEX('VOLO GUIDE TO WATERDEEP'!E$3:E$166,MATCH($H449,'VOLO GUIDE TO WATERDEEP'!$A$3:$A$166,0),1),"")</f>
        <v/>
      </c>
      <c r="U449" s="37" t="str">
        <f>IFERROR(INDEX('VOLO GUIDE TO WATERDEEP'!F$3:F$166,MATCH($H449,'VOLO GUIDE TO WATERDEEP'!$A$3:$A$166,0),1),"")</f>
        <v/>
      </c>
      <c r="V449" s="37" t="str">
        <f>IFERROR(INDEX('VOLO GUIDE TO WATERDEEP'!G$3:G$166,MATCH($H449,'VOLO GUIDE TO WATERDEEP'!$A$3:$A$166,0),1),"")</f>
        <v/>
      </c>
      <c r="W449" s="37" t="str">
        <f>IFERROR(INDEX('VOLO GUIDE TO WATERDEEP'!I$3:I$166,MATCH($H449,'VOLO GUIDE TO WATERDEEP'!$A$3:$A$166,0),1),"")</f>
        <v/>
      </c>
      <c r="X449" s="98"/>
      <c r="Y449" s="37" t="str">
        <f>IFERROR(INDEX(ORGANIZATIONS!$B$2:$B$43,MATCH($F449,ORGANIZATIONS!$G$2:$G$43,0),1),"")</f>
        <v/>
      </c>
      <c r="Z449" s="98"/>
      <c r="AA449" s="37" t="str">
        <f>IFERROR(INDEX(ORGANIZATIONS!$Z$3:$Z$45,MATCH($F449,ORGANIZATIONS!$Y$3:$Y$45,0),1),"")</f>
        <v/>
      </c>
      <c r="AB449" s="98"/>
      <c r="AC449" s="403"/>
      <c r="AD449" s="403"/>
      <c r="AE449" s="403"/>
      <c r="AF449" s="403"/>
      <c r="AG449" s="98"/>
      <c r="AH449" s="403"/>
      <c r="AI449" s="403"/>
      <c r="AJ449" s="403"/>
      <c r="AK449" s="403"/>
      <c r="AL449" s="98"/>
      <c r="AM449" s="403"/>
      <c r="AN449" s="403"/>
      <c r="AO449" s="403"/>
      <c r="AP449" s="403"/>
      <c r="AQ449" s="403"/>
    </row>
    <row r="450" spans="1:43">
      <c r="A450" t="s">
        <v>1215</v>
      </c>
      <c r="B450" s="1" t="str">
        <f t="shared" si="10"/>
        <v>D54</v>
      </c>
      <c r="C450" s="1" t="str">
        <f t="shared" si="11"/>
        <v>The Copper Cup (festhall, C, 4s &amp; 5s)</v>
      </c>
      <c r="F450" s="37" t="s">
        <v>1546</v>
      </c>
      <c r="G450" s="37" t="s">
        <v>2014</v>
      </c>
      <c r="H450" s="61" t="s">
        <v>2580</v>
      </c>
      <c r="I450" s="61" t="s">
        <v>3291</v>
      </c>
      <c r="J450" s="61" t="s">
        <v>2169</v>
      </c>
      <c r="K450" s="61" t="s">
        <v>2144</v>
      </c>
      <c r="L450" s="61" t="s">
        <v>2201</v>
      </c>
      <c r="M450" s="61"/>
      <c r="N450" s="61"/>
      <c r="O450" s="108" t="s">
        <v>6659</v>
      </c>
      <c r="P450" s="98"/>
      <c r="Q450" s="37">
        <f>IFERROR(INDEX('VOLO GUIDE TO WATERDEEP'!B$3:B$166,MATCH($H450,'VOLO GUIDE TO WATERDEEP'!$A$3:$A$166,0),1),"")</f>
        <v>4</v>
      </c>
      <c r="R450" s="37">
        <f>IFERROR(INDEX('VOLO GUIDE TO WATERDEEP'!C$3:C$166,MATCH($H450,'VOLO GUIDE TO WATERDEEP'!$A$3:$A$166,0),1),"")</f>
        <v>3</v>
      </c>
      <c r="S450" s="37">
        <f>IFERROR(INDEX('VOLO GUIDE TO WATERDEEP'!D$3:D$166,MATCH($H450,'VOLO GUIDE TO WATERDEEP'!$A$3:$A$166,0),1),"")</f>
        <v>2</v>
      </c>
      <c r="T450" s="37">
        <f>IFERROR(INDEX('VOLO GUIDE TO WATERDEEP'!E$3:E$166,MATCH($H450,'VOLO GUIDE TO WATERDEEP'!$A$3:$A$166,0),1),"")</f>
        <v>0</v>
      </c>
      <c r="U450" s="37" t="str">
        <f>IFERROR(INDEX('VOLO GUIDE TO WATERDEEP'!F$3:F$166,MATCH($H450,'VOLO GUIDE TO WATERDEEP'!$A$3:$A$166,0),1),"")</f>
        <v>Inn, Tavern &amp; Festhall</v>
      </c>
      <c r="V450" s="37" t="str">
        <f>IFERROR(INDEX('VOLO GUIDE TO WATERDEEP'!G$3:G$166,MATCH($H450,'VOLO GUIDE TO WATERDEEP'!$A$3:$A$166,0),1),"")</f>
        <v>Three old three- and four-story warehouses linked and converted into one of Waterdeep's busiest and most famous nightlife spots.</v>
      </c>
      <c r="W450" s="37" t="str">
        <f>IFERROR(INDEX('VOLO GUIDE TO WATERDEEP'!I$3:I$166,MATCH($H450,'VOLO GUIDE TO WATERDEEP'!$A$3:$A$166,0),1),"")</f>
        <v>DOCK WARD</v>
      </c>
      <c r="X450" s="98"/>
      <c r="Y450" s="37" t="str">
        <f>IFERROR(INDEX(ORGANIZATIONS!$B$2:$B$43,MATCH($F450,ORGANIZATIONS!$G$2:$G$43,0),1),"")</f>
        <v/>
      </c>
      <c r="Z450" s="98"/>
      <c r="AA450" s="37" t="str">
        <f>IFERROR(INDEX(ORGANIZATIONS!$Z$3:$Z$45,MATCH($F450,ORGANIZATIONS!$Y$3:$Y$45,0),1),"")</f>
        <v/>
      </c>
      <c r="AB450" s="98"/>
      <c r="AC450" s="403"/>
      <c r="AD450" s="403"/>
      <c r="AE450" s="403"/>
      <c r="AF450" s="403"/>
      <c r="AG450" s="98"/>
      <c r="AH450" s="403"/>
      <c r="AI450" s="403"/>
      <c r="AJ450" s="403"/>
      <c r="AK450" s="403"/>
      <c r="AL450" s="98"/>
      <c r="AM450" s="403"/>
      <c r="AN450" s="403"/>
      <c r="AO450" s="403"/>
      <c r="AP450" s="403"/>
      <c r="AQ450" s="403"/>
    </row>
    <row r="451" spans="1:43">
      <c r="A451" t="s">
        <v>1216</v>
      </c>
      <c r="B451" s="1" t="str">
        <f t="shared" si="10"/>
        <v>D55</v>
      </c>
      <c r="C451" s="1" t="str">
        <f t="shared" si="11"/>
        <v>Gelfuril the Trader (business, C, 1)</v>
      </c>
      <c r="F451" s="37" t="s">
        <v>1547</v>
      </c>
      <c r="G451" s="37" t="s">
        <v>2015</v>
      </c>
      <c r="H451" s="61" t="s">
        <v>2581</v>
      </c>
      <c r="I451" s="61" t="s">
        <v>3291</v>
      </c>
      <c r="J451" s="61" t="s">
        <v>2164</v>
      </c>
      <c r="K451" s="61" t="s">
        <v>2144</v>
      </c>
      <c r="L451" s="61">
        <v>1</v>
      </c>
      <c r="M451" s="61"/>
      <c r="N451" s="61"/>
      <c r="O451" s="108" t="s">
        <v>6659</v>
      </c>
      <c r="P451" s="98"/>
      <c r="Q451" s="37">
        <f>IFERROR(INDEX('VOLO GUIDE TO WATERDEEP'!B$3:B$166,MATCH($H451,'VOLO GUIDE TO WATERDEEP'!$A$3:$A$166,0),1),"")</f>
        <v>3</v>
      </c>
      <c r="R451" s="37">
        <f>IFERROR(INDEX('VOLO GUIDE TO WATERDEEP'!C$3:C$166,MATCH($H451,'VOLO GUIDE TO WATERDEEP'!$A$3:$A$166,0),1),"")</f>
        <v>0</v>
      </c>
      <c r="S451" s="37">
        <f>IFERROR(INDEX('VOLO GUIDE TO WATERDEEP'!D$3:D$166,MATCH($H451,'VOLO GUIDE TO WATERDEEP'!$A$3:$A$166,0),1),"")</f>
        <v>0</v>
      </c>
      <c r="T451" s="37">
        <f>IFERROR(INDEX('VOLO GUIDE TO WATERDEEP'!E$3:E$166,MATCH($H451,'VOLO GUIDE TO WATERDEEP'!$A$3:$A$166,0),1),"")</f>
        <v>0</v>
      </c>
      <c r="U451" s="37">
        <f>IFERROR(INDEX('VOLO GUIDE TO WATERDEEP'!F$3:F$166,MATCH($H451,'VOLO GUIDE TO WATERDEEP'!$A$3:$A$166,0),1),"")</f>
        <v>0</v>
      </c>
      <c r="V451" s="37">
        <f>IFERROR(INDEX('VOLO GUIDE TO WATERDEEP'!G$3:G$166,MATCH($H451,'VOLO GUIDE TO WATERDEEP'!$A$3:$A$166,0),1),"")</f>
        <v>0</v>
      </c>
      <c r="W451" s="37" t="str">
        <f>IFERROR(INDEX('VOLO GUIDE TO WATERDEEP'!I$3:I$166,MATCH($H451,'VOLO GUIDE TO WATERDEEP'!$A$3:$A$166,0),1),"")</f>
        <v>DOCK WARD</v>
      </c>
      <c r="X451" s="98"/>
      <c r="Y451" s="37" t="str">
        <f>IFERROR(INDEX(ORGANIZATIONS!$B$2:$B$43,MATCH($F451,ORGANIZATIONS!$G$2:$G$43,0),1),"")</f>
        <v/>
      </c>
      <c r="Z451" s="98"/>
      <c r="AA451" s="37" t="str">
        <f>IFERROR(INDEX(ORGANIZATIONS!$Z$3:$Z$45,MATCH($F451,ORGANIZATIONS!$Y$3:$Y$45,0),1),"")</f>
        <v/>
      </c>
      <c r="AB451" s="98"/>
      <c r="AC451" s="403"/>
      <c r="AD451" s="403"/>
      <c r="AE451" s="403"/>
      <c r="AF451" s="403"/>
      <c r="AG451" s="98"/>
      <c r="AH451" s="403"/>
      <c r="AI451" s="403"/>
      <c r="AJ451" s="403"/>
      <c r="AK451" s="403"/>
      <c r="AL451" s="98"/>
      <c r="AM451" s="403"/>
      <c r="AN451" s="403"/>
      <c r="AO451" s="403"/>
      <c r="AP451" s="403"/>
      <c r="AQ451" s="403"/>
    </row>
    <row r="452" spans="1:43">
      <c r="A452" t="s">
        <v>1217</v>
      </c>
      <c r="B452" s="1" t="str">
        <f t="shared" si="10"/>
        <v>D56</v>
      </c>
      <c r="C452" s="1" t="str">
        <f t="shared" si="11"/>
        <v>Guard Barracks (city building, C, 3)</v>
      </c>
      <c r="F452" s="37" t="s">
        <v>1548</v>
      </c>
      <c r="G452" s="37" t="s">
        <v>1559</v>
      </c>
      <c r="H452" s="61" t="s">
        <v>2222</v>
      </c>
      <c r="I452" s="61" t="s">
        <v>3291</v>
      </c>
      <c r="J452" s="61" t="s">
        <v>2143</v>
      </c>
      <c r="K452" s="61" t="s">
        <v>2144</v>
      </c>
      <c r="L452" s="61">
        <v>3</v>
      </c>
      <c r="M452" s="61"/>
      <c r="N452" s="61"/>
      <c r="O452" s="108" t="s">
        <v>6659</v>
      </c>
      <c r="P452" s="98"/>
      <c r="Q452" s="37" t="str">
        <f>IFERROR(INDEX('VOLO GUIDE TO WATERDEEP'!B$3:B$166,MATCH($H452,'VOLO GUIDE TO WATERDEEP'!$A$3:$A$166,0),1),"")</f>
        <v/>
      </c>
      <c r="R452" s="37" t="str">
        <f>IFERROR(INDEX('VOLO GUIDE TO WATERDEEP'!C$3:C$166,MATCH($H452,'VOLO GUIDE TO WATERDEEP'!$A$3:$A$166,0),1),"")</f>
        <v/>
      </c>
      <c r="S452" s="37" t="str">
        <f>IFERROR(INDEX('VOLO GUIDE TO WATERDEEP'!D$3:D$166,MATCH($H452,'VOLO GUIDE TO WATERDEEP'!$A$3:$A$166,0),1),"")</f>
        <v/>
      </c>
      <c r="T452" s="37" t="str">
        <f>IFERROR(INDEX('VOLO GUIDE TO WATERDEEP'!E$3:E$166,MATCH($H452,'VOLO GUIDE TO WATERDEEP'!$A$3:$A$166,0),1),"")</f>
        <v/>
      </c>
      <c r="U452" s="37" t="str">
        <f>IFERROR(INDEX('VOLO GUIDE TO WATERDEEP'!F$3:F$166,MATCH($H452,'VOLO GUIDE TO WATERDEEP'!$A$3:$A$166,0),1),"")</f>
        <v/>
      </c>
      <c r="V452" s="37" t="str">
        <f>IFERROR(INDEX('VOLO GUIDE TO WATERDEEP'!G$3:G$166,MATCH($H452,'VOLO GUIDE TO WATERDEEP'!$A$3:$A$166,0),1),"")</f>
        <v/>
      </c>
      <c r="W452" s="37" t="str">
        <f>IFERROR(INDEX('VOLO GUIDE TO WATERDEEP'!I$3:I$166,MATCH($H452,'VOLO GUIDE TO WATERDEEP'!$A$3:$A$166,0),1),"")</f>
        <v/>
      </c>
      <c r="X452" s="98"/>
      <c r="Y452" s="37" t="str">
        <f>IFERROR(INDEX(ORGANIZATIONS!$B$2:$B$43,MATCH($F452,ORGANIZATIONS!$G$2:$G$43,0),1),"")</f>
        <v/>
      </c>
      <c r="Z452" s="98"/>
      <c r="AA452" s="37" t="str">
        <f>IFERROR(INDEX(ORGANIZATIONS!$Z$3:$Z$45,MATCH($F452,ORGANIZATIONS!$Y$3:$Y$45,0),1),"")</f>
        <v/>
      </c>
      <c r="AB452" s="98"/>
      <c r="AC452" s="403"/>
      <c r="AD452" s="403"/>
      <c r="AE452" s="403"/>
      <c r="AF452" s="403"/>
      <c r="AG452" s="98"/>
      <c r="AH452" s="403"/>
      <c r="AI452" s="403"/>
      <c r="AJ452" s="403"/>
      <c r="AK452" s="403"/>
      <c r="AL452" s="98"/>
      <c r="AM452" s="403"/>
      <c r="AN452" s="403"/>
      <c r="AO452" s="403"/>
      <c r="AP452" s="403"/>
      <c r="AQ452" s="403"/>
    </row>
    <row r="453" spans="1:43">
      <c r="A453" t="s">
        <v>1218</v>
      </c>
      <c r="B453" s="1" t="str">
        <f t="shared" si="10"/>
        <v>D57</v>
      </c>
      <c r="C453" s="1" t="str">
        <f t="shared" si="11"/>
        <v>Cookhouse Hall (city building, C, 2)</v>
      </c>
      <c r="F453" s="37" t="s">
        <v>1549</v>
      </c>
      <c r="G453" s="37" t="s">
        <v>2016</v>
      </c>
      <c r="H453" s="61" t="s">
        <v>2582</v>
      </c>
      <c r="I453" s="61" t="s">
        <v>3291</v>
      </c>
      <c r="J453" s="61" t="s">
        <v>2143</v>
      </c>
      <c r="K453" s="61" t="s">
        <v>2144</v>
      </c>
      <c r="L453" s="61">
        <v>2</v>
      </c>
      <c r="M453" s="61"/>
      <c r="N453" s="61"/>
      <c r="O453" s="108" t="s">
        <v>6659</v>
      </c>
      <c r="P453" s="98"/>
      <c r="Q453" s="37" t="str">
        <f>IFERROR(INDEX('VOLO GUIDE TO WATERDEEP'!B$3:B$166,MATCH($H453,'VOLO GUIDE TO WATERDEEP'!$A$3:$A$166,0),1),"")</f>
        <v/>
      </c>
      <c r="R453" s="37" t="str">
        <f>IFERROR(INDEX('VOLO GUIDE TO WATERDEEP'!C$3:C$166,MATCH($H453,'VOLO GUIDE TO WATERDEEP'!$A$3:$A$166,0),1),"")</f>
        <v/>
      </c>
      <c r="S453" s="37" t="str">
        <f>IFERROR(INDEX('VOLO GUIDE TO WATERDEEP'!D$3:D$166,MATCH($H453,'VOLO GUIDE TO WATERDEEP'!$A$3:$A$166,0),1),"")</f>
        <v/>
      </c>
      <c r="T453" s="37" t="str">
        <f>IFERROR(INDEX('VOLO GUIDE TO WATERDEEP'!E$3:E$166,MATCH($H453,'VOLO GUIDE TO WATERDEEP'!$A$3:$A$166,0),1),"")</f>
        <v/>
      </c>
      <c r="U453" s="37" t="str">
        <f>IFERROR(INDEX('VOLO GUIDE TO WATERDEEP'!F$3:F$166,MATCH($H453,'VOLO GUIDE TO WATERDEEP'!$A$3:$A$166,0),1),"")</f>
        <v/>
      </c>
      <c r="V453" s="37" t="str">
        <f>IFERROR(INDEX('VOLO GUIDE TO WATERDEEP'!G$3:G$166,MATCH($H453,'VOLO GUIDE TO WATERDEEP'!$A$3:$A$166,0),1),"")</f>
        <v/>
      </c>
      <c r="W453" s="37" t="str">
        <f>IFERROR(INDEX('VOLO GUIDE TO WATERDEEP'!I$3:I$166,MATCH($H453,'VOLO GUIDE TO WATERDEEP'!$A$3:$A$166,0),1),"")</f>
        <v/>
      </c>
      <c r="X453" s="98"/>
      <c r="Y453" s="37" t="str">
        <f>IFERROR(INDEX(ORGANIZATIONS!$B$2:$B$43,MATCH($F453,ORGANIZATIONS!$G$2:$G$43,0),1),"")</f>
        <v/>
      </c>
      <c r="Z453" s="98"/>
      <c r="AA453" s="37" t="str">
        <f>IFERROR(INDEX(ORGANIZATIONS!$Z$3:$Z$45,MATCH($F453,ORGANIZATIONS!$Y$3:$Y$45,0),1),"")</f>
        <v/>
      </c>
      <c r="AB453" s="98"/>
      <c r="AC453" s="403"/>
      <c r="AD453" s="403"/>
      <c r="AE453" s="403"/>
      <c r="AF453" s="403"/>
      <c r="AG453" s="98"/>
      <c r="AH453" s="403"/>
      <c r="AI453" s="403"/>
      <c r="AJ453" s="403"/>
      <c r="AK453" s="403"/>
      <c r="AL453" s="98"/>
      <c r="AM453" s="403"/>
      <c r="AN453" s="403"/>
      <c r="AO453" s="403"/>
      <c r="AP453" s="403"/>
      <c r="AQ453" s="403"/>
    </row>
    <row r="454" spans="1:43">
      <c r="A454" t="s">
        <v>1219</v>
      </c>
      <c r="B454" s="1" t="str">
        <f t="shared" si="10"/>
        <v>D58</v>
      </c>
      <c r="C454" s="1" t="str">
        <f t="shared" si="11"/>
        <v>The Pickled Fisherman (tavern, D, 2)</v>
      </c>
      <c r="F454" s="37" t="s">
        <v>2017</v>
      </c>
      <c r="G454" s="37" t="s">
        <v>2018</v>
      </c>
      <c r="H454" s="61" t="s">
        <v>2583</v>
      </c>
      <c r="I454" s="61" t="s">
        <v>3291</v>
      </c>
      <c r="J454" s="61" t="s">
        <v>2168</v>
      </c>
      <c r="K454" s="61" t="s">
        <v>2158</v>
      </c>
      <c r="L454" s="61">
        <v>2</v>
      </c>
      <c r="M454" s="61"/>
      <c r="N454" s="61"/>
      <c r="O454" s="108" t="s">
        <v>6659</v>
      </c>
      <c r="P454" s="98"/>
      <c r="Q454" s="37" t="str">
        <f>IFERROR(INDEX('VOLO GUIDE TO WATERDEEP'!B$3:B$166,MATCH($H454,'VOLO GUIDE TO WATERDEEP'!$A$3:$A$166,0),1),"")</f>
        <v/>
      </c>
      <c r="R454" s="37" t="str">
        <f>IFERROR(INDEX('VOLO GUIDE TO WATERDEEP'!C$3:C$166,MATCH($H454,'VOLO GUIDE TO WATERDEEP'!$A$3:$A$166,0),1),"")</f>
        <v/>
      </c>
      <c r="S454" s="37" t="str">
        <f>IFERROR(INDEX('VOLO GUIDE TO WATERDEEP'!D$3:D$166,MATCH($H454,'VOLO GUIDE TO WATERDEEP'!$A$3:$A$166,0),1),"")</f>
        <v/>
      </c>
      <c r="T454" s="37" t="str">
        <f>IFERROR(INDEX('VOLO GUIDE TO WATERDEEP'!E$3:E$166,MATCH($H454,'VOLO GUIDE TO WATERDEEP'!$A$3:$A$166,0),1),"")</f>
        <v/>
      </c>
      <c r="U454" s="37" t="str">
        <f>IFERROR(INDEX('VOLO GUIDE TO WATERDEEP'!F$3:F$166,MATCH($H454,'VOLO GUIDE TO WATERDEEP'!$A$3:$A$166,0),1),"")</f>
        <v/>
      </c>
      <c r="V454" s="37" t="str">
        <f>IFERROR(INDEX('VOLO GUIDE TO WATERDEEP'!G$3:G$166,MATCH($H454,'VOLO GUIDE TO WATERDEEP'!$A$3:$A$166,0),1),"")</f>
        <v/>
      </c>
      <c r="W454" s="37" t="str">
        <f>IFERROR(INDEX('VOLO GUIDE TO WATERDEEP'!I$3:I$166,MATCH($H454,'VOLO GUIDE TO WATERDEEP'!$A$3:$A$166,0),1),"")</f>
        <v/>
      </c>
      <c r="X454" s="98"/>
      <c r="Y454" s="37" t="str">
        <f>IFERROR(INDEX(ORGANIZATIONS!$B$2:$B$43,MATCH($F454,ORGANIZATIONS!$G$2:$G$43,0),1),"")</f>
        <v/>
      </c>
      <c r="Z454" s="98"/>
      <c r="AA454" s="37" t="str">
        <f>IFERROR(INDEX(ORGANIZATIONS!$Z$3:$Z$45,MATCH($F454,ORGANIZATIONS!$Y$3:$Y$45,0),1),"")</f>
        <v/>
      </c>
      <c r="AB454" s="98"/>
      <c r="AC454" s="403"/>
      <c r="AD454" s="403"/>
      <c r="AE454" s="403"/>
      <c r="AF454" s="403"/>
      <c r="AG454" s="98"/>
      <c r="AH454" s="403"/>
      <c r="AI454" s="403"/>
      <c r="AJ454" s="403"/>
      <c r="AK454" s="403"/>
      <c r="AL454" s="98"/>
      <c r="AM454" s="403"/>
      <c r="AN454" s="403"/>
      <c r="AO454" s="403"/>
      <c r="AP454" s="403"/>
      <c r="AQ454" s="403"/>
    </row>
    <row r="455" spans="1:43">
      <c r="A455" t="s">
        <v>1220</v>
      </c>
      <c r="B455" s="1" t="str">
        <f t="shared" si="10"/>
        <v>D59</v>
      </c>
      <c r="C455" s="1" t="str">
        <f t="shared" si="11"/>
        <v>The Soaring Pegasus (tavern, C, 2)</v>
      </c>
      <c r="F455" s="37" t="s">
        <v>2019</v>
      </c>
      <c r="G455" s="37" t="s">
        <v>2020</v>
      </c>
      <c r="H455" s="61" t="s">
        <v>2584</v>
      </c>
      <c r="I455" s="61" t="s">
        <v>3291</v>
      </c>
      <c r="J455" s="61" t="s">
        <v>2168</v>
      </c>
      <c r="K455" s="61" t="s">
        <v>2144</v>
      </c>
      <c r="L455" s="61">
        <v>2</v>
      </c>
      <c r="M455" s="61"/>
      <c r="N455" s="61"/>
      <c r="O455" s="108" t="s">
        <v>6659</v>
      </c>
      <c r="P455" s="98"/>
      <c r="Q455" s="37" t="str">
        <f>IFERROR(INDEX('VOLO GUIDE TO WATERDEEP'!B$3:B$166,MATCH($H455,'VOLO GUIDE TO WATERDEEP'!$A$3:$A$166,0),1),"")</f>
        <v/>
      </c>
      <c r="R455" s="37" t="str">
        <f>IFERROR(INDEX('VOLO GUIDE TO WATERDEEP'!C$3:C$166,MATCH($H455,'VOLO GUIDE TO WATERDEEP'!$A$3:$A$166,0),1),"")</f>
        <v/>
      </c>
      <c r="S455" s="37" t="str">
        <f>IFERROR(INDEX('VOLO GUIDE TO WATERDEEP'!D$3:D$166,MATCH($H455,'VOLO GUIDE TO WATERDEEP'!$A$3:$A$166,0),1),"")</f>
        <v/>
      </c>
      <c r="T455" s="37" t="str">
        <f>IFERROR(INDEX('VOLO GUIDE TO WATERDEEP'!E$3:E$166,MATCH($H455,'VOLO GUIDE TO WATERDEEP'!$A$3:$A$166,0),1),"")</f>
        <v/>
      </c>
      <c r="U455" s="37" t="str">
        <f>IFERROR(INDEX('VOLO GUIDE TO WATERDEEP'!F$3:F$166,MATCH($H455,'VOLO GUIDE TO WATERDEEP'!$A$3:$A$166,0),1),"")</f>
        <v/>
      </c>
      <c r="V455" s="37" t="str">
        <f>IFERROR(INDEX('VOLO GUIDE TO WATERDEEP'!G$3:G$166,MATCH($H455,'VOLO GUIDE TO WATERDEEP'!$A$3:$A$166,0),1),"")</f>
        <v/>
      </c>
      <c r="W455" s="37" t="str">
        <f>IFERROR(INDEX('VOLO GUIDE TO WATERDEEP'!I$3:I$166,MATCH($H455,'VOLO GUIDE TO WATERDEEP'!$A$3:$A$166,0),1),"")</f>
        <v/>
      </c>
      <c r="X455" s="98"/>
      <c r="Y455" s="37" t="str">
        <f>IFERROR(INDEX(ORGANIZATIONS!$B$2:$B$43,MATCH($F455,ORGANIZATIONS!$G$2:$G$43,0),1),"")</f>
        <v/>
      </c>
      <c r="Z455" s="98"/>
      <c r="AA455" s="37" t="str">
        <f>IFERROR(INDEX(ORGANIZATIONS!$Z$3:$Z$45,MATCH($F455,ORGANIZATIONS!$Y$3:$Y$45,0),1),"")</f>
        <v/>
      </c>
      <c r="AB455" s="98"/>
      <c r="AC455" s="403"/>
      <c r="AD455" s="403"/>
      <c r="AE455" s="403"/>
      <c r="AF455" s="403"/>
      <c r="AG455" s="98"/>
      <c r="AH455" s="403"/>
      <c r="AI455" s="403"/>
      <c r="AJ455" s="403"/>
      <c r="AK455" s="403"/>
      <c r="AL455" s="98"/>
      <c r="AM455" s="403"/>
      <c r="AN455" s="403"/>
      <c r="AO455" s="403"/>
      <c r="AP455" s="403"/>
      <c r="AQ455" s="403"/>
    </row>
    <row r="456" spans="1:43">
      <c r="A456" t="s">
        <v>1221</v>
      </c>
      <c r="B456" s="1" t="str">
        <f t="shared" si="10"/>
        <v>D60</v>
      </c>
      <c r="C456" s="1" t="str">
        <f t="shared" si="11"/>
        <v>The Fishscale Smithy (business, C, 2)</v>
      </c>
      <c r="F456" s="37" t="s">
        <v>2021</v>
      </c>
      <c r="G456" s="37" t="s">
        <v>2022</v>
      </c>
      <c r="H456" s="61" t="s">
        <v>2585</v>
      </c>
      <c r="I456" s="61" t="s">
        <v>3291</v>
      </c>
      <c r="J456" s="61" t="s">
        <v>2164</v>
      </c>
      <c r="K456" s="61" t="s">
        <v>2144</v>
      </c>
      <c r="L456" s="61">
        <v>2</v>
      </c>
      <c r="M456" s="61"/>
      <c r="N456" s="61"/>
      <c r="O456" s="108" t="s">
        <v>6659</v>
      </c>
      <c r="P456" s="98"/>
      <c r="Q456" s="37" t="str">
        <f>IFERROR(INDEX('VOLO GUIDE TO WATERDEEP'!B$3:B$166,MATCH($H456,'VOLO GUIDE TO WATERDEEP'!$A$3:$A$166,0),1),"")</f>
        <v/>
      </c>
      <c r="R456" s="37" t="str">
        <f>IFERROR(INDEX('VOLO GUIDE TO WATERDEEP'!C$3:C$166,MATCH($H456,'VOLO GUIDE TO WATERDEEP'!$A$3:$A$166,0),1),"")</f>
        <v/>
      </c>
      <c r="S456" s="37" t="str">
        <f>IFERROR(INDEX('VOLO GUIDE TO WATERDEEP'!D$3:D$166,MATCH($H456,'VOLO GUIDE TO WATERDEEP'!$A$3:$A$166,0),1),"")</f>
        <v/>
      </c>
      <c r="T456" s="37" t="str">
        <f>IFERROR(INDEX('VOLO GUIDE TO WATERDEEP'!E$3:E$166,MATCH($H456,'VOLO GUIDE TO WATERDEEP'!$A$3:$A$166,0),1),"")</f>
        <v/>
      </c>
      <c r="U456" s="37" t="str">
        <f>IFERROR(INDEX('VOLO GUIDE TO WATERDEEP'!F$3:F$166,MATCH($H456,'VOLO GUIDE TO WATERDEEP'!$A$3:$A$166,0),1),"")</f>
        <v/>
      </c>
      <c r="V456" s="37" t="str">
        <f>IFERROR(INDEX('VOLO GUIDE TO WATERDEEP'!G$3:G$166,MATCH($H456,'VOLO GUIDE TO WATERDEEP'!$A$3:$A$166,0),1),"")</f>
        <v/>
      </c>
      <c r="W456" s="37" t="str">
        <f>IFERROR(INDEX('VOLO GUIDE TO WATERDEEP'!I$3:I$166,MATCH($H456,'VOLO GUIDE TO WATERDEEP'!$A$3:$A$166,0),1),"")</f>
        <v/>
      </c>
      <c r="X456" s="98"/>
      <c r="Y456" s="37" t="str">
        <f>IFERROR(INDEX(ORGANIZATIONS!$B$2:$B$43,MATCH($F456,ORGANIZATIONS!$G$2:$G$43,0),1),"")</f>
        <v/>
      </c>
      <c r="Z456" s="98"/>
      <c r="AA456" s="37" t="str">
        <f>IFERROR(INDEX(ORGANIZATIONS!$Z$3:$Z$45,MATCH($F456,ORGANIZATIONS!$Y$3:$Y$45,0),1),"")</f>
        <v/>
      </c>
      <c r="AB456" s="98"/>
      <c r="AC456" s="403"/>
      <c r="AD456" s="403"/>
      <c r="AE456" s="403"/>
      <c r="AF456" s="403"/>
      <c r="AG456" s="98"/>
      <c r="AH456" s="403"/>
      <c r="AI456" s="403"/>
      <c r="AJ456" s="403"/>
      <c r="AK456" s="403"/>
      <c r="AL456" s="98"/>
      <c r="AM456" s="403"/>
      <c r="AN456" s="403"/>
      <c r="AO456" s="403"/>
      <c r="AP456" s="403"/>
      <c r="AQ456" s="403"/>
    </row>
    <row r="457" spans="1:43">
      <c r="A457" t="s">
        <v>1222</v>
      </c>
      <c r="B457" s="1" t="str">
        <f t="shared" si="10"/>
        <v>D61</v>
      </c>
      <c r="C457" s="1" t="str">
        <f t="shared" si="11"/>
        <v>Jester's Clubhouse (guildhall, D, 1)</v>
      </c>
      <c r="F457" s="37" t="s">
        <v>2023</v>
      </c>
      <c r="G457" s="37" t="s">
        <v>2024</v>
      </c>
      <c r="H457" s="61" t="s">
        <v>2586</v>
      </c>
      <c r="I457" s="61" t="s">
        <v>3291</v>
      </c>
      <c r="J457" s="61" t="s">
        <v>2171</v>
      </c>
      <c r="K457" s="61" t="s">
        <v>2158</v>
      </c>
      <c r="L457" s="61">
        <v>1</v>
      </c>
      <c r="M457" s="61"/>
      <c r="N457" s="61"/>
      <c r="O457" s="108" t="s">
        <v>6659</v>
      </c>
      <c r="P457" s="98"/>
      <c r="Q457" s="37" t="str">
        <f>IFERROR(INDEX('VOLO GUIDE TO WATERDEEP'!B$3:B$166,MATCH($H457,'VOLO GUIDE TO WATERDEEP'!$A$3:$A$166,0),1),"")</f>
        <v/>
      </c>
      <c r="R457" s="37" t="str">
        <f>IFERROR(INDEX('VOLO GUIDE TO WATERDEEP'!C$3:C$166,MATCH($H457,'VOLO GUIDE TO WATERDEEP'!$A$3:$A$166,0),1),"")</f>
        <v/>
      </c>
      <c r="S457" s="37" t="str">
        <f>IFERROR(INDEX('VOLO GUIDE TO WATERDEEP'!D$3:D$166,MATCH($H457,'VOLO GUIDE TO WATERDEEP'!$A$3:$A$166,0),1),"")</f>
        <v/>
      </c>
      <c r="T457" s="37" t="str">
        <f>IFERROR(INDEX('VOLO GUIDE TO WATERDEEP'!E$3:E$166,MATCH($H457,'VOLO GUIDE TO WATERDEEP'!$A$3:$A$166,0),1),"")</f>
        <v/>
      </c>
      <c r="U457" s="37" t="str">
        <f>IFERROR(INDEX('VOLO GUIDE TO WATERDEEP'!F$3:F$166,MATCH($H457,'VOLO GUIDE TO WATERDEEP'!$A$3:$A$166,0),1),"")</f>
        <v/>
      </c>
      <c r="V457" s="37" t="str">
        <f>IFERROR(INDEX('VOLO GUIDE TO WATERDEEP'!G$3:G$166,MATCH($H457,'VOLO GUIDE TO WATERDEEP'!$A$3:$A$166,0),1),"")</f>
        <v/>
      </c>
      <c r="W457" s="37" t="str">
        <f>IFERROR(INDEX('VOLO GUIDE TO WATERDEEP'!I$3:I$166,MATCH($H457,'VOLO GUIDE TO WATERDEEP'!$A$3:$A$166,0),1),"")</f>
        <v/>
      </c>
      <c r="X457" s="98"/>
      <c r="Y457" s="37" t="str">
        <f>IFERROR(INDEX(ORGANIZATIONS!$B$2:$B$43,MATCH($F457,ORGANIZATIONS!$G$2:$G$43,0),1),"")</f>
        <v/>
      </c>
      <c r="Z457" s="98"/>
      <c r="AA457" s="37" t="str">
        <f>IFERROR(INDEX(ORGANIZATIONS!$Z$3:$Z$45,MATCH($F457,ORGANIZATIONS!$Y$3:$Y$45,0),1),"")</f>
        <v/>
      </c>
      <c r="AB457" s="98"/>
      <c r="AC457" s="403"/>
      <c r="AD457" s="403"/>
      <c r="AE457" s="403"/>
      <c r="AF457" s="403"/>
      <c r="AG457" s="98"/>
      <c r="AH457" s="403"/>
      <c r="AI457" s="403"/>
      <c r="AJ457" s="403"/>
      <c r="AK457" s="403"/>
      <c r="AL457" s="98"/>
      <c r="AM457" s="403"/>
      <c r="AN457" s="403"/>
      <c r="AO457" s="403"/>
      <c r="AP457" s="403"/>
      <c r="AQ457" s="403"/>
    </row>
    <row r="458" spans="1:43">
      <c r="A458" t="s">
        <v>1223</v>
      </c>
      <c r="B458" s="1" t="str">
        <f t="shared" si="10"/>
        <v>D62</v>
      </c>
      <c r="C458" s="1" t="str">
        <f t="shared" si="11"/>
        <v>Horizon's Sails (business, B, 2)</v>
      </c>
      <c r="F458" s="37" t="s">
        <v>2025</v>
      </c>
      <c r="G458" s="37" t="s">
        <v>2026</v>
      </c>
      <c r="H458" s="61" t="s">
        <v>2587</v>
      </c>
      <c r="I458" s="61" t="s">
        <v>3291</v>
      </c>
      <c r="J458" s="61" t="s">
        <v>2164</v>
      </c>
      <c r="K458" s="61" t="s">
        <v>2156</v>
      </c>
      <c r="L458" s="61">
        <v>2</v>
      </c>
      <c r="M458" s="61"/>
      <c r="N458" s="61"/>
      <c r="O458" s="108" t="s">
        <v>6659</v>
      </c>
      <c r="P458" s="98"/>
      <c r="Q458" s="37" t="str">
        <f>IFERROR(INDEX('VOLO GUIDE TO WATERDEEP'!B$3:B$166,MATCH($H458,'VOLO GUIDE TO WATERDEEP'!$A$3:$A$166,0),1),"")</f>
        <v/>
      </c>
      <c r="R458" s="37" t="str">
        <f>IFERROR(INDEX('VOLO GUIDE TO WATERDEEP'!C$3:C$166,MATCH($H458,'VOLO GUIDE TO WATERDEEP'!$A$3:$A$166,0),1),"")</f>
        <v/>
      </c>
      <c r="S458" s="37" t="str">
        <f>IFERROR(INDEX('VOLO GUIDE TO WATERDEEP'!D$3:D$166,MATCH($H458,'VOLO GUIDE TO WATERDEEP'!$A$3:$A$166,0),1),"")</f>
        <v/>
      </c>
      <c r="T458" s="37" t="str">
        <f>IFERROR(INDEX('VOLO GUIDE TO WATERDEEP'!E$3:E$166,MATCH($H458,'VOLO GUIDE TO WATERDEEP'!$A$3:$A$166,0),1),"")</f>
        <v/>
      </c>
      <c r="U458" s="37" t="str">
        <f>IFERROR(INDEX('VOLO GUIDE TO WATERDEEP'!F$3:F$166,MATCH($H458,'VOLO GUIDE TO WATERDEEP'!$A$3:$A$166,0),1),"")</f>
        <v/>
      </c>
      <c r="V458" s="37" t="str">
        <f>IFERROR(INDEX('VOLO GUIDE TO WATERDEEP'!G$3:G$166,MATCH($H458,'VOLO GUIDE TO WATERDEEP'!$A$3:$A$166,0),1),"")</f>
        <v/>
      </c>
      <c r="W458" s="37" t="str">
        <f>IFERROR(INDEX('VOLO GUIDE TO WATERDEEP'!I$3:I$166,MATCH($H458,'VOLO GUIDE TO WATERDEEP'!$A$3:$A$166,0),1),"")</f>
        <v/>
      </c>
      <c r="X458" s="98"/>
      <c r="Y458" s="37" t="str">
        <f>IFERROR(INDEX(ORGANIZATIONS!$B$2:$B$43,MATCH($F458,ORGANIZATIONS!$G$2:$G$43,0),1),"")</f>
        <v/>
      </c>
      <c r="Z458" s="98"/>
      <c r="AA458" s="37" t="str">
        <f>IFERROR(INDEX(ORGANIZATIONS!$Z$3:$Z$45,MATCH($F458,ORGANIZATIONS!$Y$3:$Y$45,0),1),"")</f>
        <v/>
      </c>
      <c r="AB458" s="98"/>
      <c r="AC458" s="403"/>
      <c r="AD458" s="403"/>
      <c r="AE458" s="403"/>
      <c r="AF458" s="403"/>
      <c r="AG458" s="98"/>
      <c r="AH458" s="403"/>
      <c r="AI458" s="403"/>
      <c r="AJ458" s="403"/>
      <c r="AK458" s="403"/>
      <c r="AL458" s="98"/>
      <c r="AM458" s="403"/>
      <c r="AN458" s="403"/>
      <c r="AO458" s="403"/>
      <c r="AP458" s="403"/>
      <c r="AQ458" s="403"/>
    </row>
    <row r="459" spans="1:43">
      <c r="A459" t="s">
        <v>1224</v>
      </c>
      <c r="B459" s="1" t="str">
        <f t="shared" si="10"/>
        <v>D63</v>
      </c>
      <c r="C459" s="1" t="str">
        <f t="shared" si="11"/>
        <v>Mother Jatha's (business, D, 1)</v>
      </c>
      <c r="F459" s="37" t="s">
        <v>2027</v>
      </c>
      <c r="G459" s="37" t="s">
        <v>2028</v>
      </c>
      <c r="H459" s="61" t="s">
        <v>2588</v>
      </c>
      <c r="I459" s="61" t="s">
        <v>3291</v>
      </c>
      <c r="J459" s="61" t="s">
        <v>2164</v>
      </c>
      <c r="K459" s="61" t="s">
        <v>2158</v>
      </c>
      <c r="L459" s="61">
        <v>1</v>
      </c>
      <c r="M459" s="61"/>
      <c r="N459" s="61"/>
      <c r="O459" s="108" t="s">
        <v>6659</v>
      </c>
      <c r="P459" s="98"/>
      <c r="Q459" s="37" t="str">
        <f>IFERROR(INDEX('VOLO GUIDE TO WATERDEEP'!B$3:B$166,MATCH($H459,'VOLO GUIDE TO WATERDEEP'!$A$3:$A$166,0),1),"")</f>
        <v/>
      </c>
      <c r="R459" s="37" t="str">
        <f>IFERROR(INDEX('VOLO GUIDE TO WATERDEEP'!C$3:C$166,MATCH($H459,'VOLO GUIDE TO WATERDEEP'!$A$3:$A$166,0),1),"")</f>
        <v/>
      </c>
      <c r="S459" s="37" t="str">
        <f>IFERROR(INDEX('VOLO GUIDE TO WATERDEEP'!D$3:D$166,MATCH($H459,'VOLO GUIDE TO WATERDEEP'!$A$3:$A$166,0),1),"")</f>
        <v/>
      </c>
      <c r="T459" s="37" t="str">
        <f>IFERROR(INDEX('VOLO GUIDE TO WATERDEEP'!E$3:E$166,MATCH($H459,'VOLO GUIDE TO WATERDEEP'!$A$3:$A$166,0),1),"")</f>
        <v/>
      </c>
      <c r="U459" s="37" t="str">
        <f>IFERROR(INDEX('VOLO GUIDE TO WATERDEEP'!F$3:F$166,MATCH($H459,'VOLO GUIDE TO WATERDEEP'!$A$3:$A$166,0),1),"")</f>
        <v/>
      </c>
      <c r="V459" s="37" t="str">
        <f>IFERROR(INDEX('VOLO GUIDE TO WATERDEEP'!G$3:G$166,MATCH($H459,'VOLO GUIDE TO WATERDEEP'!$A$3:$A$166,0),1),"")</f>
        <v/>
      </c>
      <c r="W459" s="37" t="str">
        <f>IFERROR(INDEX('VOLO GUIDE TO WATERDEEP'!I$3:I$166,MATCH($H459,'VOLO GUIDE TO WATERDEEP'!$A$3:$A$166,0),1),"")</f>
        <v/>
      </c>
      <c r="X459" s="98"/>
      <c r="Y459" s="37" t="str">
        <f>IFERROR(INDEX(ORGANIZATIONS!$B$2:$B$43,MATCH($F459,ORGANIZATIONS!$G$2:$G$43,0),1),"")</f>
        <v/>
      </c>
      <c r="Z459" s="98"/>
      <c r="AA459" s="37" t="str">
        <f>IFERROR(INDEX(ORGANIZATIONS!$Z$3:$Z$45,MATCH($F459,ORGANIZATIONS!$Y$3:$Y$45,0),1),"")</f>
        <v/>
      </c>
      <c r="AB459" s="98"/>
      <c r="AC459" s="403"/>
      <c r="AD459" s="403"/>
      <c r="AE459" s="403"/>
      <c r="AF459" s="403"/>
      <c r="AG459" s="98"/>
      <c r="AH459" s="403"/>
      <c r="AI459" s="403"/>
      <c r="AJ459" s="403"/>
      <c r="AK459" s="403"/>
      <c r="AL459" s="98"/>
      <c r="AM459" s="403"/>
      <c r="AN459" s="403"/>
      <c r="AO459" s="403"/>
      <c r="AP459" s="403"/>
      <c r="AQ459" s="403"/>
    </row>
    <row r="460" spans="1:43">
      <c r="A460" t="s">
        <v>1225</v>
      </c>
      <c r="B460" s="1" t="str">
        <f t="shared" si="10"/>
        <v>D64</v>
      </c>
      <c r="C460" s="1" t="str">
        <f t="shared" si="11"/>
        <v>Talnu's Ropeworks (business, D, 2)</v>
      </c>
      <c r="F460" s="37" t="s">
        <v>2029</v>
      </c>
      <c r="G460" s="37" t="s">
        <v>2030</v>
      </c>
      <c r="H460" s="61" t="s">
        <v>2589</v>
      </c>
      <c r="I460" s="61" t="s">
        <v>3291</v>
      </c>
      <c r="J460" s="61" t="s">
        <v>2164</v>
      </c>
      <c r="K460" s="61" t="s">
        <v>2158</v>
      </c>
      <c r="L460" s="61">
        <v>2</v>
      </c>
      <c r="M460" s="61"/>
      <c r="N460" s="61"/>
      <c r="O460" s="108" t="s">
        <v>6659</v>
      </c>
      <c r="P460" s="98"/>
      <c r="Q460" s="37" t="str">
        <f>IFERROR(INDEX('VOLO GUIDE TO WATERDEEP'!B$3:B$166,MATCH($H460,'VOLO GUIDE TO WATERDEEP'!$A$3:$A$166,0),1),"")</f>
        <v/>
      </c>
      <c r="R460" s="37" t="str">
        <f>IFERROR(INDEX('VOLO GUIDE TO WATERDEEP'!C$3:C$166,MATCH($H460,'VOLO GUIDE TO WATERDEEP'!$A$3:$A$166,0),1),"")</f>
        <v/>
      </c>
      <c r="S460" s="37" t="str">
        <f>IFERROR(INDEX('VOLO GUIDE TO WATERDEEP'!D$3:D$166,MATCH($H460,'VOLO GUIDE TO WATERDEEP'!$A$3:$A$166,0),1),"")</f>
        <v/>
      </c>
      <c r="T460" s="37" t="str">
        <f>IFERROR(INDEX('VOLO GUIDE TO WATERDEEP'!E$3:E$166,MATCH($H460,'VOLO GUIDE TO WATERDEEP'!$A$3:$A$166,0),1),"")</f>
        <v/>
      </c>
      <c r="U460" s="37" t="str">
        <f>IFERROR(INDEX('VOLO GUIDE TO WATERDEEP'!F$3:F$166,MATCH($H460,'VOLO GUIDE TO WATERDEEP'!$A$3:$A$166,0),1),"")</f>
        <v/>
      </c>
      <c r="V460" s="37" t="str">
        <f>IFERROR(INDEX('VOLO GUIDE TO WATERDEEP'!G$3:G$166,MATCH($H460,'VOLO GUIDE TO WATERDEEP'!$A$3:$A$166,0),1),"")</f>
        <v/>
      </c>
      <c r="W460" s="37" t="str">
        <f>IFERROR(INDEX('VOLO GUIDE TO WATERDEEP'!I$3:I$166,MATCH($H460,'VOLO GUIDE TO WATERDEEP'!$A$3:$A$166,0),1),"")</f>
        <v/>
      </c>
      <c r="X460" s="98"/>
      <c r="Y460" s="37" t="str">
        <f>IFERROR(INDEX(ORGANIZATIONS!$B$2:$B$43,MATCH($F460,ORGANIZATIONS!$G$2:$G$43,0),1),"")</f>
        <v/>
      </c>
      <c r="Z460" s="98"/>
      <c r="AA460" s="37" t="str">
        <f>IFERROR(INDEX(ORGANIZATIONS!$Z$3:$Z$45,MATCH($F460,ORGANIZATIONS!$Y$3:$Y$45,0),1),"")</f>
        <v/>
      </c>
      <c r="AB460" s="98"/>
      <c r="AC460" s="403"/>
      <c r="AD460" s="403"/>
      <c r="AE460" s="403"/>
      <c r="AF460" s="403"/>
      <c r="AG460" s="98"/>
      <c r="AH460" s="403"/>
      <c r="AI460" s="403"/>
      <c r="AJ460" s="403"/>
      <c r="AK460" s="403"/>
      <c r="AL460" s="98"/>
      <c r="AM460" s="403"/>
      <c r="AN460" s="403"/>
      <c r="AO460" s="403"/>
      <c r="AP460" s="403"/>
      <c r="AQ460" s="403"/>
    </row>
    <row r="461" spans="1:43">
      <c r="A461" t="s">
        <v>1226</v>
      </c>
      <c r="B461" s="1" t="str">
        <f t="shared" ref="B461:B540" si="12">LEFT(LEFT(A461,FIND(":",A461)),LEN(LEFT(A461,FIND(":",A461)))-1)</f>
        <v>D65</v>
      </c>
      <c r="C461" s="1" t="str">
        <f t="shared" ref="C461:C540" si="13">RIGHT(A461,LEN(A461)-FIND(":",A461)-1)</f>
        <v>Merlook Nets &amp; Knotware (business, D, 1)</v>
      </c>
      <c r="F461" s="37" t="s">
        <v>2031</v>
      </c>
      <c r="G461" s="37" t="s">
        <v>2032</v>
      </c>
      <c r="H461" s="61" t="s">
        <v>2590</v>
      </c>
      <c r="I461" s="61" t="s">
        <v>3291</v>
      </c>
      <c r="J461" s="61" t="s">
        <v>2164</v>
      </c>
      <c r="K461" s="61" t="s">
        <v>2158</v>
      </c>
      <c r="L461" s="61">
        <v>1</v>
      </c>
      <c r="M461" s="61"/>
      <c r="N461" s="61"/>
      <c r="O461" s="108" t="s">
        <v>6659</v>
      </c>
      <c r="P461" s="98"/>
      <c r="Q461" s="37" t="str">
        <f>IFERROR(INDEX('VOLO GUIDE TO WATERDEEP'!B$3:B$166,MATCH($H461,'VOLO GUIDE TO WATERDEEP'!$A$3:$A$166,0),1),"")</f>
        <v/>
      </c>
      <c r="R461" s="37" t="str">
        <f>IFERROR(INDEX('VOLO GUIDE TO WATERDEEP'!C$3:C$166,MATCH($H461,'VOLO GUIDE TO WATERDEEP'!$A$3:$A$166,0),1),"")</f>
        <v/>
      </c>
      <c r="S461" s="37" t="str">
        <f>IFERROR(INDEX('VOLO GUIDE TO WATERDEEP'!D$3:D$166,MATCH($H461,'VOLO GUIDE TO WATERDEEP'!$A$3:$A$166,0),1),"")</f>
        <v/>
      </c>
      <c r="T461" s="37" t="str">
        <f>IFERROR(INDEX('VOLO GUIDE TO WATERDEEP'!E$3:E$166,MATCH($H461,'VOLO GUIDE TO WATERDEEP'!$A$3:$A$166,0),1),"")</f>
        <v/>
      </c>
      <c r="U461" s="37" t="str">
        <f>IFERROR(INDEX('VOLO GUIDE TO WATERDEEP'!F$3:F$166,MATCH($H461,'VOLO GUIDE TO WATERDEEP'!$A$3:$A$166,0),1),"")</f>
        <v/>
      </c>
      <c r="V461" s="37" t="str">
        <f>IFERROR(INDEX('VOLO GUIDE TO WATERDEEP'!G$3:G$166,MATCH($H461,'VOLO GUIDE TO WATERDEEP'!$A$3:$A$166,0),1),"")</f>
        <v/>
      </c>
      <c r="W461" s="37" t="str">
        <f>IFERROR(INDEX('VOLO GUIDE TO WATERDEEP'!I$3:I$166,MATCH($H461,'VOLO GUIDE TO WATERDEEP'!$A$3:$A$166,0),1),"")</f>
        <v/>
      </c>
      <c r="X461" s="98"/>
      <c r="Y461" s="37" t="str">
        <f>IFERROR(INDEX(ORGANIZATIONS!$B$2:$B$43,MATCH($F461,ORGANIZATIONS!$G$2:$G$43,0),1),"")</f>
        <v/>
      </c>
      <c r="Z461" s="98"/>
      <c r="AA461" s="37" t="str">
        <f>IFERROR(INDEX(ORGANIZATIONS!$Z$3:$Z$45,MATCH($F461,ORGANIZATIONS!$Y$3:$Y$45,0),1),"")</f>
        <v/>
      </c>
      <c r="AB461" s="98"/>
      <c r="AC461" s="403"/>
      <c r="AD461" s="403"/>
      <c r="AE461" s="403"/>
      <c r="AF461" s="403"/>
      <c r="AG461" s="98"/>
      <c r="AH461" s="403"/>
      <c r="AI461" s="403"/>
      <c r="AJ461" s="403"/>
      <c r="AK461" s="403"/>
      <c r="AL461" s="98"/>
      <c r="AM461" s="403"/>
      <c r="AN461" s="403"/>
      <c r="AO461" s="403"/>
      <c r="AP461" s="403"/>
      <c r="AQ461" s="403"/>
    </row>
    <row r="462" spans="1:43">
      <c r="A462" t="s">
        <v>1227</v>
      </c>
      <c r="B462" s="1" t="str">
        <f t="shared" si="12"/>
        <v>D66</v>
      </c>
      <c r="C462" s="1" t="str">
        <f t="shared" si="13"/>
        <v>Ralagut's Wheelhouse (business, D, 1)</v>
      </c>
      <c r="F462" s="37" t="s">
        <v>2033</v>
      </c>
      <c r="G462" s="37" t="s">
        <v>2034</v>
      </c>
      <c r="H462" s="61" t="s">
        <v>2591</v>
      </c>
      <c r="I462" s="61" t="s">
        <v>3291</v>
      </c>
      <c r="J462" s="61" t="s">
        <v>2164</v>
      </c>
      <c r="K462" s="61" t="s">
        <v>2158</v>
      </c>
      <c r="L462" s="61">
        <v>1</v>
      </c>
      <c r="M462" s="61"/>
      <c r="N462" s="61"/>
      <c r="O462" s="108" t="s">
        <v>6659</v>
      </c>
      <c r="P462" s="98"/>
      <c r="Q462" s="37" t="str">
        <f>IFERROR(INDEX('VOLO GUIDE TO WATERDEEP'!B$3:B$166,MATCH($H462,'VOLO GUIDE TO WATERDEEP'!$A$3:$A$166,0),1),"")</f>
        <v/>
      </c>
      <c r="R462" s="37" t="str">
        <f>IFERROR(INDEX('VOLO GUIDE TO WATERDEEP'!C$3:C$166,MATCH($H462,'VOLO GUIDE TO WATERDEEP'!$A$3:$A$166,0),1),"")</f>
        <v/>
      </c>
      <c r="S462" s="37" t="str">
        <f>IFERROR(INDEX('VOLO GUIDE TO WATERDEEP'!D$3:D$166,MATCH($H462,'VOLO GUIDE TO WATERDEEP'!$A$3:$A$166,0),1),"")</f>
        <v/>
      </c>
      <c r="T462" s="37" t="str">
        <f>IFERROR(INDEX('VOLO GUIDE TO WATERDEEP'!E$3:E$166,MATCH($H462,'VOLO GUIDE TO WATERDEEP'!$A$3:$A$166,0),1),"")</f>
        <v/>
      </c>
      <c r="U462" s="37" t="str">
        <f>IFERROR(INDEX('VOLO GUIDE TO WATERDEEP'!F$3:F$166,MATCH($H462,'VOLO GUIDE TO WATERDEEP'!$A$3:$A$166,0),1),"")</f>
        <v/>
      </c>
      <c r="V462" s="37" t="str">
        <f>IFERROR(INDEX('VOLO GUIDE TO WATERDEEP'!G$3:G$166,MATCH($H462,'VOLO GUIDE TO WATERDEEP'!$A$3:$A$166,0),1),"")</f>
        <v/>
      </c>
      <c r="W462" s="37" t="str">
        <f>IFERROR(INDEX('VOLO GUIDE TO WATERDEEP'!I$3:I$166,MATCH($H462,'VOLO GUIDE TO WATERDEEP'!$A$3:$A$166,0),1),"")</f>
        <v/>
      </c>
      <c r="X462" s="98"/>
      <c r="Y462" s="37" t="str">
        <f>IFERROR(INDEX(ORGANIZATIONS!$B$2:$B$43,MATCH($F462,ORGANIZATIONS!$G$2:$G$43,0),1),"")</f>
        <v/>
      </c>
      <c r="Z462" s="98"/>
      <c r="AA462" s="37" t="str">
        <f>IFERROR(INDEX(ORGANIZATIONS!$Z$3:$Z$45,MATCH($F462,ORGANIZATIONS!$Y$3:$Y$45,0),1),"")</f>
        <v/>
      </c>
      <c r="AB462" s="98"/>
      <c r="AC462" s="403"/>
      <c r="AD462" s="403"/>
      <c r="AE462" s="403"/>
      <c r="AF462" s="403"/>
      <c r="AG462" s="98"/>
      <c r="AH462" s="403"/>
      <c r="AI462" s="403"/>
      <c r="AJ462" s="403"/>
      <c r="AK462" s="403"/>
      <c r="AL462" s="98"/>
      <c r="AM462" s="403"/>
      <c r="AN462" s="403"/>
      <c r="AO462" s="403"/>
      <c r="AP462" s="403"/>
      <c r="AQ462" s="403"/>
    </row>
    <row r="463" spans="1:43">
      <c r="A463" t="s">
        <v>1228</v>
      </c>
      <c r="B463" s="1" t="str">
        <f t="shared" si="12"/>
        <v>D67</v>
      </c>
      <c r="C463" s="1" t="str">
        <f t="shared" si="13"/>
        <v>The Angry Coxswain (tavern, D, 1)</v>
      </c>
      <c r="F463" s="37" t="s">
        <v>2035</v>
      </c>
      <c r="G463" s="37" t="s">
        <v>2036</v>
      </c>
      <c r="H463" s="61" t="s">
        <v>2592</v>
      </c>
      <c r="I463" s="61" t="s">
        <v>3291</v>
      </c>
      <c r="J463" s="61" t="s">
        <v>2168</v>
      </c>
      <c r="K463" s="61" t="s">
        <v>2158</v>
      </c>
      <c r="L463" s="61">
        <v>1</v>
      </c>
      <c r="M463" s="61"/>
      <c r="N463" s="61"/>
      <c r="O463" s="108" t="s">
        <v>6659</v>
      </c>
      <c r="P463" s="98"/>
      <c r="Q463" s="37" t="str">
        <f>IFERROR(INDEX('VOLO GUIDE TO WATERDEEP'!B$3:B$166,MATCH($H463,'VOLO GUIDE TO WATERDEEP'!$A$3:$A$166,0),1),"")</f>
        <v/>
      </c>
      <c r="R463" s="37" t="str">
        <f>IFERROR(INDEX('VOLO GUIDE TO WATERDEEP'!C$3:C$166,MATCH($H463,'VOLO GUIDE TO WATERDEEP'!$A$3:$A$166,0),1),"")</f>
        <v/>
      </c>
      <c r="S463" s="37" t="str">
        <f>IFERROR(INDEX('VOLO GUIDE TO WATERDEEP'!D$3:D$166,MATCH($H463,'VOLO GUIDE TO WATERDEEP'!$A$3:$A$166,0),1),"")</f>
        <v/>
      </c>
      <c r="T463" s="37" t="str">
        <f>IFERROR(INDEX('VOLO GUIDE TO WATERDEEP'!E$3:E$166,MATCH($H463,'VOLO GUIDE TO WATERDEEP'!$A$3:$A$166,0),1),"")</f>
        <v/>
      </c>
      <c r="U463" s="37" t="str">
        <f>IFERROR(INDEX('VOLO GUIDE TO WATERDEEP'!F$3:F$166,MATCH($H463,'VOLO GUIDE TO WATERDEEP'!$A$3:$A$166,0),1),"")</f>
        <v/>
      </c>
      <c r="V463" s="37" t="str">
        <f>IFERROR(INDEX('VOLO GUIDE TO WATERDEEP'!G$3:G$166,MATCH($H463,'VOLO GUIDE TO WATERDEEP'!$A$3:$A$166,0),1),"")</f>
        <v/>
      </c>
      <c r="W463" s="37" t="str">
        <f>IFERROR(INDEX('VOLO GUIDE TO WATERDEEP'!I$3:I$166,MATCH($H463,'VOLO GUIDE TO WATERDEEP'!$A$3:$A$166,0),1),"")</f>
        <v/>
      </c>
      <c r="X463" s="98"/>
      <c r="Y463" s="37" t="str">
        <f>IFERROR(INDEX(ORGANIZATIONS!$B$2:$B$43,MATCH($F463,ORGANIZATIONS!$G$2:$G$43,0),1),"")</f>
        <v/>
      </c>
      <c r="Z463" s="98"/>
      <c r="AA463" s="37" t="str">
        <f>IFERROR(INDEX(ORGANIZATIONS!$Z$3:$Z$45,MATCH($F463,ORGANIZATIONS!$Y$3:$Y$45,0),1),"")</f>
        <v/>
      </c>
      <c r="AB463" s="98"/>
      <c r="AC463" s="403"/>
      <c r="AD463" s="403"/>
      <c r="AE463" s="403"/>
      <c r="AF463" s="403"/>
      <c r="AG463" s="98"/>
      <c r="AH463" s="403"/>
      <c r="AI463" s="403"/>
      <c r="AJ463" s="403"/>
      <c r="AK463" s="403"/>
      <c r="AL463" s="98"/>
      <c r="AM463" s="403"/>
      <c r="AN463" s="403"/>
      <c r="AO463" s="403"/>
      <c r="AP463" s="403"/>
      <c r="AQ463" s="403"/>
    </row>
    <row r="464" spans="1:43">
      <c r="A464" t="s">
        <v>1229</v>
      </c>
      <c r="B464" s="1" t="str">
        <f t="shared" si="12"/>
        <v>D68</v>
      </c>
      <c r="C464" s="1" t="str">
        <f t="shared" si="13"/>
        <v>Gathgaer Milomynt's residence (row house, D, 2)</v>
      </c>
      <c r="F464" s="37" t="s">
        <v>2037</v>
      </c>
      <c r="G464" s="37" t="s">
        <v>2038</v>
      </c>
      <c r="H464" s="61" t="s">
        <v>2593</v>
      </c>
      <c r="I464" s="61" t="s">
        <v>3291</v>
      </c>
      <c r="J464" s="61" t="s">
        <v>2165</v>
      </c>
      <c r="K464" s="61" t="s">
        <v>2158</v>
      </c>
      <c r="L464" s="61">
        <v>2</v>
      </c>
      <c r="M464" s="61"/>
      <c r="N464" s="61"/>
      <c r="O464" s="108" t="s">
        <v>6659</v>
      </c>
      <c r="P464" s="98"/>
      <c r="Q464" s="37" t="str">
        <f>IFERROR(INDEX('VOLO GUIDE TO WATERDEEP'!B$3:B$166,MATCH($H464,'VOLO GUIDE TO WATERDEEP'!$A$3:$A$166,0),1),"")</f>
        <v/>
      </c>
      <c r="R464" s="37" t="str">
        <f>IFERROR(INDEX('VOLO GUIDE TO WATERDEEP'!C$3:C$166,MATCH($H464,'VOLO GUIDE TO WATERDEEP'!$A$3:$A$166,0),1),"")</f>
        <v/>
      </c>
      <c r="S464" s="37" t="str">
        <f>IFERROR(INDEX('VOLO GUIDE TO WATERDEEP'!D$3:D$166,MATCH($H464,'VOLO GUIDE TO WATERDEEP'!$A$3:$A$166,0),1),"")</f>
        <v/>
      </c>
      <c r="T464" s="37" t="str">
        <f>IFERROR(INDEX('VOLO GUIDE TO WATERDEEP'!E$3:E$166,MATCH($H464,'VOLO GUIDE TO WATERDEEP'!$A$3:$A$166,0),1),"")</f>
        <v/>
      </c>
      <c r="U464" s="37" t="str">
        <f>IFERROR(INDEX('VOLO GUIDE TO WATERDEEP'!F$3:F$166,MATCH($H464,'VOLO GUIDE TO WATERDEEP'!$A$3:$A$166,0),1),"")</f>
        <v/>
      </c>
      <c r="V464" s="37" t="str">
        <f>IFERROR(INDEX('VOLO GUIDE TO WATERDEEP'!G$3:G$166,MATCH($H464,'VOLO GUIDE TO WATERDEEP'!$A$3:$A$166,0),1),"")</f>
        <v/>
      </c>
      <c r="W464" s="37" t="str">
        <f>IFERROR(INDEX('VOLO GUIDE TO WATERDEEP'!I$3:I$166,MATCH($H464,'VOLO GUIDE TO WATERDEEP'!$A$3:$A$166,0),1),"")</f>
        <v/>
      </c>
      <c r="X464" s="98"/>
      <c r="Y464" s="37" t="str">
        <f>IFERROR(INDEX(ORGANIZATIONS!$B$2:$B$43,MATCH($F464,ORGANIZATIONS!$G$2:$G$43,0),1),"")</f>
        <v/>
      </c>
      <c r="Z464" s="98"/>
      <c r="AA464" s="37" t="str">
        <f>IFERROR(INDEX(ORGANIZATIONS!$Z$3:$Z$45,MATCH($F464,ORGANIZATIONS!$Y$3:$Y$45,0),1),"")</f>
        <v/>
      </c>
      <c r="AB464" s="98"/>
      <c r="AC464" s="403"/>
      <c r="AD464" s="403"/>
      <c r="AE464" s="403"/>
      <c r="AF464" s="403"/>
      <c r="AG464" s="98"/>
      <c r="AH464" s="403"/>
      <c r="AI464" s="403"/>
      <c r="AJ464" s="403"/>
      <c r="AK464" s="403"/>
      <c r="AL464" s="98"/>
      <c r="AM464" s="403"/>
      <c r="AN464" s="403"/>
      <c r="AO464" s="403"/>
      <c r="AP464" s="403"/>
      <c r="AQ464" s="403"/>
    </row>
    <row r="465" spans="1:43">
      <c r="A465" t="s">
        <v>1230</v>
      </c>
      <c r="B465" s="1" t="str">
        <f t="shared" si="12"/>
        <v>D69</v>
      </c>
      <c r="C465" s="1" t="str">
        <f t="shared" si="13"/>
        <v>Maernath Storage (warehouse, D, 2)</v>
      </c>
      <c r="F465" s="37" t="s">
        <v>2039</v>
      </c>
      <c r="G465" s="37" t="s">
        <v>2040</v>
      </c>
      <c r="H465" s="61" t="s">
        <v>2594</v>
      </c>
      <c r="I465" s="61" t="s">
        <v>3291</v>
      </c>
      <c r="J465" s="61" t="s">
        <v>2170</v>
      </c>
      <c r="K465" s="61" t="s">
        <v>2158</v>
      </c>
      <c r="L465" s="61">
        <v>2</v>
      </c>
      <c r="M465" s="61"/>
      <c r="N465" s="61"/>
      <c r="O465" s="108" t="s">
        <v>6659</v>
      </c>
      <c r="P465" s="98"/>
      <c r="Q465" s="37" t="str">
        <f>IFERROR(INDEX('VOLO GUIDE TO WATERDEEP'!B$3:B$166,MATCH($H465,'VOLO GUIDE TO WATERDEEP'!$A$3:$A$166,0),1),"")</f>
        <v/>
      </c>
      <c r="R465" s="37" t="str">
        <f>IFERROR(INDEX('VOLO GUIDE TO WATERDEEP'!C$3:C$166,MATCH($H465,'VOLO GUIDE TO WATERDEEP'!$A$3:$A$166,0),1),"")</f>
        <v/>
      </c>
      <c r="S465" s="37" t="str">
        <f>IFERROR(INDEX('VOLO GUIDE TO WATERDEEP'!D$3:D$166,MATCH($H465,'VOLO GUIDE TO WATERDEEP'!$A$3:$A$166,0),1),"")</f>
        <v/>
      </c>
      <c r="T465" s="37" t="str">
        <f>IFERROR(INDEX('VOLO GUIDE TO WATERDEEP'!E$3:E$166,MATCH($H465,'VOLO GUIDE TO WATERDEEP'!$A$3:$A$166,0),1),"")</f>
        <v/>
      </c>
      <c r="U465" s="37" t="str">
        <f>IFERROR(INDEX('VOLO GUIDE TO WATERDEEP'!F$3:F$166,MATCH($H465,'VOLO GUIDE TO WATERDEEP'!$A$3:$A$166,0),1),"")</f>
        <v/>
      </c>
      <c r="V465" s="37" t="str">
        <f>IFERROR(INDEX('VOLO GUIDE TO WATERDEEP'!G$3:G$166,MATCH($H465,'VOLO GUIDE TO WATERDEEP'!$A$3:$A$166,0),1),"")</f>
        <v/>
      </c>
      <c r="W465" s="37" t="str">
        <f>IFERROR(INDEX('VOLO GUIDE TO WATERDEEP'!I$3:I$166,MATCH($H465,'VOLO GUIDE TO WATERDEEP'!$A$3:$A$166,0),1),"")</f>
        <v/>
      </c>
      <c r="X465" s="98"/>
      <c r="Y465" s="37" t="str">
        <f>IFERROR(INDEX(ORGANIZATIONS!$B$2:$B$43,MATCH($F465,ORGANIZATIONS!$G$2:$G$43,0),1),"")</f>
        <v/>
      </c>
      <c r="Z465" s="98"/>
      <c r="AA465" s="37" t="str">
        <f>IFERROR(INDEX(ORGANIZATIONS!$Z$3:$Z$45,MATCH($F465,ORGANIZATIONS!$Y$3:$Y$45,0),1),"")</f>
        <v/>
      </c>
      <c r="AB465" s="98"/>
      <c r="AC465" s="403"/>
      <c r="AD465" s="403"/>
      <c r="AE465" s="403"/>
      <c r="AF465" s="403"/>
      <c r="AG465" s="98"/>
      <c r="AH465" s="403"/>
      <c r="AI465" s="403"/>
      <c r="AJ465" s="403"/>
      <c r="AK465" s="403"/>
      <c r="AL465" s="98"/>
      <c r="AM465" s="403"/>
      <c r="AN465" s="403"/>
      <c r="AO465" s="403"/>
      <c r="AP465" s="403"/>
      <c r="AQ465" s="403"/>
    </row>
    <row r="466" spans="1:43">
      <c r="A466" t="s">
        <v>1231</v>
      </c>
      <c r="B466" s="1" t="str">
        <f t="shared" si="12"/>
        <v>D70</v>
      </c>
      <c r="C466" s="1" t="str">
        <f t="shared" si="13"/>
        <v>Alex Lenter's Storage (warehouse, D, 2)</v>
      </c>
      <c r="F466" s="37" t="s">
        <v>2041</v>
      </c>
      <c r="G466" s="37" t="s">
        <v>2042</v>
      </c>
      <c r="H466" s="61" t="s">
        <v>2595</v>
      </c>
      <c r="I466" s="61" t="s">
        <v>3291</v>
      </c>
      <c r="J466" s="61" t="s">
        <v>2170</v>
      </c>
      <c r="K466" s="61" t="s">
        <v>2158</v>
      </c>
      <c r="L466" s="61">
        <v>2</v>
      </c>
      <c r="M466" s="61"/>
      <c r="N466" s="61"/>
      <c r="O466" s="108" t="s">
        <v>6659</v>
      </c>
      <c r="P466" s="98"/>
      <c r="Q466" s="37" t="str">
        <f>IFERROR(INDEX('VOLO GUIDE TO WATERDEEP'!B$3:B$166,MATCH($H466,'VOLO GUIDE TO WATERDEEP'!$A$3:$A$166,0),1),"")</f>
        <v/>
      </c>
      <c r="R466" s="37" t="str">
        <f>IFERROR(INDEX('VOLO GUIDE TO WATERDEEP'!C$3:C$166,MATCH($H466,'VOLO GUIDE TO WATERDEEP'!$A$3:$A$166,0),1),"")</f>
        <v/>
      </c>
      <c r="S466" s="37" t="str">
        <f>IFERROR(INDEX('VOLO GUIDE TO WATERDEEP'!D$3:D$166,MATCH($H466,'VOLO GUIDE TO WATERDEEP'!$A$3:$A$166,0),1),"")</f>
        <v/>
      </c>
      <c r="T466" s="37" t="str">
        <f>IFERROR(INDEX('VOLO GUIDE TO WATERDEEP'!E$3:E$166,MATCH($H466,'VOLO GUIDE TO WATERDEEP'!$A$3:$A$166,0),1),"")</f>
        <v/>
      </c>
      <c r="U466" s="37" t="str">
        <f>IFERROR(INDEX('VOLO GUIDE TO WATERDEEP'!F$3:F$166,MATCH($H466,'VOLO GUIDE TO WATERDEEP'!$A$3:$A$166,0),1),"")</f>
        <v/>
      </c>
      <c r="V466" s="37" t="str">
        <f>IFERROR(INDEX('VOLO GUIDE TO WATERDEEP'!G$3:G$166,MATCH($H466,'VOLO GUIDE TO WATERDEEP'!$A$3:$A$166,0),1),"")</f>
        <v/>
      </c>
      <c r="W466" s="37" t="str">
        <f>IFERROR(INDEX('VOLO GUIDE TO WATERDEEP'!I$3:I$166,MATCH($H466,'VOLO GUIDE TO WATERDEEP'!$A$3:$A$166,0),1),"")</f>
        <v/>
      </c>
      <c r="X466" s="98"/>
      <c r="Y466" s="37" t="str">
        <f>IFERROR(INDEX(ORGANIZATIONS!$B$2:$B$43,MATCH($F466,ORGANIZATIONS!$G$2:$G$43,0),1),"")</f>
        <v/>
      </c>
      <c r="Z466" s="98"/>
      <c r="AA466" s="37" t="str">
        <f>IFERROR(INDEX(ORGANIZATIONS!$Z$3:$Z$45,MATCH($F466,ORGANIZATIONS!$Y$3:$Y$45,0),1),"")</f>
        <v/>
      </c>
      <c r="AB466" s="98"/>
      <c r="AC466" s="403"/>
      <c r="AD466" s="403"/>
      <c r="AE466" s="403"/>
      <c r="AF466" s="403"/>
      <c r="AG466" s="98"/>
      <c r="AH466" s="403"/>
      <c r="AI466" s="403"/>
      <c r="AJ466" s="403"/>
      <c r="AK466" s="403"/>
      <c r="AL466" s="98"/>
      <c r="AM466" s="403"/>
      <c r="AN466" s="403"/>
      <c r="AO466" s="403"/>
      <c r="AP466" s="403"/>
      <c r="AQ466" s="403"/>
    </row>
    <row r="467" spans="1:43">
      <c r="A467" t="s">
        <v>1232</v>
      </c>
      <c r="B467" s="1" t="str">
        <f t="shared" si="12"/>
        <v>D71</v>
      </c>
      <c r="C467" s="1" t="str">
        <f t="shared" si="13"/>
        <v>Old Xoblob Shop (business, B, 3)</v>
      </c>
      <c r="F467" s="37" t="s">
        <v>2043</v>
      </c>
      <c r="G467" s="37" t="s">
        <v>2044</v>
      </c>
      <c r="H467" s="61" t="s">
        <v>2596</v>
      </c>
      <c r="I467" s="61" t="s">
        <v>3291</v>
      </c>
      <c r="J467" s="61" t="s">
        <v>2164</v>
      </c>
      <c r="K467" s="61" t="s">
        <v>2156</v>
      </c>
      <c r="L467" s="61">
        <v>3</v>
      </c>
      <c r="M467" s="61"/>
      <c r="N467" s="61"/>
      <c r="O467" s="108" t="s">
        <v>6659</v>
      </c>
      <c r="P467" s="98"/>
      <c r="Q467" s="37" t="str">
        <f>IFERROR(INDEX('VOLO GUIDE TO WATERDEEP'!B$3:B$166,MATCH($H467,'VOLO GUIDE TO WATERDEEP'!$A$3:$A$166,0),1),"")</f>
        <v/>
      </c>
      <c r="R467" s="37" t="str">
        <f>IFERROR(INDEX('VOLO GUIDE TO WATERDEEP'!C$3:C$166,MATCH($H467,'VOLO GUIDE TO WATERDEEP'!$A$3:$A$166,0),1),"")</f>
        <v/>
      </c>
      <c r="S467" s="37" t="str">
        <f>IFERROR(INDEX('VOLO GUIDE TO WATERDEEP'!D$3:D$166,MATCH($H467,'VOLO GUIDE TO WATERDEEP'!$A$3:$A$166,0),1),"")</f>
        <v/>
      </c>
      <c r="T467" s="37" t="str">
        <f>IFERROR(INDEX('VOLO GUIDE TO WATERDEEP'!E$3:E$166,MATCH($H467,'VOLO GUIDE TO WATERDEEP'!$A$3:$A$166,0),1),"")</f>
        <v/>
      </c>
      <c r="U467" s="37" t="str">
        <f>IFERROR(INDEX('VOLO GUIDE TO WATERDEEP'!F$3:F$166,MATCH($H467,'VOLO GUIDE TO WATERDEEP'!$A$3:$A$166,0),1),"")</f>
        <v/>
      </c>
      <c r="V467" s="37" t="str">
        <f>IFERROR(INDEX('VOLO GUIDE TO WATERDEEP'!G$3:G$166,MATCH($H467,'VOLO GUIDE TO WATERDEEP'!$A$3:$A$166,0),1),"")</f>
        <v/>
      </c>
      <c r="W467" s="37" t="str">
        <f>IFERROR(INDEX('VOLO GUIDE TO WATERDEEP'!I$3:I$166,MATCH($H467,'VOLO GUIDE TO WATERDEEP'!$A$3:$A$166,0),1),"")</f>
        <v/>
      </c>
      <c r="X467" s="98"/>
      <c r="Y467" s="37" t="str">
        <f>IFERROR(INDEX(ORGANIZATIONS!$B$2:$B$43,MATCH($F467,ORGANIZATIONS!$G$2:$G$43,0),1),"")</f>
        <v/>
      </c>
      <c r="Z467" s="98"/>
      <c r="AA467" s="37" t="str">
        <f>IFERROR(INDEX(ORGANIZATIONS!$Z$3:$Z$45,MATCH($F467,ORGANIZATIONS!$Y$3:$Y$45,0),1),"")</f>
        <v/>
      </c>
      <c r="AB467" s="98"/>
      <c r="AC467" s="403"/>
      <c r="AD467" s="403"/>
      <c r="AE467" s="403"/>
      <c r="AF467" s="403"/>
      <c r="AG467" s="98"/>
      <c r="AH467" s="403"/>
      <c r="AI467" s="403"/>
      <c r="AJ467" s="403"/>
      <c r="AK467" s="403"/>
      <c r="AL467" s="98"/>
      <c r="AM467" s="403"/>
      <c r="AN467" s="403"/>
      <c r="AO467" s="403"/>
      <c r="AP467" s="403"/>
      <c r="AQ467" s="403"/>
    </row>
    <row r="468" spans="1:43">
      <c r="A468" t="s">
        <v>1233</v>
      </c>
      <c r="B468" s="1" t="str">
        <f t="shared" si="12"/>
        <v>D72</v>
      </c>
      <c r="C468" s="1" t="str">
        <f t="shared" si="13"/>
        <v>The Pavilion of Paving Stones (guildhall, C, 3)</v>
      </c>
      <c r="F468" s="37" t="s">
        <v>2045</v>
      </c>
      <c r="G468" s="37" t="s">
        <v>2046</v>
      </c>
      <c r="H468" s="61" t="s">
        <v>2597</v>
      </c>
      <c r="I468" s="61" t="s">
        <v>3291</v>
      </c>
      <c r="J468" s="61" t="s">
        <v>2171</v>
      </c>
      <c r="K468" s="61" t="s">
        <v>2144</v>
      </c>
      <c r="L468" s="61">
        <v>3</v>
      </c>
      <c r="M468" s="61"/>
      <c r="N468" s="61"/>
      <c r="O468" s="108" t="s">
        <v>6659</v>
      </c>
      <c r="P468" s="98"/>
      <c r="Q468" s="37" t="str">
        <f>IFERROR(INDEX('VOLO GUIDE TO WATERDEEP'!B$3:B$166,MATCH($H468,'VOLO GUIDE TO WATERDEEP'!$A$3:$A$166,0),1),"")</f>
        <v/>
      </c>
      <c r="R468" s="37" t="str">
        <f>IFERROR(INDEX('VOLO GUIDE TO WATERDEEP'!C$3:C$166,MATCH($H468,'VOLO GUIDE TO WATERDEEP'!$A$3:$A$166,0),1),"")</f>
        <v/>
      </c>
      <c r="S468" s="37" t="str">
        <f>IFERROR(INDEX('VOLO GUIDE TO WATERDEEP'!D$3:D$166,MATCH($H468,'VOLO GUIDE TO WATERDEEP'!$A$3:$A$166,0),1),"")</f>
        <v/>
      </c>
      <c r="T468" s="37" t="str">
        <f>IFERROR(INDEX('VOLO GUIDE TO WATERDEEP'!E$3:E$166,MATCH($H468,'VOLO GUIDE TO WATERDEEP'!$A$3:$A$166,0),1),"")</f>
        <v/>
      </c>
      <c r="U468" s="37" t="str">
        <f>IFERROR(INDEX('VOLO GUIDE TO WATERDEEP'!F$3:F$166,MATCH($H468,'VOLO GUIDE TO WATERDEEP'!$A$3:$A$166,0),1),"")</f>
        <v/>
      </c>
      <c r="V468" s="37" t="str">
        <f>IFERROR(INDEX('VOLO GUIDE TO WATERDEEP'!G$3:G$166,MATCH($H468,'VOLO GUIDE TO WATERDEEP'!$A$3:$A$166,0),1),"")</f>
        <v/>
      </c>
      <c r="W468" s="37" t="str">
        <f>IFERROR(INDEX('VOLO GUIDE TO WATERDEEP'!I$3:I$166,MATCH($H468,'VOLO GUIDE TO WATERDEEP'!$A$3:$A$166,0),1),"")</f>
        <v/>
      </c>
      <c r="X468" s="98"/>
      <c r="Y468" s="37" t="str">
        <f>IFERROR(INDEX(ORGANIZATIONS!$B$2:$B$43,MATCH($F468,ORGANIZATIONS!$G$2:$G$43,0),1),"")</f>
        <v/>
      </c>
      <c r="Z468" s="98"/>
      <c r="AA468" s="37" t="str">
        <f>IFERROR(INDEX(ORGANIZATIONS!$Z$3:$Z$45,MATCH($F468,ORGANIZATIONS!$Y$3:$Y$45,0),1),"")</f>
        <v/>
      </c>
      <c r="AB468" s="98"/>
      <c r="AC468" s="403"/>
      <c r="AD468" s="403"/>
      <c r="AE468" s="403"/>
      <c r="AF468" s="403"/>
      <c r="AG468" s="98"/>
      <c r="AH468" s="403"/>
      <c r="AI468" s="403"/>
      <c r="AJ468" s="403"/>
      <c r="AK468" s="403"/>
      <c r="AL468" s="98"/>
      <c r="AM468" s="403"/>
      <c r="AN468" s="403"/>
      <c r="AO468" s="403"/>
      <c r="AP468" s="403"/>
      <c r="AQ468" s="403"/>
    </row>
    <row r="469" spans="1:43">
      <c r="A469" t="s">
        <v>1234</v>
      </c>
      <c r="B469" s="1" t="str">
        <f t="shared" si="12"/>
        <v>D73</v>
      </c>
      <c r="C469" s="1" t="str">
        <f t="shared" si="13"/>
        <v>Sailor's Corner (inn, D, 2)</v>
      </c>
      <c r="F469" s="37" t="s">
        <v>2047</v>
      </c>
      <c r="G469" s="37" t="s">
        <v>2048</v>
      </c>
      <c r="H469" s="61" t="s">
        <v>2598</v>
      </c>
      <c r="I469" s="61" t="s">
        <v>3291</v>
      </c>
      <c r="J469" s="61" t="s">
        <v>2167</v>
      </c>
      <c r="K469" s="61" t="s">
        <v>2158</v>
      </c>
      <c r="L469" s="61">
        <v>2</v>
      </c>
      <c r="M469" s="61"/>
      <c r="N469" s="61"/>
      <c r="O469" s="108" t="s">
        <v>6659</v>
      </c>
      <c r="P469" s="98"/>
      <c r="Q469" s="37" t="str">
        <f>IFERROR(INDEX('VOLO GUIDE TO WATERDEEP'!B$3:B$166,MATCH($H469,'VOLO GUIDE TO WATERDEEP'!$A$3:$A$166,0),1),"")</f>
        <v/>
      </c>
      <c r="R469" s="37" t="str">
        <f>IFERROR(INDEX('VOLO GUIDE TO WATERDEEP'!C$3:C$166,MATCH($H469,'VOLO GUIDE TO WATERDEEP'!$A$3:$A$166,0),1),"")</f>
        <v/>
      </c>
      <c r="S469" s="37" t="str">
        <f>IFERROR(INDEX('VOLO GUIDE TO WATERDEEP'!D$3:D$166,MATCH($H469,'VOLO GUIDE TO WATERDEEP'!$A$3:$A$166,0),1),"")</f>
        <v/>
      </c>
      <c r="T469" s="37" t="str">
        <f>IFERROR(INDEX('VOLO GUIDE TO WATERDEEP'!E$3:E$166,MATCH($H469,'VOLO GUIDE TO WATERDEEP'!$A$3:$A$166,0),1),"")</f>
        <v/>
      </c>
      <c r="U469" s="37" t="str">
        <f>IFERROR(INDEX('VOLO GUIDE TO WATERDEEP'!F$3:F$166,MATCH($H469,'VOLO GUIDE TO WATERDEEP'!$A$3:$A$166,0),1),"")</f>
        <v/>
      </c>
      <c r="V469" s="37" t="str">
        <f>IFERROR(INDEX('VOLO GUIDE TO WATERDEEP'!G$3:G$166,MATCH($H469,'VOLO GUIDE TO WATERDEEP'!$A$3:$A$166,0),1),"")</f>
        <v/>
      </c>
      <c r="W469" s="37" t="str">
        <f>IFERROR(INDEX('VOLO GUIDE TO WATERDEEP'!I$3:I$166,MATCH($H469,'VOLO GUIDE TO WATERDEEP'!$A$3:$A$166,0),1),"")</f>
        <v/>
      </c>
      <c r="X469" s="98"/>
      <c r="Y469" s="37" t="str">
        <f>IFERROR(INDEX(ORGANIZATIONS!$B$2:$B$43,MATCH($F469,ORGANIZATIONS!$G$2:$G$43,0),1),"")</f>
        <v/>
      </c>
      <c r="Z469" s="98"/>
      <c r="AA469" s="37" t="str">
        <f>IFERROR(INDEX(ORGANIZATIONS!$Z$3:$Z$45,MATCH($F469,ORGANIZATIONS!$Y$3:$Y$45,0),1),"")</f>
        <v/>
      </c>
      <c r="AB469" s="98"/>
      <c r="AC469" s="403"/>
      <c r="AD469" s="403"/>
      <c r="AE469" s="403"/>
      <c r="AF469" s="403"/>
      <c r="AG469" s="98"/>
      <c r="AH469" s="403"/>
      <c r="AI469" s="403"/>
      <c r="AJ469" s="403"/>
      <c r="AK469" s="403"/>
      <c r="AL469" s="98"/>
      <c r="AM469" s="403"/>
      <c r="AN469" s="403"/>
      <c r="AO469" s="403"/>
      <c r="AP469" s="403"/>
      <c r="AQ469" s="403"/>
    </row>
    <row r="470" spans="1:43">
      <c r="A470" t="s">
        <v>1235</v>
      </c>
      <c r="B470" s="1" t="str">
        <f t="shared" si="12"/>
        <v>D74</v>
      </c>
      <c r="C470" s="1" t="str">
        <f t="shared" si="13"/>
        <v>Darth's Dolphyntyde (tavern, D, 1)</v>
      </c>
      <c r="F470" s="37" t="s">
        <v>2049</v>
      </c>
      <c r="G470" s="37" t="s">
        <v>2050</v>
      </c>
      <c r="H470" s="61" t="s">
        <v>2599</v>
      </c>
      <c r="I470" s="61" t="s">
        <v>3291</v>
      </c>
      <c r="J470" s="61" t="s">
        <v>2168</v>
      </c>
      <c r="K470" s="61" t="s">
        <v>2158</v>
      </c>
      <c r="L470" s="61">
        <v>1</v>
      </c>
      <c r="M470" s="61"/>
      <c r="N470" s="61"/>
      <c r="O470" s="108" t="s">
        <v>6659</v>
      </c>
      <c r="P470" s="98"/>
      <c r="Q470" s="37" t="str">
        <f>IFERROR(INDEX('VOLO GUIDE TO WATERDEEP'!B$3:B$166,MATCH($H470,'VOLO GUIDE TO WATERDEEP'!$A$3:$A$166,0),1),"")</f>
        <v/>
      </c>
      <c r="R470" s="37" t="str">
        <f>IFERROR(INDEX('VOLO GUIDE TO WATERDEEP'!C$3:C$166,MATCH($H470,'VOLO GUIDE TO WATERDEEP'!$A$3:$A$166,0),1),"")</f>
        <v/>
      </c>
      <c r="S470" s="37" t="str">
        <f>IFERROR(INDEX('VOLO GUIDE TO WATERDEEP'!D$3:D$166,MATCH($H470,'VOLO GUIDE TO WATERDEEP'!$A$3:$A$166,0),1),"")</f>
        <v/>
      </c>
      <c r="T470" s="37" t="str">
        <f>IFERROR(INDEX('VOLO GUIDE TO WATERDEEP'!E$3:E$166,MATCH($H470,'VOLO GUIDE TO WATERDEEP'!$A$3:$A$166,0),1),"")</f>
        <v/>
      </c>
      <c r="U470" s="37" t="str">
        <f>IFERROR(INDEX('VOLO GUIDE TO WATERDEEP'!F$3:F$166,MATCH($H470,'VOLO GUIDE TO WATERDEEP'!$A$3:$A$166,0),1),"")</f>
        <v/>
      </c>
      <c r="V470" s="37" t="str">
        <f>IFERROR(INDEX('VOLO GUIDE TO WATERDEEP'!G$3:G$166,MATCH($H470,'VOLO GUIDE TO WATERDEEP'!$A$3:$A$166,0),1),"")</f>
        <v/>
      </c>
      <c r="W470" s="37" t="str">
        <f>IFERROR(INDEX('VOLO GUIDE TO WATERDEEP'!I$3:I$166,MATCH($H470,'VOLO GUIDE TO WATERDEEP'!$A$3:$A$166,0),1),"")</f>
        <v/>
      </c>
      <c r="X470" s="98"/>
      <c r="Y470" s="37" t="str">
        <f>IFERROR(INDEX(ORGANIZATIONS!$B$2:$B$43,MATCH($F470,ORGANIZATIONS!$G$2:$G$43,0),1),"")</f>
        <v/>
      </c>
      <c r="Z470" s="98"/>
      <c r="AA470" s="37" t="str">
        <f>IFERROR(INDEX(ORGANIZATIONS!$Z$3:$Z$45,MATCH($F470,ORGANIZATIONS!$Y$3:$Y$45,0),1),"")</f>
        <v/>
      </c>
      <c r="AB470" s="98"/>
      <c r="AC470" s="403"/>
      <c r="AD470" s="403"/>
      <c r="AE470" s="403"/>
      <c r="AF470" s="403"/>
      <c r="AG470" s="98"/>
      <c r="AH470" s="403"/>
      <c r="AI470" s="403"/>
      <c r="AJ470" s="403"/>
      <c r="AK470" s="403"/>
      <c r="AL470" s="98"/>
      <c r="AM470" s="403"/>
      <c r="AN470" s="403"/>
      <c r="AO470" s="403"/>
      <c r="AP470" s="403"/>
      <c r="AQ470" s="403"/>
    </row>
    <row r="471" spans="1:43">
      <c r="B471" s="1"/>
      <c r="C471" s="1"/>
      <c r="F471" s="37"/>
      <c r="G471" s="37"/>
      <c r="H471" s="61" t="s">
        <v>5829</v>
      </c>
      <c r="I471" s="61" t="s">
        <v>3291</v>
      </c>
      <c r="J471" s="61"/>
      <c r="K471" s="61"/>
      <c r="L471" s="61"/>
      <c r="M471" s="61"/>
      <c r="N471" s="61"/>
      <c r="O471" s="108" t="s">
        <v>7253</v>
      </c>
      <c r="P471" s="98"/>
      <c r="Q471" s="37"/>
      <c r="R471" s="37"/>
      <c r="S471" s="37"/>
      <c r="T471" s="37"/>
      <c r="U471" s="37"/>
      <c r="V471" s="37"/>
      <c r="W471" s="37"/>
      <c r="X471" s="98"/>
      <c r="Y471" s="37"/>
      <c r="Z471" s="98"/>
      <c r="AA471" s="37"/>
      <c r="AB471" s="98"/>
      <c r="AC471" s="403"/>
      <c r="AD471" s="403"/>
      <c r="AE471" s="403"/>
      <c r="AF471" s="403"/>
      <c r="AG471" s="98"/>
      <c r="AH471" s="403"/>
      <c r="AI471" s="403"/>
      <c r="AJ471" s="403"/>
      <c r="AK471" s="403"/>
      <c r="AL471" s="98"/>
      <c r="AM471" s="403"/>
      <c r="AN471" s="403"/>
      <c r="AO471" s="403"/>
      <c r="AP471" s="403"/>
      <c r="AQ471" s="403"/>
    </row>
    <row r="472" spans="1:43">
      <c r="B472" s="1"/>
      <c r="C472" s="1"/>
      <c r="F472" s="37"/>
      <c r="G472" s="37"/>
      <c r="H472" s="61" t="s">
        <v>6545</v>
      </c>
      <c r="I472" s="61" t="s">
        <v>3291</v>
      </c>
      <c r="J472" s="61"/>
      <c r="K472" s="61"/>
      <c r="L472" s="61"/>
      <c r="M472" s="61"/>
      <c r="N472" s="61"/>
      <c r="O472" s="108" t="s">
        <v>6741</v>
      </c>
      <c r="P472" s="98"/>
      <c r="Q472" s="37"/>
      <c r="R472" s="37"/>
      <c r="S472" s="37"/>
      <c r="T472" s="37"/>
      <c r="U472" s="37"/>
      <c r="V472" s="37"/>
      <c r="W472" s="37"/>
      <c r="X472" s="98"/>
      <c r="Y472" s="37"/>
      <c r="Z472" s="98"/>
      <c r="AA472" s="37"/>
      <c r="AB472" s="98"/>
      <c r="AC472" s="403"/>
      <c r="AD472" s="403"/>
      <c r="AE472" s="403"/>
      <c r="AF472" s="403"/>
      <c r="AG472" s="98"/>
      <c r="AH472" s="403"/>
      <c r="AI472" s="403"/>
      <c r="AJ472" s="403"/>
      <c r="AK472" s="403"/>
      <c r="AL472" s="98"/>
      <c r="AM472" s="403"/>
      <c r="AN472" s="403"/>
      <c r="AO472" s="403"/>
      <c r="AP472" s="403"/>
      <c r="AQ472" s="403"/>
    </row>
    <row r="473" spans="1:43">
      <c r="B473" s="1"/>
      <c r="C473" s="1"/>
      <c r="F473" s="37"/>
      <c r="G473" s="37"/>
      <c r="H473" s="61" t="s">
        <v>4067</v>
      </c>
      <c r="I473" s="61" t="s">
        <v>3291</v>
      </c>
      <c r="J473" s="61" t="s">
        <v>2168</v>
      </c>
      <c r="K473" s="61"/>
      <c r="L473" s="61"/>
      <c r="M473" s="61"/>
      <c r="N473" s="61"/>
      <c r="O473" s="108" t="s">
        <v>6659</v>
      </c>
      <c r="P473" s="98"/>
      <c r="Q473" s="37"/>
      <c r="R473" s="37"/>
      <c r="S473" s="37"/>
      <c r="T473" s="37"/>
      <c r="U473" s="37"/>
      <c r="V473" s="37"/>
      <c r="W473" s="37"/>
      <c r="X473" s="98"/>
      <c r="Y473" s="37"/>
      <c r="Z473" s="98"/>
      <c r="AA473" s="37"/>
      <c r="AB473" s="98"/>
      <c r="AC473" s="403"/>
      <c r="AD473" s="403"/>
      <c r="AE473" s="403"/>
      <c r="AF473" s="403"/>
      <c r="AG473" s="98"/>
      <c r="AH473" s="403"/>
      <c r="AI473" s="403"/>
      <c r="AJ473" s="403"/>
      <c r="AK473" s="403"/>
      <c r="AL473" s="98"/>
      <c r="AM473" s="403"/>
      <c r="AN473" s="403"/>
      <c r="AO473" s="403"/>
      <c r="AP473" s="403"/>
      <c r="AQ473" s="403"/>
    </row>
    <row r="474" spans="1:43">
      <c r="B474" s="1"/>
      <c r="C474" s="1"/>
      <c r="F474" s="37"/>
      <c r="G474" s="37"/>
      <c r="H474" s="61" t="s">
        <v>6547</v>
      </c>
      <c r="I474" s="61" t="s">
        <v>3291</v>
      </c>
      <c r="J474" s="61" t="s">
        <v>2168</v>
      </c>
      <c r="K474" s="61"/>
      <c r="L474" s="61"/>
      <c r="M474" s="61"/>
      <c r="N474" s="61"/>
      <c r="O474" s="109" t="s">
        <v>6742</v>
      </c>
      <c r="P474" s="98"/>
      <c r="Q474" s="37"/>
      <c r="R474" s="37"/>
      <c r="S474" s="37"/>
      <c r="T474" s="37"/>
      <c r="U474" s="37"/>
      <c r="V474" s="37"/>
      <c r="W474" s="37"/>
      <c r="X474" s="98"/>
      <c r="Y474" s="37"/>
      <c r="Z474" s="98"/>
      <c r="AA474" s="37"/>
      <c r="AB474" s="98"/>
      <c r="AC474" s="403"/>
      <c r="AD474" s="403"/>
      <c r="AE474" s="403"/>
      <c r="AF474" s="403"/>
      <c r="AG474" s="98"/>
      <c r="AH474" s="403"/>
      <c r="AI474" s="403"/>
      <c r="AJ474" s="403"/>
      <c r="AK474" s="403"/>
      <c r="AL474" s="98"/>
      <c r="AM474" s="403"/>
      <c r="AN474" s="403"/>
      <c r="AO474" s="403"/>
      <c r="AP474" s="403"/>
      <c r="AQ474" s="403"/>
    </row>
    <row r="475" spans="1:43">
      <c r="B475" s="1"/>
      <c r="C475" s="1"/>
      <c r="F475" s="37"/>
      <c r="G475" s="37"/>
      <c r="H475" s="61" t="s">
        <v>6548</v>
      </c>
      <c r="I475" s="61" t="s">
        <v>3291</v>
      </c>
      <c r="J475" s="61"/>
      <c r="K475" s="61"/>
      <c r="L475" s="61"/>
      <c r="M475" s="61"/>
      <c r="N475" s="61"/>
      <c r="O475" s="108" t="s">
        <v>6743</v>
      </c>
      <c r="P475" s="98"/>
      <c r="Q475" s="37"/>
      <c r="R475" s="37"/>
      <c r="S475" s="37"/>
      <c r="T475" s="37"/>
      <c r="U475" s="37"/>
      <c r="V475" s="37"/>
      <c r="W475" s="37"/>
      <c r="X475" s="98"/>
      <c r="Y475" s="37"/>
      <c r="Z475" s="98"/>
      <c r="AA475" s="37"/>
      <c r="AB475" s="98"/>
      <c r="AC475" s="403"/>
      <c r="AD475" s="403"/>
      <c r="AE475" s="403"/>
      <c r="AF475" s="403"/>
      <c r="AG475" s="98"/>
      <c r="AH475" s="403"/>
      <c r="AI475" s="403"/>
      <c r="AJ475" s="403"/>
      <c r="AK475" s="403"/>
      <c r="AL475" s="98"/>
      <c r="AM475" s="403"/>
      <c r="AN475" s="403"/>
      <c r="AO475" s="403"/>
      <c r="AP475" s="403"/>
      <c r="AQ475" s="403"/>
    </row>
    <row r="476" spans="1:43">
      <c r="B476" s="1"/>
      <c r="C476" s="1"/>
      <c r="F476" s="37"/>
      <c r="G476" s="37"/>
      <c r="H476" s="61" t="s">
        <v>6549</v>
      </c>
      <c r="I476" s="61" t="s">
        <v>3291</v>
      </c>
      <c r="J476" s="61" t="s">
        <v>6550</v>
      </c>
      <c r="K476" s="61"/>
      <c r="L476" s="61"/>
      <c r="M476" s="61"/>
      <c r="N476" s="61"/>
      <c r="O476" s="108" t="s">
        <v>6659</v>
      </c>
      <c r="P476" s="98"/>
      <c r="Q476" s="37"/>
      <c r="R476" s="37"/>
      <c r="S476" s="37"/>
      <c r="T476" s="37"/>
      <c r="U476" s="37"/>
      <c r="V476" s="37"/>
      <c r="W476" s="37"/>
      <c r="X476" s="98"/>
      <c r="Y476" s="37"/>
      <c r="Z476" s="98"/>
      <c r="AA476" s="37"/>
      <c r="AB476" s="98"/>
      <c r="AC476" s="403"/>
      <c r="AD476" s="403"/>
      <c r="AE476" s="403"/>
      <c r="AF476" s="403"/>
      <c r="AG476" s="98"/>
      <c r="AH476" s="403"/>
      <c r="AI476" s="403"/>
      <c r="AJ476" s="403"/>
      <c r="AK476" s="403"/>
      <c r="AL476" s="98"/>
      <c r="AM476" s="403"/>
      <c r="AN476" s="403"/>
      <c r="AO476" s="403"/>
      <c r="AP476" s="403"/>
      <c r="AQ476" s="403"/>
    </row>
    <row r="477" spans="1:43">
      <c r="B477" s="1"/>
      <c r="C477" s="1"/>
      <c r="F477" s="37"/>
      <c r="G477" s="37"/>
      <c r="H477" s="61" t="s">
        <v>6552</v>
      </c>
      <c r="I477" s="61" t="s">
        <v>3291</v>
      </c>
      <c r="J477" s="61"/>
      <c r="K477" s="61"/>
      <c r="L477" s="61"/>
      <c r="M477" s="61"/>
      <c r="N477" s="61"/>
      <c r="O477" s="108" t="s">
        <v>6744</v>
      </c>
      <c r="P477" s="98"/>
      <c r="Q477" s="37"/>
      <c r="R477" s="37"/>
      <c r="S477" s="37"/>
      <c r="T477" s="37"/>
      <c r="U477" s="37"/>
      <c r="V477" s="37"/>
      <c r="W477" s="37"/>
      <c r="X477" s="98"/>
      <c r="Y477" s="37"/>
      <c r="Z477" s="98"/>
      <c r="AA477" s="37"/>
      <c r="AB477" s="98"/>
      <c r="AC477" s="403"/>
      <c r="AD477" s="403"/>
      <c r="AE477" s="403"/>
      <c r="AF477" s="403"/>
      <c r="AG477" s="98"/>
      <c r="AH477" s="403"/>
      <c r="AI477" s="403"/>
      <c r="AJ477" s="403"/>
      <c r="AK477" s="403"/>
      <c r="AL477" s="98"/>
      <c r="AM477" s="403"/>
      <c r="AN477" s="403"/>
      <c r="AO477" s="403"/>
      <c r="AP477" s="403"/>
      <c r="AQ477" s="403"/>
    </row>
    <row r="478" spans="1:43">
      <c r="B478" s="1"/>
      <c r="C478" s="1"/>
      <c r="F478" s="37"/>
      <c r="G478" s="37"/>
      <c r="H478" s="97" t="s">
        <v>6553</v>
      </c>
      <c r="I478" s="61" t="s">
        <v>3291</v>
      </c>
      <c r="J478" s="61"/>
      <c r="K478" s="61"/>
      <c r="L478" s="61"/>
      <c r="M478" s="61"/>
      <c r="N478" s="61"/>
      <c r="O478" s="109" t="s">
        <v>6745</v>
      </c>
      <c r="P478" s="98"/>
      <c r="Q478" s="37"/>
      <c r="R478" s="37"/>
      <c r="S478" s="37"/>
      <c r="T478" s="37"/>
      <c r="U478" s="37"/>
      <c r="V478" s="37"/>
      <c r="W478" s="37"/>
      <c r="X478" s="98"/>
      <c r="Y478" s="37"/>
      <c r="Z478" s="98"/>
      <c r="AA478" s="37"/>
      <c r="AB478" s="98"/>
      <c r="AC478" s="403"/>
      <c r="AD478" s="403"/>
      <c r="AE478" s="403"/>
      <c r="AF478" s="403"/>
      <c r="AG478" s="98"/>
      <c r="AH478" s="403"/>
      <c r="AI478" s="403"/>
      <c r="AJ478" s="403"/>
      <c r="AK478" s="403"/>
      <c r="AL478" s="98"/>
      <c r="AM478" s="403"/>
      <c r="AN478" s="403"/>
      <c r="AO478" s="403"/>
      <c r="AP478" s="403"/>
      <c r="AQ478" s="403"/>
    </row>
    <row r="479" spans="1:43">
      <c r="B479" s="1"/>
      <c r="C479" s="1"/>
      <c r="F479" s="37"/>
      <c r="G479" s="37"/>
      <c r="H479" s="97" t="s">
        <v>6554</v>
      </c>
      <c r="I479" s="61" t="s">
        <v>3291</v>
      </c>
      <c r="J479" s="61"/>
      <c r="K479" s="61"/>
      <c r="L479" s="61"/>
      <c r="M479" s="61"/>
      <c r="N479" s="61"/>
      <c r="O479" s="109" t="s">
        <v>6746</v>
      </c>
      <c r="P479" s="98"/>
      <c r="Q479" s="37"/>
      <c r="R479" s="37"/>
      <c r="S479" s="37"/>
      <c r="T479" s="37"/>
      <c r="U479" s="37"/>
      <c r="V479" s="37"/>
      <c r="W479" s="37"/>
      <c r="X479" s="98"/>
      <c r="Y479" s="37"/>
      <c r="Z479" s="98"/>
      <c r="AA479" s="37"/>
      <c r="AB479" s="98"/>
      <c r="AC479" s="403"/>
      <c r="AD479" s="403"/>
      <c r="AE479" s="403"/>
      <c r="AF479" s="403"/>
      <c r="AG479" s="98"/>
      <c r="AH479" s="403"/>
      <c r="AI479" s="403"/>
      <c r="AJ479" s="403"/>
      <c r="AK479" s="403"/>
      <c r="AL479" s="98"/>
      <c r="AM479" s="403"/>
      <c r="AN479" s="403"/>
      <c r="AO479" s="403"/>
      <c r="AP479" s="403"/>
      <c r="AQ479" s="403"/>
    </row>
    <row r="480" spans="1:43">
      <c r="B480" s="1"/>
      <c r="C480" s="1"/>
      <c r="F480" s="37"/>
      <c r="G480" s="37"/>
      <c r="H480" s="97" t="s">
        <v>6559</v>
      </c>
      <c r="I480" s="61" t="s">
        <v>3291</v>
      </c>
      <c r="J480" s="61"/>
      <c r="K480" s="61"/>
      <c r="L480" s="61"/>
      <c r="M480" s="61"/>
      <c r="N480" s="61"/>
      <c r="O480" s="108" t="s">
        <v>6659</v>
      </c>
      <c r="P480" s="98"/>
      <c r="Q480" s="37"/>
      <c r="R480" s="37"/>
      <c r="S480" s="37"/>
      <c r="T480" s="37"/>
      <c r="U480" s="37"/>
      <c r="V480" s="37"/>
      <c r="W480" s="37"/>
      <c r="X480" s="98"/>
      <c r="Y480" s="37"/>
      <c r="Z480" s="98"/>
      <c r="AA480" s="37"/>
      <c r="AB480" s="98"/>
      <c r="AC480" s="403"/>
      <c r="AD480" s="403"/>
      <c r="AE480" s="403"/>
      <c r="AF480" s="403"/>
      <c r="AG480" s="98"/>
      <c r="AH480" s="403"/>
      <c r="AI480" s="403"/>
      <c r="AJ480" s="403"/>
      <c r="AK480" s="403"/>
      <c r="AL480" s="98"/>
      <c r="AM480" s="403"/>
      <c r="AN480" s="403"/>
      <c r="AO480" s="403"/>
      <c r="AP480" s="403"/>
      <c r="AQ480" s="403"/>
    </row>
    <row r="481" spans="1:43">
      <c r="B481" s="1"/>
      <c r="C481" s="1"/>
      <c r="F481" s="37"/>
      <c r="G481" s="37"/>
      <c r="H481" s="97" t="s">
        <v>6561</v>
      </c>
      <c r="I481" s="61" t="s">
        <v>3291</v>
      </c>
      <c r="J481" s="61"/>
      <c r="K481" s="61"/>
      <c r="L481" s="61"/>
      <c r="M481" s="61"/>
      <c r="N481" s="61"/>
      <c r="O481" s="109" t="s">
        <v>6747</v>
      </c>
      <c r="P481" s="98"/>
      <c r="Q481" s="37"/>
      <c r="R481" s="37"/>
      <c r="S481" s="37"/>
      <c r="T481" s="37"/>
      <c r="U481" s="37"/>
      <c r="V481" s="37"/>
      <c r="W481" s="37"/>
      <c r="X481" s="98"/>
      <c r="Y481" s="37"/>
      <c r="Z481" s="98"/>
      <c r="AA481" s="37"/>
      <c r="AB481" s="98"/>
      <c r="AC481" s="403"/>
      <c r="AD481" s="403"/>
      <c r="AE481" s="403"/>
      <c r="AF481" s="403"/>
      <c r="AG481" s="98"/>
      <c r="AH481" s="403"/>
      <c r="AI481" s="403"/>
      <c r="AJ481" s="403"/>
      <c r="AK481" s="403"/>
      <c r="AL481" s="98"/>
      <c r="AM481" s="403"/>
      <c r="AN481" s="403"/>
      <c r="AO481" s="403"/>
      <c r="AP481" s="403"/>
      <c r="AQ481" s="403"/>
    </row>
    <row r="482" spans="1:43">
      <c r="B482" s="1"/>
      <c r="C482" s="1"/>
      <c r="F482" s="37"/>
      <c r="G482" s="37"/>
      <c r="H482" s="97" t="s">
        <v>6562</v>
      </c>
      <c r="I482" s="61" t="s">
        <v>3291</v>
      </c>
      <c r="J482" s="61"/>
      <c r="K482" s="61"/>
      <c r="L482" s="61"/>
      <c r="M482" s="61"/>
      <c r="N482" s="61"/>
      <c r="O482" s="108" t="s">
        <v>6748</v>
      </c>
      <c r="P482" s="98"/>
      <c r="Q482" s="37"/>
      <c r="R482" s="37"/>
      <c r="S482" s="37"/>
      <c r="T482" s="37"/>
      <c r="U482" s="37"/>
      <c r="V482" s="37"/>
      <c r="W482" s="37"/>
      <c r="X482" s="98"/>
      <c r="Y482" s="37"/>
      <c r="Z482" s="98"/>
      <c r="AA482" s="37"/>
      <c r="AB482" s="98"/>
      <c r="AC482" s="403"/>
      <c r="AD482" s="403"/>
      <c r="AE482" s="403"/>
      <c r="AF482" s="403"/>
      <c r="AG482" s="98"/>
      <c r="AH482" s="403"/>
      <c r="AI482" s="403"/>
      <c r="AJ482" s="403"/>
      <c r="AK482" s="403"/>
      <c r="AL482" s="98"/>
      <c r="AM482" s="403"/>
      <c r="AN482" s="403"/>
      <c r="AO482" s="403"/>
      <c r="AP482" s="403"/>
      <c r="AQ482" s="403"/>
    </row>
    <row r="483" spans="1:43">
      <c r="B483" s="1"/>
      <c r="C483" s="1"/>
      <c r="F483" s="37"/>
      <c r="G483" s="37"/>
      <c r="H483" s="97" t="s">
        <v>6563</v>
      </c>
      <c r="I483" s="61" t="s">
        <v>3291</v>
      </c>
      <c r="J483" s="61"/>
      <c r="K483" s="61"/>
      <c r="L483" s="61"/>
      <c r="M483" s="61"/>
      <c r="N483" s="61"/>
      <c r="O483" s="108" t="s">
        <v>6749</v>
      </c>
      <c r="P483" s="98"/>
      <c r="Q483" s="37"/>
      <c r="R483" s="37"/>
      <c r="S483" s="37"/>
      <c r="T483" s="37"/>
      <c r="U483" s="37"/>
      <c r="V483" s="37"/>
      <c r="W483" s="37"/>
      <c r="X483" s="98"/>
      <c r="Y483" s="37"/>
      <c r="Z483" s="98"/>
      <c r="AA483" s="37"/>
      <c r="AB483" s="98"/>
      <c r="AC483" s="403"/>
      <c r="AD483" s="403"/>
      <c r="AE483" s="403"/>
      <c r="AF483" s="403"/>
      <c r="AG483" s="98"/>
      <c r="AH483" s="403"/>
      <c r="AI483" s="403"/>
      <c r="AJ483" s="403"/>
      <c r="AK483" s="403"/>
      <c r="AL483" s="98"/>
      <c r="AM483" s="403"/>
      <c r="AN483" s="403"/>
      <c r="AO483" s="403"/>
      <c r="AP483" s="403"/>
      <c r="AQ483" s="403"/>
    </row>
    <row r="484" spans="1:43">
      <c r="B484" s="1"/>
      <c r="C484" s="1"/>
      <c r="F484" s="37"/>
      <c r="G484" s="37"/>
      <c r="H484" s="61" t="s">
        <v>6564</v>
      </c>
      <c r="I484" s="61" t="s">
        <v>3291</v>
      </c>
      <c r="J484" s="61"/>
      <c r="K484" s="61"/>
      <c r="L484" s="61"/>
      <c r="M484" s="61"/>
      <c r="N484" s="61"/>
      <c r="O484" s="108" t="s">
        <v>6659</v>
      </c>
      <c r="P484" s="98"/>
      <c r="Q484" s="37"/>
      <c r="R484" s="37"/>
      <c r="S484" s="37"/>
      <c r="T484" s="37"/>
      <c r="U484" s="37"/>
      <c r="V484" s="37"/>
      <c r="W484" s="37"/>
      <c r="X484" s="98"/>
      <c r="Y484" s="37"/>
      <c r="Z484" s="98"/>
      <c r="AA484" s="37"/>
      <c r="AB484" s="98"/>
      <c r="AC484" s="403"/>
      <c r="AD484" s="403"/>
      <c r="AE484" s="403"/>
      <c r="AF484" s="403"/>
      <c r="AG484" s="98"/>
      <c r="AH484" s="403"/>
      <c r="AI484" s="403"/>
      <c r="AJ484" s="403"/>
      <c r="AK484" s="403"/>
      <c r="AL484" s="98"/>
      <c r="AM484" s="403"/>
      <c r="AN484" s="403"/>
      <c r="AO484" s="403"/>
      <c r="AP484" s="403"/>
      <c r="AQ484" s="403"/>
    </row>
    <row r="485" spans="1:43">
      <c r="B485" s="1"/>
      <c r="C485" s="1"/>
      <c r="F485" s="37"/>
      <c r="G485" s="37"/>
      <c r="H485" s="97" t="s">
        <v>6566</v>
      </c>
      <c r="I485" s="61" t="s">
        <v>3291</v>
      </c>
      <c r="J485" s="61"/>
      <c r="K485" s="61"/>
      <c r="L485" s="61"/>
      <c r="M485" s="61"/>
      <c r="N485" s="61"/>
      <c r="O485" s="108" t="s">
        <v>6659</v>
      </c>
      <c r="P485" s="98"/>
      <c r="Q485" s="37"/>
      <c r="R485" s="37"/>
      <c r="S485" s="37"/>
      <c r="T485" s="37"/>
      <c r="U485" s="37"/>
      <c r="V485" s="37"/>
      <c r="W485" s="37"/>
      <c r="X485" s="98"/>
      <c r="Y485" s="37"/>
      <c r="Z485" s="98"/>
      <c r="AA485" s="37"/>
      <c r="AB485" s="98"/>
      <c r="AC485" s="403"/>
      <c r="AD485" s="403"/>
      <c r="AE485" s="403"/>
      <c r="AF485" s="403"/>
      <c r="AG485" s="98"/>
      <c r="AH485" s="403"/>
      <c r="AI485" s="403"/>
      <c r="AJ485" s="403"/>
      <c r="AK485" s="403"/>
      <c r="AL485" s="98"/>
      <c r="AM485" s="403"/>
      <c r="AN485" s="403"/>
      <c r="AO485" s="403"/>
      <c r="AP485" s="403"/>
      <c r="AQ485" s="403"/>
    </row>
    <row r="486" spans="1:43">
      <c r="B486" s="1"/>
      <c r="C486" s="1"/>
      <c r="F486" s="37"/>
      <c r="G486" s="37"/>
      <c r="H486" s="97" t="s">
        <v>6573</v>
      </c>
      <c r="I486" s="61" t="s">
        <v>3291</v>
      </c>
      <c r="J486" s="61"/>
      <c r="K486" s="61"/>
      <c r="L486" s="61"/>
      <c r="M486" s="61"/>
      <c r="N486" s="61"/>
      <c r="O486" s="108" t="s">
        <v>6659</v>
      </c>
      <c r="P486" s="98"/>
      <c r="Q486" s="37"/>
      <c r="R486" s="37"/>
      <c r="S486" s="37"/>
      <c r="T486" s="37"/>
      <c r="U486" s="37"/>
      <c r="V486" s="37"/>
      <c r="W486" s="37"/>
      <c r="X486" s="98"/>
      <c r="Y486" s="37"/>
      <c r="Z486" s="98"/>
      <c r="AA486" s="37"/>
      <c r="AB486" s="98"/>
      <c r="AC486" s="403"/>
      <c r="AD486" s="403"/>
      <c r="AE486" s="403"/>
      <c r="AF486" s="403"/>
      <c r="AG486" s="98"/>
      <c r="AH486" s="403"/>
      <c r="AI486" s="403"/>
      <c r="AJ486" s="403"/>
      <c r="AK486" s="403"/>
      <c r="AL486" s="98"/>
      <c r="AM486" s="403"/>
      <c r="AN486" s="403"/>
      <c r="AO486" s="403"/>
      <c r="AP486" s="403"/>
      <c r="AQ486" s="403"/>
    </row>
    <row r="487" spans="1:43">
      <c r="B487" s="1"/>
      <c r="C487" s="1"/>
      <c r="F487" s="37"/>
      <c r="G487" s="37"/>
      <c r="H487" s="97" t="s">
        <v>6574</v>
      </c>
      <c r="I487" s="61" t="s">
        <v>3291</v>
      </c>
      <c r="J487" s="61"/>
      <c r="K487" s="61"/>
      <c r="L487" s="61"/>
      <c r="M487" s="61"/>
      <c r="N487" s="61"/>
      <c r="O487" s="108" t="s">
        <v>6659</v>
      </c>
      <c r="P487" s="98"/>
      <c r="Q487" s="37"/>
      <c r="R487" s="37"/>
      <c r="S487" s="37"/>
      <c r="T487" s="37"/>
      <c r="U487" s="37"/>
      <c r="V487" s="37"/>
      <c r="W487" s="37"/>
      <c r="X487" s="98"/>
      <c r="Y487" s="37"/>
      <c r="Z487" s="98"/>
      <c r="AA487" s="37"/>
      <c r="AB487" s="98"/>
      <c r="AC487" s="403"/>
      <c r="AD487" s="403"/>
      <c r="AE487" s="403"/>
      <c r="AF487" s="403"/>
      <c r="AG487" s="98"/>
      <c r="AH487" s="403"/>
      <c r="AI487" s="403"/>
      <c r="AJ487" s="403"/>
      <c r="AK487" s="403"/>
      <c r="AL487" s="98"/>
      <c r="AM487" s="403"/>
      <c r="AN487" s="403"/>
      <c r="AO487" s="403"/>
      <c r="AP487" s="403"/>
      <c r="AQ487" s="403"/>
    </row>
    <row r="488" spans="1:43">
      <c r="B488" s="1"/>
      <c r="C488" s="1"/>
      <c r="F488" s="37"/>
      <c r="G488" s="37"/>
      <c r="H488" s="61" t="s">
        <v>6575</v>
      </c>
      <c r="I488" s="61" t="s">
        <v>3291</v>
      </c>
      <c r="J488" s="61"/>
      <c r="K488" s="61"/>
      <c r="L488" s="61"/>
      <c r="M488" s="61"/>
      <c r="N488" s="61"/>
      <c r="O488" s="108" t="s">
        <v>6750</v>
      </c>
      <c r="P488" s="98"/>
      <c r="Q488" s="37"/>
      <c r="R488" s="37"/>
      <c r="S488" s="37"/>
      <c r="T488" s="37"/>
      <c r="U488" s="37"/>
      <c r="V488" s="37"/>
      <c r="W488" s="37"/>
      <c r="X488" s="98"/>
      <c r="Y488" s="37"/>
      <c r="Z488" s="98"/>
      <c r="AA488" s="37"/>
      <c r="AB488" s="98"/>
      <c r="AC488" s="403"/>
      <c r="AD488" s="403"/>
      <c r="AE488" s="403"/>
      <c r="AF488" s="403"/>
      <c r="AG488" s="98"/>
      <c r="AH488" s="403"/>
      <c r="AI488" s="403"/>
      <c r="AJ488" s="403"/>
      <c r="AK488" s="403"/>
      <c r="AL488" s="98"/>
      <c r="AM488" s="403"/>
      <c r="AN488" s="403"/>
      <c r="AO488" s="403"/>
      <c r="AP488" s="403"/>
      <c r="AQ488" s="403"/>
    </row>
    <row r="489" spans="1:43">
      <c r="A489" t="s">
        <v>1236</v>
      </c>
      <c r="B489" s="1" t="str">
        <f t="shared" si="12"/>
        <v>S1</v>
      </c>
      <c r="C489" s="1" t="str">
        <f t="shared" si="13"/>
        <v>The Swords' Rest (tavern, C, 1)</v>
      </c>
      <c r="F489" s="37" t="s">
        <v>1466</v>
      </c>
      <c r="G489" s="37" t="s">
        <v>2051</v>
      </c>
      <c r="H489" s="61" t="s">
        <v>2600</v>
      </c>
      <c r="I489" s="61" t="s">
        <v>4007</v>
      </c>
      <c r="J489" s="61" t="s">
        <v>2168</v>
      </c>
      <c r="K489" s="61" t="s">
        <v>2144</v>
      </c>
      <c r="L489" s="61">
        <v>1</v>
      </c>
      <c r="M489" s="61"/>
      <c r="N489" s="61"/>
      <c r="O489" s="108" t="s">
        <v>6659</v>
      </c>
      <c r="P489" s="98"/>
      <c r="Q489" s="37" t="str">
        <f>IFERROR(INDEX('VOLO GUIDE TO WATERDEEP'!B$3:B$166,MATCH($H489,'VOLO GUIDE TO WATERDEEP'!$A$3:$A$166,0),1),"")</f>
        <v/>
      </c>
      <c r="R489" s="37" t="str">
        <f>IFERROR(INDEX('VOLO GUIDE TO WATERDEEP'!C$3:C$166,MATCH($H489,'VOLO GUIDE TO WATERDEEP'!$A$3:$A$166,0),1),"")</f>
        <v/>
      </c>
      <c r="S489" s="37" t="str">
        <f>IFERROR(INDEX('VOLO GUIDE TO WATERDEEP'!D$3:D$166,MATCH($H489,'VOLO GUIDE TO WATERDEEP'!$A$3:$A$166,0),1),"")</f>
        <v/>
      </c>
      <c r="T489" s="37" t="str">
        <f>IFERROR(INDEX('VOLO GUIDE TO WATERDEEP'!E$3:E$166,MATCH($H489,'VOLO GUIDE TO WATERDEEP'!$A$3:$A$166,0),1),"")</f>
        <v/>
      </c>
      <c r="U489" s="37" t="str">
        <f>IFERROR(INDEX('VOLO GUIDE TO WATERDEEP'!F$3:F$166,MATCH($H489,'VOLO GUIDE TO WATERDEEP'!$A$3:$A$166,0),1),"")</f>
        <v/>
      </c>
      <c r="V489" s="37" t="str">
        <f>IFERROR(INDEX('VOLO GUIDE TO WATERDEEP'!G$3:G$166,MATCH($H489,'VOLO GUIDE TO WATERDEEP'!$A$3:$A$166,0),1),"")</f>
        <v/>
      </c>
      <c r="W489" s="37" t="str">
        <f>IFERROR(INDEX('VOLO GUIDE TO WATERDEEP'!I$3:I$166,MATCH($H489,'VOLO GUIDE TO WATERDEEP'!$A$3:$A$166,0),1),"")</f>
        <v/>
      </c>
      <c r="X489" s="98"/>
      <c r="Y489" s="37" t="str">
        <f>IFERROR(INDEX(ORGANIZATIONS!$B$2:$B$43,MATCH($F489,ORGANIZATIONS!$G$2:$G$43,0),1),"")</f>
        <v/>
      </c>
      <c r="Z489" s="98"/>
      <c r="AA489" s="37" t="str">
        <f>IFERROR(INDEX(ORGANIZATIONS!$Z$3:$Z$45,MATCH($F489,ORGANIZATIONS!$Y$3:$Y$45,0),1),"")</f>
        <v/>
      </c>
      <c r="AB489" s="98"/>
      <c r="AC489" s="403"/>
      <c r="AD489" s="403"/>
      <c r="AE489" s="403"/>
      <c r="AF489" s="403"/>
      <c r="AG489" s="98"/>
      <c r="AH489" s="403"/>
      <c r="AI489" s="403"/>
      <c r="AJ489" s="403"/>
      <c r="AK489" s="403"/>
      <c r="AL489" s="98"/>
      <c r="AM489" s="403"/>
      <c r="AN489" s="403"/>
      <c r="AO489" s="403"/>
      <c r="AP489" s="403"/>
      <c r="AQ489" s="403"/>
    </row>
    <row r="490" spans="1:43">
      <c r="A490" t="s">
        <v>1237</v>
      </c>
      <c r="B490" s="1" t="str">
        <f t="shared" si="12"/>
        <v>S2</v>
      </c>
      <c r="C490" s="1" t="str">
        <f t="shared" si="13"/>
        <v>The Stone House (guildhall, D, 1)</v>
      </c>
      <c r="F490" s="37" t="s">
        <v>1467</v>
      </c>
      <c r="G490" s="37" t="s">
        <v>2052</v>
      </c>
      <c r="H490" s="61" t="s">
        <v>2601</v>
      </c>
      <c r="I490" s="61" t="s">
        <v>4007</v>
      </c>
      <c r="J490" s="61" t="s">
        <v>2171</v>
      </c>
      <c r="K490" s="61" t="s">
        <v>2158</v>
      </c>
      <c r="L490" s="61">
        <v>1</v>
      </c>
      <c r="M490" s="61"/>
      <c r="N490" s="61"/>
      <c r="O490" s="108" t="s">
        <v>6659</v>
      </c>
      <c r="P490" s="98"/>
      <c r="Q490" s="37" t="str">
        <f>IFERROR(INDEX('VOLO GUIDE TO WATERDEEP'!B$3:B$166,MATCH($H490,'VOLO GUIDE TO WATERDEEP'!$A$3:$A$166,0),1),"")</f>
        <v/>
      </c>
      <c r="R490" s="37" t="str">
        <f>IFERROR(INDEX('VOLO GUIDE TO WATERDEEP'!C$3:C$166,MATCH($H490,'VOLO GUIDE TO WATERDEEP'!$A$3:$A$166,0),1),"")</f>
        <v/>
      </c>
      <c r="S490" s="37" t="str">
        <f>IFERROR(INDEX('VOLO GUIDE TO WATERDEEP'!D$3:D$166,MATCH($H490,'VOLO GUIDE TO WATERDEEP'!$A$3:$A$166,0),1),"")</f>
        <v/>
      </c>
      <c r="T490" s="37" t="str">
        <f>IFERROR(INDEX('VOLO GUIDE TO WATERDEEP'!E$3:E$166,MATCH($H490,'VOLO GUIDE TO WATERDEEP'!$A$3:$A$166,0),1),"")</f>
        <v/>
      </c>
      <c r="U490" s="37" t="str">
        <f>IFERROR(INDEX('VOLO GUIDE TO WATERDEEP'!F$3:F$166,MATCH($H490,'VOLO GUIDE TO WATERDEEP'!$A$3:$A$166,0),1),"")</f>
        <v/>
      </c>
      <c r="V490" s="37" t="str">
        <f>IFERROR(INDEX('VOLO GUIDE TO WATERDEEP'!G$3:G$166,MATCH($H490,'VOLO GUIDE TO WATERDEEP'!$A$3:$A$166,0),1),"")</f>
        <v/>
      </c>
      <c r="W490" s="37" t="str">
        <f>IFERROR(INDEX('VOLO GUIDE TO WATERDEEP'!I$3:I$166,MATCH($H490,'VOLO GUIDE TO WATERDEEP'!$A$3:$A$166,0),1),"")</f>
        <v/>
      </c>
      <c r="X490" s="98"/>
      <c r="Y490" s="37" t="str">
        <f>IFERROR(INDEX(ORGANIZATIONS!$B$2:$B$43,MATCH($F490,ORGANIZATIONS!$G$2:$G$43,0),1),"")</f>
        <v>Carpenters, Roofers &amp; Plasterers Guild</v>
      </c>
      <c r="Z490" s="98"/>
      <c r="AA490" s="37" t="str">
        <f>IFERROR(INDEX(ORGANIZATIONS!$Z$3:$Z$45,MATCH($F490,ORGANIZATIONS!$Y$3:$Y$45,0),1),"")</f>
        <v/>
      </c>
      <c r="AB490" s="98"/>
      <c r="AC490" s="403"/>
      <c r="AD490" s="403"/>
      <c r="AE490" s="403"/>
      <c r="AF490" s="403"/>
      <c r="AG490" s="98"/>
      <c r="AH490" s="403"/>
      <c r="AI490" s="403"/>
      <c r="AJ490" s="403"/>
      <c r="AK490" s="403"/>
      <c r="AL490" s="98"/>
      <c r="AM490" s="403"/>
      <c r="AN490" s="403"/>
      <c r="AO490" s="403"/>
      <c r="AP490" s="403"/>
      <c r="AQ490" s="403"/>
    </row>
    <row r="491" spans="1:43">
      <c r="A491" t="s">
        <v>1238</v>
      </c>
      <c r="B491" s="1" t="str">
        <f t="shared" si="12"/>
        <v>S3</v>
      </c>
      <c r="C491" s="1" t="str">
        <f t="shared" si="13"/>
        <v>The House of Good Spirits (guildhall, B, 3)</v>
      </c>
      <c r="F491" s="37" t="s">
        <v>1468</v>
      </c>
      <c r="G491" s="37" t="s">
        <v>2053</v>
      </c>
      <c r="H491" s="61" t="s">
        <v>2602</v>
      </c>
      <c r="I491" s="61" t="s">
        <v>4007</v>
      </c>
      <c r="J491" s="61" t="s">
        <v>2171</v>
      </c>
      <c r="K491" s="61" t="s">
        <v>2156</v>
      </c>
      <c r="L491" s="61">
        <v>3</v>
      </c>
      <c r="M491" s="61"/>
      <c r="N491" s="61"/>
      <c r="O491" s="108" t="s">
        <v>6659</v>
      </c>
      <c r="P491" s="98"/>
      <c r="Q491" s="37" t="str">
        <f>IFERROR(INDEX('VOLO GUIDE TO WATERDEEP'!B$3:B$166,MATCH($H491,'VOLO GUIDE TO WATERDEEP'!$A$3:$A$166,0),1),"")</f>
        <v/>
      </c>
      <c r="R491" s="37" t="str">
        <f>IFERROR(INDEX('VOLO GUIDE TO WATERDEEP'!C$3:C$166,MATCH($H491,'VOLO GUIDE TO WATERDEEP'!$A$3:$A$166,0),1),"")</f>
        <v/>
      </c>
      <c r="S491" s="37" t="str">
        <f>IFERROR(INDEX('VOLO GUIDE TO WATERDEEP'!D$3:D$166,MATCH($H491,'VOLO GUIDE TO WATERDEEP'!$A$3:$A$166,0),1),"")</f>
        <v/>
      </c>
      <c r="T491" s="37" t="str">
        <f>IFERROR(INDEX('VOLO GUIDE TO WATERDEEP'!E$3:E$166,MATCH($H491,'VOLO GUIDE TO WATERDEEP'!$A$3:$A$166,0),1),"")</f>
        <v/>
      </c>
      <c r="U491" s="37" t="str">
        <f>IFERROR(INDEX('VOLO GUIDE TO WATERDEEP'!F$3:F$166,MATCH($H491,'VOLO GUIDE TO WATERDEEP'!$A$3:$A$166,0),1),"")</f>
        <v/>
      </c>
      <c r="V491" s="37" t="str">
        <f>IFERROR(INDEX('VOLO GUIDE TO WATERDEEP'!G$3:G$166,MATCH($H491,'VOLO GUIDE TO WATERDEEP'!$A$3:$A$166,0),1),"")</f>
        <v/>
      </c>
      <c r="W491" s="37" t="str">
        <f>IFERROR(INDEX('VOLO GUIDE TO WATERDEEP'!I$3:I$166,MATCH($H491,'VOLO GUIDE TO WATERDEEP'!$A$3:$A$166,0),1),"")</f>
        <v/>
      </c>
      <c r="X491" s="98"/>
      <c r="Y491" s="37" t="str">
        <f>IFERROR(INDEX(ORGANIZATIONS!$B$2:$B$43,MATCH($F491,ORGANIZATIONS!$G$2:$G$43,0),1),"")</f>
        <v>Vintners', Distillers', &amp; Brewers' Guild</v>
      </c>
      <c r="Z491" s="98"/>
      <c r="AA491" s="37" t="str">
        <f>IFERROR(INDEX(ORGANIZATIONS!$Z$3:$Z$45,MATCH($F491,ORGANIZATIONS!$Y$3:$Y$45,0),1),"")</f>
        <v/>
      </c>
      <c r="AB491" s="98"/>
      <c r="AC491" s="403"/>
      <c r="AD491" s="403"/>
      <c r="AE491" s="403"/>
      <c r="AF491" s="403"/>
      <c r="AG491" s="98"/>
      <c r="AH491" s="403"/>
      <c r="AI491" s="403"/>
      <c r="AJ491" s="403"/>
      <c r="AK491" s="403"/>
      <c r="AL491" s="98"/>
      <c r="AM491" s="403"/>
      <c r="AN491" s="403"/>
      <c r="AO491" s="403"/>
      <c r="AP491" s="403"/>
      <c r="AQ491" s="403"/>
    </row>
    <row r="492" spans="1:43">
      <c r="A492" t="s">
        <v>1239</v>
      </c>
      <c r="B492" s="1" t="str">
        <f t="shared" si="12"/>
        <v>S4</v>
      </c>
      <c r="C492" s="1" t="str">
        <f t="shared" si="13"/>
        <v>The Redbridle Stables (business, C, 2)</v>
      </c>
      <c r="F492" s="37" t="s">
        <v>1469</v>
      </c>
      <c r="G492" s="37" t="s">
        <v>2054</v>
      </c>
      <c r="H492" s="61" t="s">
        <v>2603</v>
      </c>
      <c r="I492" s="61" t="s">
        <v>4007</v>
      </c>
      <c r="J492" s="61" t="s">
        <v>2164</v>
      </c>
      <c r="K492" s="61" t="s">
        <v>2144</v>
      </c>
      <c r="L492" s="61">
        <v>2</v>
      </c>
      <c r="M492" s="61"/>
      <c r="N492" s="61"/>
      <c r="O492" s="108" t="s">
        <v>6659</v>
      </c>
      <c r="P492" s="98"/>
      <c r="Q492" s="37" t="str">
        <f>IFERROR(INDEX('VOLO GUIDE TO WATERDEEP'!B$3:B$166,MATCH($H492,'VOLO GUIDE TO WATERDEEP'!$A$3:$A$166,0),1),"")</f>
        <v/>
      </c>
      <c r="R492" s="37" t="str">
        <f>IFERROR(INDEX('VOLO GUIDE TO WATERDEEP'!C$3:C$166,MATCH($H492,'VOLO GUIDE TO WATERDEEP'!$A$3:$A$166,0),1),"")</f>
        <v/>
      </c>
      <c r="S492" s="37" t="str">
        <f>IFERROR(INDEX('VOLO GUIDE TO WATERDEEP'!D$3:D$166,MATCH($H492,'VOLO GUIDE TO WATERDEEP'!$A$3:$A$166,0),1),"")</f>
        <v/>
      </c>
      <c r="T492" s="37" t="str">
        <f>IFERROR(INDEX('VOLO GUIDE TO WATERDEEP'!E$3:E$166,MATCH($H492,'VOLO GUIDE TO WATERDEEP'!$A$3:$A$166,0),1),"")</f>
        <v/>
      </c>
      <c r="U492" s="37" t="str">
        <f>IFERROR(INDEX('VOLO GUIDE TO WATERDEEP'!F$3:F$166,MATCH($H492,'VOLO GUIDE TO WATERDEEP'!$A$3:$A$166,0),1),"")</f>
        <v/>
      </c>
      <c r="V492" s="37" t="str">
        <f>IFERROR(INDEX('VOLO GUIDE TO WATERDEEP'!G$3:G$166,MATCH($H492,'VOLO GUIDE TO WATERDEEP'!$A$3:$A$166,0),1),"")</f>
        <v/>
      </c>
      <c r="W492" s="37" t="str">
        <f>IFERROR(INDEX('VOLO GUIDE TO WATERDEEP'!I$3:I$166,MATCH($H492,'VOLO GUIDE TO WATERDEEP'!$A$3:$A$166,0),1),"")</f>
        <v/>
      </c>
      <c r="X492" s="98"/>
      <c r="Y492" s="37" t="str">
        <f>IFERROR(INDEX(ORGANIZATIONS!$B$2:$B$43,MATCH($F492,ORGANIZATIONS!$G$2:$G$43,0),1),"")</f>
        <v/>
      </c>
      <c r="Z492" s="98"/>
      <c r="AA492" s="37" t="str">
        <f>IFERROR(INDEX(ORGANIZATIONS!$Z$3:$Z$45,MATCH($F492,ORGANIZATIONS!$Y$3:$Y$45,0),1),"")</f>
        <v/>
      </c>
      <c r="AB492" s="98"/>
      <c r="AC492" s="403"/>
      <c r="AD492" s="403"/>
      <c r="AE492" s="403"/>
      <c r="AF492" s="403"/>
      <c r="AG492" s="98"/>
      <c r="AH492" s="403"/>
      <c r="AI492" s="403"/>
      <c r="AJ492" s="403"/>
      <c r="AK492" s="403"/>
      <c r="AL492" s="98"/>
      <c r="AM492" s="403"/>
      <c r="AN492" s="403"/>
      <c r="AO492" s="403"/>
      <c r="AP492" s="403"/>
      <c r="AQ492" s="403"/>
    </row>
    <row r="493" spans="1:43">
      <c r="A493" t="s">
        <v>1240</v>
      </c>
      <c r="B493" s="1" t="str">
        <f t="shared" si="12"/>
        <v>S5</v>
      </c>
      <c r="C493" s="1" t="str">
        <f t="shared" si="13"/>
        <v>The Coach and Wagon Hall (guildhall, B, 3)</v>
      </c>
      <c r="F493" s="37" t="s">
        <v>1470</v>
      </c>
      <c r="G493" s="37" t="s">
        <v>2055</v>
      </c>
      <c r="H493" s="61" t="s">
        <v>2604</v>
      </c>
      <c r="I493" s="61" t="s">
        <v>4007</v>
      </c>
      <c r="J493" s="61" t="s">
        <v>2171</v>
      </c>
      <c r="K493" s="61" t="s">
        <v>2156</v>
      </c>
      <c r="L493" s="61">
        <v>3</v>
      </c>
      <c r="M493" s="61"/>
      <c r="N493" s="61"/>
      <c r="O493" s="108" t="s">
        <v>6659</v>
      </c>
      <c r="P493" s="98"/>
      <c r="Q493" s="37" t="str">
        <f>IFERROR(INDEX('VOLO GUIDE TO WATERDEEP'!B$3:B$166,MATCH($H493,'VOLO GUIDE TO WATERDEEP'!$A$3:$A$166,0),1),"")</f>
        <v/>
      </c>
      <c r="R493" s="37" t="str">
        <f>IFERROR(INDEX('VOLO GUIDE TO WATERDEEP'!C$3:C$166,MATCH($H493,'VOLO GUIDE TO WATERDEEP'!$A$3:$A$166,0),1),"")</f>
        <v/>
      </c>
      <c r="S493" s="37" t="str">
        <f>IFERROR(INDEX('VOLO GUIDE TO WATERDEEP'!D$3:D$166,MATCH($H493,'VOLO GUIDE TO WATERDEEP'!$A$3:$A$166,0),1),"")</f>
        <v/>
      </c>
      <c r="T493" s="37" t="str">
        <f>IFERROR(INDEX('VOLO GUIDE TO WATERDEEP'!E$3:E$166,MATCH($H493,'VOLO GUIDE TO WATERDEEP'!$A$3:$A$166,0),1),"")</f>
        <v/>
      </c>
      <c r="U493" s="37" t="str">
        <f>IFERROR(INDEX('VOLO GUIDE TO WATERDEEP'!F$3:F$166,MATCH($H493,'VOLO GUIDE TO WATERDEEP'!$A$3:$A$166,0),1),"")</f>
        <v/>
      </c>
      <c r="V493" s="37" t="str">
        <f>IFERROR(INDEX('VOLO GUIDE TO WATERDEEP'!G$3:G$166,MATCH($H493,'VOLO GUIDE TO WATERDEEP'!$A$3:$A$166,0),1),"")</f>
        <v/>
      </c>
      <c r="W493" s="37" t="str">
        <f>IFERROR(INDEX('VOLO GUIDE TO WATERDEEP'!I$3:I$166,MATCH($H493,'VOLO GUIDE TO WATERDEEP'!$A$3:$A$166,0),1),"")</f>
        <v/>
      </c>
      <c r="X493" s="98"/>
      <c r="Y493" s="37" t="str">
        <f>IFERROR(INDEX(ORGANIZATIONS!$B$2:$B$43,MATCH($F493,ORGANIZATIONS!$G$2:$G$43,0),1),"")</f>
        <v>Wagonmakers' &amp; Coach Builders' Guild</v>
      </c>
      <c r="Z493" s="98"/>
      <c r="AA493" s="37" t="str">
        <f>IFERROR(INDEX(ORGANIZATIONS!$Z$3:$Z$45,MATCH($F493,ORGANIZATIONS!$Y$3:$Y$45,0),1),"")</f>
        <v/>
      </c>
      <c r="AB493" s="98"/>
      <c r="AC493" s="403"/>
      <c r="AD493" s="403"/>
      <c r="AE493" s="403"/>
      <c r="AF493" s="403"/>
      <c r="AG493" s="98"/>
      <c r="AH493" s="403"/>
      <c r="AI493" s="403"/>
      <c r="AJ493" s="403"/>
      <c r="AK493" s="403"/>
      <c r="AL493" s="98"/>
      <c r="AM493" s="403"/>
      <c r="AN493" s="403"/>
      <c r="AO493" s="403"/>
      <c r="AP493" s="403"/>
      <c r="AQ493" s="403"/>
    </row>
    <row r="494" spans="1:43">
      <c r="A494" t="s">
        <v>1241</v>
      </c>
      <c r="B494" s="1" t="str">
        <f t="shared" si="12"/>
        <v>S6</v>
      </c>
      <c r="C494" s="1" t="str">
        <f t="shared" si="13"/>
        <v>Saddlers' &amp; Harness-Makers' Hall (guildhall, B, 2)</v>
      </c>
      <c r="F494" s="37" t="s">
        <v>1471</v>
      </c>
      <c r="G494" s="37" t="s">
        <v>2056</v>
      </c>
      <c r="H494" s="61" t="s">
        <v>2605</v>
      </c>
      <c r="I494" s="61" t="s">
        <v>4007</v>
      </c>
      <c r="J494" s="61" t="s">
        <v>2171</v>
      </c>
      <c r="K494" s="61" t="s">
        <v>2156</v>
      </c>
      <c r="L494" s="61">
        <v>2</v>
      </c>
      <c r="M494" s="61"/>
      <c r="N494" s="61"/>
      <c r="O494" s="108" t="s">
        <v>6659</v>
      </c>
      <c r="P494" s="98"/>
      <c r="Q494" s="37" t="str">
        <f>IFERROR(INDEX('VOLO GUIDE TO WATERDEEP'!B$3:B$166,MATCH($H494,'VOLO GUIDE TO WATERDEEP'!$A$3:$A$166,0),1),"")</f>
        <v/>
      </c>
      <c r="R494" s="37" t="str">
        <f>IFERROR(INDEX('VOLO GUIDE TO WATERDEEP'!C$3:C$166,MATCH($H494,'VOLO GUIDE TO WATERDEEP'!$A$3:$A$166,0),1),"")</f>
        <v/>
      </c>
      <c r="S494" s="37" t="str">
        <f>IFERROR(INDEX('VOLO GUIDE TO WATERDEEP'!D$3:D$166,MATCH($H494,'VOLO GUIDE TO WATERDEEP'!$A$3:$A$166,0),1),"")</f>
        <v/>
      </c>
      <c r="T494" s="37" t="str">
        <f>IFERROR(INDEX('VOLO GUIDE TO WATERDEEP'!E$3:E$166,MATCH($H494,'VOLO GUIDE TO WATERDEEP'!$A$3:$A$166,0),1),"")</f>
        <v/>
      </c>
      <c r="U494" s="37" t="str">
        <f>IFERROR(INDEX('VOLO GUIDE TO WATERDEEP'!F$3:F$166,MATCH($H494,'VOLO GUIDE TO WATERDEEP'!$A$3:$A$166,0),1),"")</f>
        <v/>
      </c>
      <c r="V494" s="37" t="str">
        <f>IFERROR(INDEX('VOLO GUIDE TO WATERDEEP'!G$3:G$166,MATCH($H494,'VOLO GUIDE TO WATERDEEP'!$A$3:$A$166,0),1),"")</f>
        <v/>
      </c>
      <c r="W494" s="37" t="str">
        <f>IFERROR(INDEX('VOLO GUIDE TO WATERDEEP'!I$3:I$166,MATCH($H494,'VOLO GUIDE TO WATERDEEP'!$A$3:$A$166,0),1),"")</f>
        <v/>
      </c>
      <c r="X494" s="98"/>
      <c r="Y494" s="37" t="str">
        <f>IFERROR(INDEX(ORGANIZATIONS!$B$2:$B$43,MATCH($F494,ORGANIZATIONS!$G$2:$G$43,0),1),"")</f>
        <v>Saddlers &amp; Harness-Makers' Guild</v>
      </c>
      <c r="Z494" s="98"/>
      <c r="AA494" s="37" t="str">
        <f>IFERROR(INDEX(ORGANIZATIONS!$Z$3:$Z$45,MATCH($F494,ORGANIZATIONS!$Y$3:$Y$45,0),1),"")</f>
        <v/>
      </c>
      <c r="AB494" s="98"/>
      <c r="AC494" s="403"/>
      <c r="AD494" s="403"/>
      <c r="AE494" s="403"/>
      <c r="AF494" s="403"/>
      <c r="AG494" s="98"/>
      <c r="AH494" s="403"/>
      <c r="AI494" s="403"/>
      <c r="AJ494" s="403"/>
      <c r="AK494" s="403"/>
      <c r="AL494" s="98"/>
      <c r="AM494" s="403"/>
      <c r="AN494" s="403"/>
      <c r="AO494" s="403"/>
      <c r="AP494" s="403"/>
      <c r="AQ494" s="403"/>
    </row>
    <row r="495" spans="1:43">
      <c r="A495" t="s">
        <v>1242</v>
      </c>
      <c r="B495" s="1" t="str">
        <f t="shared" si="12"/>
        <v>S7</v>
      </c>
      <c r="C495" s="1" t="str">
        <f t="shared" si="13"/>
        <v>Brian the Swordmaster's Smithy (business, C, 2)</v>
      </c>
      <c r="F495" s="37" t="s">
        <v>1472</v>
      </c>
      <c r="G495" s="37" t="s">
        <v>2057</v>
      </c>
      <c r="H495" s="61" t="s">
        <v>2606</v>
      </c>
      <c r="I495" s="61" t="s">
        <v>4007</v>
      </c>
      <c r="J495" s="61" t="s">
        <v>2164</v>
      </c>
      <c r="K495" s="61" t="s">
        <v>2144</v>
      </c>
      <c r="L495" s="61">
        <v>2</v>
      </c>
      <c r="M495" s="61"/>
      <c r="N495" s="61"/>
      <c r="O495" s="108" t="s">
        <v>6659</v>
      </c>
      <c r="P495" s="98"/>
      <c r="Q495" s="37" t="str">
        <f>IFERROR(INDEX('VOLO GUIDE TO WATERDEEP'!B$3:B$166,MATCH($H495,'VOLO GUIDE TO WATERDEEP'!$A$3:$A$166,0),1),"")</f>
        <v/>
      </c>
      <c r="R495" s="37" t="str">
        <f>IFERROR(INDEX('VOLO GUIDE TO WATERDEEP'!C$3:C$166,MATCH($H495,'VOLO GUIDE TO WATERDEEP'!$A$3:$A$166,0),1),"")</f>
        <v/>
      </c>
      <c r="S495" s="37" t="str">
        <f>IFERROR(INDEX('VOLO GUIDE TO WATERDEEP'!D$3:D$166,MATCH($H495,'VOLO GUIDE TO WATERDEEP'!$A$3:$A$166,0),1),"")</f>
        <v/>
      </c>
      <c r="T495" s="37" t="str">
        <f>IFERROR(INDEX('VOLO GUIDE TO WATERDEEP'!E$3:E$166,MATCH($H495,'VOLO GUIDE TO WATERDEEP'!$A$3:$A$166,0),1),"")</f>
        <v/>
      </c>
      <c r="U495" s="37" t="str">
        <f>IFERROR(INDEX('VOLO GUIDE TO WATERDEEP'!F$3:F$166,MATCH($H495,'VOLO GUIDE TO WATERDEEP'!$A$3:$A$166,0),1),"")</f>
        <v/>
      </c>
      <c r="V495" s="37" t="str">
        <f>IFERROR(INDEX('VOLO GUIDE TO WATERDEEP'!G$3:G$166,MATCH($H495,'VOLO GUIDE TO WATERDEEP'!$A$3:$A$166,0),1),"")</f>
        <v/>
      </c>
      <c r="W495" s="37" t="str">
        <f>IFERROR(INDEX('VOLO GUIDE TO WATERDEEP'!I$3:I$166,MATCH($H495,'VOLO GUIDE TO WATERDEEP'!$A$3:$A$166,0),1),"")</f>
        <v/>
      </c>
      <c r="X495" s="98"/>
      <c r="Y495" s="37" t="str">
        <f>IFERROR(INDEX(ORGANIZATIONS!$B$2:$B$43,MATCH($F495,ORGANIZATIONS!$G$2:$G$43,0),1),"")</f>
        <v/>
      </c>
      <c r="Z495" s="98"/>
      <c r="AA495" s="37" t="str">
        <f>IFERROR(INDEX(ORGANIZATIONS!$Z$3:$Z$45,MATCH($F495,ORGANIZATIONS!$Y$3:$Y$45,0),1),"")</f>
        <v/>
      </c>
      <c r="AB495" s="98"/>
      <c r="AC495" s="403"/>
      <c r="AD495" s="403"/>
      <c r="AE495" s="403"/>
      <c r="AF495" s="403"/>
      <c r="AG495" s="98"/>
      <c r="AH495" s="403"/>
      <c r="AI495" s="403"/>
      <c r="AJ495" s="403"/>
      <c r="AK495" s="403"/>
      <c r="AL495" s="98"/>
      <c r="AM495" s="403"/>
      <c r="AN495" s="403"/>
      <c r="AO495" s="403"/>
      <c r="AP495" s="403"/>
      <c r="AQ495" s="403"/>
    </row>
    <row r="496" spans="1:43">
      <c r="A496" t="s">
        <v>1243</v>
      </c>
      <c r="B496" s="1" t="str">
        <f t="shared" si="12"/>
        <v>S8</v>
      </c>
      <c r="C496" s="1" t="str">
        <f t="shared" si="13"/>
        <v>The Old Monster Shop (business, D, 4)</v>
      </c>
      <c r="F496" s="37" t="s">
        <v>1473</v>
      </c>
      <c r="G496" s="37" t="s">
        <v>2058</v>
      </c>
      <c r="H496" s="61" t="s">
        <v>2607</v>
      </c>
      <c r="I496" s="61" t="s">
        <v>4007</v>
      </c>
      <c r="J496" s="61" t="s">
        <v>2164</v>
      </c>
      <c r="K496" s="61" t="s">
        <v>2158</v>
      </c>
      <c r="L496" s="61">
        <v>4</v>
      </c>
      <c r="M496" s="61"/>
      <c r="N496" s="61"/>
      <c r="O496" s="108" t="s">
        <v>6659</v>
      </c>
      <c r="P496" s="98"/>
      <c r="Q496" s="37">
        <f>IFERROR(INDEX('VOLO GUIDE TO WATERDEEP'!B$3:B$166,MATCH($H496,'VOLO GUIDE TO WATERDEEP'!$A$3:$A$166,0),1),"")</f>
        <v>4</v>
      </c>
      <c r="R496" s="37">
        <f>IFERROR(INDEX('VOLO GUIDE TO WATERDEEP'!C$3:C$166,MATCH($H496,'VOLO GUIDE TO WATERDEEP'!$A$3:$A$166,0),1),"")</f>
        <v>0</v>
      </c>
      <c r="S496" s="37">
        <f>IFERROR(INDEX('VOLO GUIDE TO WATERDEEP'!D$3:D$166,MATCH($H496,'VOLO GUIDE TO WATERDEEP'!$A$3:$A$166,0),1),"")</f>
        <v>0</v>
      </c>
      <c r="T496" s="37">
        <f>IFERROR(INDEX('VOLO GUIDE TO WATERDEEP'!E$3:E$166,MATCH($H496,'VOLO GUIDE TO WATERDEEP'!$A$3:$A$166,0),1),"")</f>
        <v>0</v>
      </c>
      <c r="U496" s="37">
        <f>IFERROR(INDEX('VOLO GUIDE TO WATERDEEP'!F$3:F$166,MATCH($H496,'VOLO GUIDE TO WATERDEEP'!$A$3:$A$166,0),1),"")</f>
        <v>0</v>
      </c>
      <c r="V496" s="37">
        <f>IFERROR(INDEX('VOLO GUIDE TO WATERDEEP'!G$3:G$166,MATCH($H496,'VOLO GUIDE TO WATERDEEP'!$A$3:$A$166,0),1),"")</f>
        <v>0</v>
      </c>
      <c r="W496" s="37" t="str">
        <f>IFERROR(INDEX('VOLO GUIDE TO WATERDEEP'!I$3:I$166,MATCH($H496,'VOLO GUIDE TO WATERDEEP'!$A$3:$A$166,0),1),"")</f>
        <v>SOUTH WARD</v>
      </c>
      <c r="X496" s="98"/>
      <c r="Y496" s="37" t="str">
        <f>IFERROR(INDEX(ORGANIZATIONS!$B$2:$B$43,MATCH($F496,ORGANIZATIONS!$G$2:$G$43,0),1),"")</f>
        <v/>
      </c>
      <c r="Z496" s="98"/>
      <c r="AA496" s="37" t="str">
        <f>IFERROR(INDEX(ORGANIZATIONS!$Z$3:$Z$45,MATCH($F496,ORGANIZATIONS!$Y$3:$Y$45,0),1),"")</f>
        <v/>
      </c>
      <c r="AB496" s="98"/>
      <c r="AC496" s="403"/>
      <c r="AD496" s="403"/>
      <c r="AE496" s="403"/>
      <c r="AF496" s="403"/>
      <c r="AG496" s="98"/>
      <c r="AH496" s="403"/>
      <c r="AI496" s="403"/>
      <c r="AJ496" s="403"/>
      <c r="AK496" s="403"/>
      <c r="AL496" s="98"/>
      <c r="AM496" s="403"/>
      <c r="AN496" s="403"/>
      <c r="AO496" s="403"/>
      <c r="AP496" s="403"/>
      <c r="AQ496" s="403"/>
    </row>
    <row r="497" spans="1:43">
      <c r="A497" t="s">
        <v>1244</v>
      </c>
      <c r="B497" s="1" t="str">
        <f t="shared" si="12"/>
        <v>S9</v>
      </c>
      <c r="C497" s="1" t="str">
        <f t="shared" si="13"/>
        <v>Midnight Sun (tavern, D, 1)</v>
      </c>
      <c r="F497" s="37" t="s">
        <v>1474</v>
      </c>
      <c r="G497" s="37" t="s">
        <v>2059</v>
      </c>
      <c r="H497" s="61" t="s">
        <v>2608</v>
      </c>
      <c r="I497" s="61" t="s">
        <v>4007</v>
      </c>
      <c r="J497" s="61" t="s">
        <v>2168</v>
      </c>
      <c r="K497" s="61" t="s">
        <v>2158</v>
      </c>
      <c r="L497" s="61">
        <v>1</v>
      </c>
      <c r="M497" s="61"/>
      <c r="N497" s="61"/>
      <c r="O497" s="108" t="s">
        <v>6659</v>
      </c>
      <c r="P497" s="98"/>
      <c r="Q497" s="37" t="str">
        <f>IFERROR(INDEX('VOLO GUIDE TO WATERDEEP'!B$3:B$166,MATCH($H497,'VOLO GUIDE TO WATERDEEP'!$A$3:$A$166,0),1),"")</f>
        <v/>
      </c>
      <c r="R497" s="37" t="str">
        <f>IFERROR(INDEX('VOLO GUIDE TO WATERDEEP'!C$3:C$166,MATCH($H497,'VOLO GUIDE TO WATERDEEP'!$A$3:$A$166,0),1),"")</f>
        <v/>
      </c>
      <c r="S497" s="37" t="str">
        <f>IFERROR(INDEX('VOLO GUIDE TO WATERDEEP'!D$3:D$166,MATCH($H497,'VOLO GUIDE TO WATERDEEP'!$A$3:$A$166,0),1),"")</f>
        <v/>
      </c>
      <c r="T497" s="37" t="str">
        <f>IFERROR(INDEX('VOLO GUIDE TO WATERDEEP'!E$3:E$166,MATCH($H497,'VOLO GUIDE TO WATERDEEP'!$A$3:$A$166,0),1),"")</f>
        <v/>
      </c>
      <c r="U497" s="37" t="str">
        <f>IFERROR(INDEX('VOLO GUIDE TO WATERDEEP'!F$3:F$166,MATCH($H497,'VOLO GUIDE TO WATERDEEP'!$A$3:$A$166,0),1),"")</f>
        <v/>
      </c>
      <c r="V497" s="37" t="str">
        <f>IFERROR(INDEX('VOLO GUIDE TO WATERDEEP'!G$3:G$166,MATCH($H497,'VOLO GUIDE TO WATERDEEP'!$A$3:$A$166,0),1),"")</f>
        <v/>
      </c>
      <c r="W497" s="37" t="str">
        <f>IFERROR(INDEX('VOLO GUIDE TO WATERDEEP'!I$3:I$166,MATCH($H497,'VOLO GUIDE TO WATERDEEP'!$A$3:$A$166,0),1),"")</f>
        <v/>
      </c>
      <c r="X497" s="98"/>
      <c r="Y497" s="37" t="str">
        <f>IFERROR(INDEX(ORGANIZATIONS!$B$2:$B$43,MATCH($F497,ORGANIZATIONS!$G$2:$G$43,0),1),"")</f>
        <v/>
      </c>
      <c r="Z497" s="98"/>
      <c r="AA497" s="37" t="str">
        <f>IFERROR(INDEX(ORGANIZATIONS!$Z$3:$Z$45,MATCH($F497,ORGANIZATIONS!$Y$3:$Y$45,0),1),"")</f>
        <v/>
      </c>
      <c r="AB497" s="98"/>
      <c r="AC497" s="403"/>
      <c r="AD497" s="403"/>
      <c r="AE497" s="403"/>
      <c r="AF497" s="403"/>
      <c r="AG497" s="98"/>
      <c r="AH497" s="403"/>
      <c r="AI497" s="403"/>
      <c r="AJ497" s="403"/>
      <c r="AK497" s="403"/>
      <c r="AL497" s="98"/>
      <c r="AM497" s="403"/>
      <c r="AN497" s="403"/>
      <c r="AO497" s="403"/>
      <c r="AP497" s="403"/>
      <c r="AQ497" s="403"/>
    </row>
    <row r="498" spans="1:43">
      <c r="A498" t="s">
        <v>1245</v>
      </c>
      <c r="B498" s="1" t="str">
        <f t="shared" si="12"/>
        <v>S10</v>
      </c>
      <c r="C498" s="1" t="str">
        <f t="shared" si="13"/>
        <v>Flurmastyr residence (row house, C, 2)</v>
      </c>
      <c r="F498" s="37" t="s">
        <v>1475</v>
      </c>
      <c r="G498" s="37" t="s">
        <v>2060</v>
      </c>
      <c r="H498" s="61" t="s">
        <v>2609</v>
      </c>
      <c r="I498" s="61" t="s">
        <v>4007</v>
      </c>
      <c r="J498" s="61" t="s">
        <v>2165</v>
      </c>
      <c r="K498" s="61" t="s">
        <v>2144</v>
      </c>
      <c r="L498" s="61">
        <v>2</v>
      </c>
      <c r="M498" s="61"/>
      <c r="N498" s="61"/>
      <c r="O498" s="108" t="s">
        <v>6659</v>
      </c>
      <c r="P498" s="98"/>
      <c r="Q498" s="37" t="str">
        <f>IFERROR(INDEX('VOLO GUIDE TO WATERDEEP'!B$3:B$166,MATCH($H498,'VOLO GUIDE TO WATERDEEP'!$A$3:$A$166,0),1),"")</f>
        <v/>
      </c>
      <c r="R498" s="37" t="str">
        <f>IFERROR(INDEX('VOLO GUIDE TO WATERDEEP'!C$3:C$166,MATCH($H498,'VOLO GUIDE TO WATERDEEP'!$A$3:$A$166,0),1),"")</f>
        <v/>
      </c>
      <c r="S498" s="37" t="str">
        <f>IFERROR(INDEX('VOLO GUIDE TO WATERDEEP'!D$3:D$166,MATCH($H498,'VOLO GUIDE TO WATERDEEP'!$A$3:$A$166,0),1),"")</f>
        <v/>
      </c>
      <c r="T498" s="37" t="str">
        <f>IFERROR(INDEX('VOLO GUIDE TO WATERDEEP'!E$3:E$166,MATCH($H498,'VOLO GUIDE TO WATERDEEP'!$A$3:$A$166,0),1),"")</f>
        <v/>
      </c>
      <c r="U498" s="37" t="str">
        <f>IFERROR(INDEX('VOLO GUIDE TO WATERDEEP'!F$3:F$166,MATCH($H498,'VOLO GUIDE TO WATERDEEP'!$A$3:$A$166,0),1),"")</f>
        <v/>
      </c>
      <c r="V498" s="37" t="str">
        <f>IFERROR(INDEX('VOLO GUIDE TO WATERDEEP'!G$3:G$166,MATCH($H498,'VOLO GUIDE TO WATERDEEP'!$A$3:$A$166,0),1),"")</f>
        <v/>
      </c>
      <c r="W498" s="37" t="str">
        <f>IFERROR(INDEX('VOLO GUIDE TO WATERDEEP'!I$3:I$166,MATCH($H498,'VOLO GUIDE TO WATERDEEP'!$A$3:$A$166,0),1),"")</f>
        <v/>
      </c>
      <c r="X498" s="98"/>
      <c r="Y498" s="37" t="str">
        <f>IFERROR(INDEX(ORGANIZATIONS!$B$2:$B$43,MATCH($F498,ORGANIZATIONS!$G$2:$G$43,0),1),"")</f>
        <v/>
      </c>
      <c r="Z498" s="98"/>
      <c r="AA498" s="37" t="str">
        <f>IFERROR(INDEX(ORGANIZATIONS!$Z$3:$Z$45,MATCH($F498,ORGANIZATIONS!$Y$3:$Y$45,0),1),"")</f>
        <v/>
      </c>
      <c r="AB498" s="98"/>
      <c r="AC498" s="403"/>
      <c r="AD498" s="403"/>
      <c r="AE498" s="403"/>
      <c r="AF498" s="403"/>
      <c r="AG498" s="98"/>
      <c r="AH498" s="403"/>
      <c r="AI498" s="403"/>
      <c r="AJ498" s="403"/>
      <c r="AK498" s="403"/>
      <c r="AL498" s="98"/>
      <c r="AM498" s="403"/>
      <c r="AN498" s="403"/>
      <c r="AO498" s="403"/>
      <c r="AP498" s="403"/>
      <c r="AQ498" s="403"/>
    </row>
    <row r="499" spans="1:43">
      <c r="A499" t="s">
        <v>1246</v>
      </c>
      <c r="B499" s="1" t="str">
        <f t="shared" si="12"/>
        <v>S11</v>
      </c>
      <c r="C499" s="1" t="str">
        <f t="shared" si="13"/>
        <v>Builders' Hall (guildhall, B, 2)</v>
      </c>
      <c r="F499" s="37" t="s">
        <v>1476</v>
      </c>
      <c r="G499" s="37" t="s">
        <v>2061</v>
      </c>
      <c r="H499" s="61" t="s">
        <v>2610</v>
      </c>
      <c r="I499" s="61" t="s">
        <v>4007</v>
      </c>
      <c r="J499" s="61" t="s">
        <v>2171</v>
      </c>
      <c r="K499" s="61" t="s">
        <v>2156</v>
      </c>
      <c r="L499" s="61">
        <v>2</v>
      </c>
      <c r="M499" s="61"/>
      <c r="N499" s="61"/>
      <c r="O499" s="108" t="s">
        <v>6659</v>
      </c>
      <c r="P499" s="98"/>
      <c r="Q499" s="37" t="str">
        <f>IFERROR(INDEX('VOLO GUIDE TO WATERDEEP'!B$3:B$166,MATCH($H499,'VOLO GUIDE TO WATERDEEP'!$A$3:$A$166,0),1),"")</f>
        <v/>
      </c>
      <c r="R499" s="37" t="str">
        <f>IFERROR(INDEX('VOLO GUIDE TO WATERDEEP'!C$3:C$166,MATCH($H499,'VOLO GUIDE TO WATERDEEP'!$A$3:$A$166,0),1),"")</f>
        <v/>
      </c>
      <c r="S499" s="37" t="str">
        <f>IFERROR(INDEX('VOLO GUIDE TO WATERDEEP'!D$3:D$166,MATCH($H499,'VOLO GUIDE TO WATERDEEP'!$A$3:$A$166,0),1),"")</f>
        <v/>
      </c>
      <c r="T499" s="37" t="str">
        <f>IFERROR(INDEX('VOLO GUIDE TO WATERDEEP'!E$3:E$166,MATCH($H499,'VOLO GUIDE TO WATERDEEP'!$A$3:$A$166,0),1),"")</f>
        <v/>
      </c>
      <c r="U499" s="37" t="str">
        <f>IFERROR(INDEX('VOLO GUIDE TO WATERDEEP'!F$3:F$166,MATCH($H499,'VOLO GUIDE TO WATERDEEP'!$A$3:$A$166,0),1),"")</f>
        <v/>
      </c>
      <c r="V499" s="37" t="str">
        <f>IFERROR(INDEX('VOLO GUIDE TO WATERDEEP'!G$3:G$166,MATCH($H499,'VOLO GUIDE TO WATERDEEP'!$A$3:$A$166,0),1),"")</f>
        <v/>
      </c>
      <c r="W499" s="37" t="str">
        <f>IFERROR(INDEX('VOLO GUIDE TO WATERDEEP'!I$3:I$166,MATCH($H499,'VOLO GUIDE TO WATERDEEP'!$A$3:$A$166,0),1),"")</f>
        <v/>
      </c>
      <c r="X499" s="98"/>
      <c r="Y499" s="37" t="str">
        <f>IFERROR(INDEX(ORGANIZATIONS!$B$2:$B$43,MATCH($F499,ORGANIZATIONS!$G$2:$G$43,0),1),"")</f>
        <v>Guild of Stonecutters, Masons, Potters, &amp; Tile-makers</v>
      </c>
      <c r="Z499" s="98"/>
      <c r="AA499" s="37" t="str">
        <f>IFERROR(INDEX(ORGANIZATIONS!$Z$3:$Z$45,MATCH($F499,ORGANIZATIONS!$Y$3:$Y$45,0),1),"")</f>
        <v/>
      </c>
      <c r="AB499" s="98"/>
      <c r="AC499" s="403"/>
      <c r="AD499" s="403"/>
      <c r="AE499" s="403"/>
      <c r="AF499" s="403"/>
      <c r="AG499" s="98"/>
      <c r="AH499" s="403"/>
      <c r="AI499" s="403"/>
      <c r="AJ499" s="403"/>
      <c r="AK499" s="403"/>
      <c r="AL499" s="98"/>
      <c r="AM499" s="403"/>
      <c r="AN499" s="403"/>
      <c r="AO499" s="403"/>
      <c r="AP499" s="403"/>
      <c r="AQ499" s="403"/>
    </row>
    <row r="500" spans="1:43">
      <c r="A500" t="s">
        <v>1247</v>
      </c>
      <c r="B500" s="1" t="str">
        <f t="shared" si="12"/>
        <v>S12</v>
      </c>
      <c r="C500" s="1" t="str">
        <f t="shared" si="13"/>
        <v>Nelkaush the Weaver (business, C, 1)</v>
      </c>
      <c r="F500" s="37" t="s">
        <v>1477</v>
      </c>
      <c r="G500" s="37" t="s">
        <v>2062</v>
      </c>
      <c r="H500" s="61" t="s">
        <v>2611</v>
      </c>
      <c r="I500" s="61" t="s">
        <v>4007</v>
      </c>
      <c r="J500" s="61" t="s">
        <v>2164</v>
      </c>
      <c r="K500" s="61" t="s">
        <v>2144</v>
      </c>
      <c r="L500" s="61">
        <v>1</v>
      </c>
      <c r="M500" s="61"/>
      <c r="N500" s="61"/>
      <c r="O500" s="108" t="s">
        <v>6659</v>
      </c>
      <c r="P500" s="98"/>
      <c r="Q500" s="37" t="str">
        <f>IFERROR(INDEX('VOLO GUIDE TO WATERDEEP'!B$3:B$166,MATCH($H500,'VOLO GUIDE TO WATERDEEP'!$A$3:$A$166,0),1),"")</f>
        <v/>
      </c>
      <c r="R500" s="37" t="str">
        <f>IFERROR(INDEX('VOLO GUIDE TO WATERDEEP'!C$3:C$166,MATCH($H500,'VOLO GUIDE TO WATERDEEP'!$A$3:$A$166,0),1),"")</f>
        <v/>
      </c>
      <c r="S500" s="37" t="str">
        <f>IFERROR(INDEX('VOLO GUIDE TO WATERDEEP'!D$3:D$166,MATCH($H500,'VOLO GUIDE TO WATERDEEP'!$A$3:$A$166,0),1),"")</f>
        <v/>
      </c>
      <c r="T500" s="37" t="str">
        <f>IFERROR(INDEX('VOLO GUIDE TO WATERDEEP'!E$3:E$166,MATCH($H500,'VOLO GUIDE TO WATERDEEP'!$A$3:$A$166,0),1),"")</f>
        <v/>
      </c>
      <c r="U500" s="37" t="str">
        <f>IFERROR(INDEX('VOLO GUIDE TO WATERDEEP'!F$3:F$166,MATCH($H500,'VOLO GUIDE TO WATERDEEP'!$A$3:$A$166,0),1),"")</f>
        <v/>
      </c>
      <c r="V500" s="37" t="str">
        <f>IFERROR(INDEX('VOLO GUIDE TO WATERDEEP'!G$3:G$166,MATCH($H500,'VOLO GUIDE TO WATERDEEP'!$A$3:$A$166,0),1),"")</f>
        <v/>
      </c>
      <c r="W500" s="37" t="str">
        <f>IFERROR(INDEX('VOLO GUIDE TO WATERDEEP'!I$3:I$166,MATCH($H500,'VOLO GUIDE TO WATERDEEP'!$A$3:$A$166,0),1),"")</f>
        <v/>
      </c>
      <c r="X500" s="98"/>
      <c r="Y500" s="37" t="str">
        <f>IFERROR(INDEX(ORGANIZATIONS!$B$2:$B$43,MATCH($F500,ORGANIZATIONS!$G$2:$G$43,0),1),"")</f>
        <v/>
      </c>
      <c r="Z500" s="98"/>
      <c r="AA500" s="37" t="str">
        <f>IFERROR(INDEX(ORGANIZATIONS!$Z$3:$Z$45,MATCH($F500,ORGANIZATIONS!$Y$3:$Y$45,0),1),"")</f>
        <v/>
      </c>
      <c r="AB500" s="98"/>
      <c r="AC500" s="403"/>
      <c r="AD500" s="403"/>
      <c r="AE500" s="403"/>
      <c r="AF500" s="403"/>
      <c r="AG500" s="98"/>
      <c r="AH500" s="403"/>
      <c r="AI500" s="403"/>
      <c r="AJ500" s="403"/>
      <c r="AK500" s="403"/>
      <c r="AL500" s="98"/>
      <c r="AM500" s="403"/>
      <c r="AN500" s="403"/>
      <c r="AO500" s="403"/>
      <c r="AP500" s="403"/>
      <c r="AQ500" s="403"/>
    </row>
    <row r="501" spans="1:43">
      <c r="A501" t="s">
        <v>1248</v>
      </c>
      <c r="B501" s="1" t="str">
        <f t="shared" si="12"/>
        <v>S13</v>
      </c>
      <c r="C501" s="1" t="str">
        <f t="shared" si="13"/>
        <v>The Road House (guild house, B, 2)</v>
      </c>
      <c r="F501" s="37" t="s">
        <v>1478</v>
      </c>
      <c r="G501" s="37" t="s">
        <v>2063</v>
      </c>
      <c r="H501" s="61" t="s">
        <v>2612</v>
      </c>
      <c r="I501" s="61" t="s">
        <v>4007</v>
      </c>
      <c r="J501" s="61" t="s">
        <v>2195</v>
      </c>
      <c r="K501" s="61" t="s">
        <v>2156</v>
      </c>
      <c r="L501" s="61">
        <v>2</v>
      </c>
      <c r="M501" s="61"/>
      <c r="N501" s="61"/>
      <c r="O501" s="108" t="s">
        <v>6659</v>
      </c>
      <c r="P501" s="98"/>
      <c r="Q501" s="37" t="str">
        <f>IFERROR(INDEX('VOLO GUIDE TO WATERDEEP'!B$3:B$166,MATCH($H501,'VOLO GUIDE TO WATERDEEP'!$A$3:$A$166,0),1),"")</f>
        <v/>
      </c>
      <c r="R501" s="37" t="str">
        <f>IFERROR(INDEX('VOLO GUIDE TO WATERDEEP'!C$3:C$166,MATCH($H501,'VOLO GUIDE TO WATERDEEP'!$A$3:$A$166,0),1),"")</f>
        <v/>
      </c>
      <c r="S501" s="37" t="str">
        <f>IFERROR(INDEX('VOLO GUIDE TO WATERDEEP'!D$3:D$166,MATCH($H501,'VOLO GUIDE TO WATERDEEP'!$A$3:$A$166,0),1),"")</f>
        <v/>
      </c>
      <c r="T501" s="37" t="str">
        <f>IFERROR(INDEX('VOLO GUIDE TO WATERDEEP'!E$3:E$166,MATCH($H501,'VOLO GUIDE TO WATERDEEP'!$A$3:$A$166,0),1),"")</f>
        <v/>
      </c>
      <c r="U501" s="37" t="str">
        <f>IFERROR(INDEX('VOLO GUIDE TO WATERDEEP'!F$3:F$166,MATCH($H501,'VOLO GUIDE TO WATERDEEP'!$A$3:$A$166,0),1),"")</f>
        <v/>
      </c>
      <c r="V501" s="37" t="str">
        <f>IFERROR(INDEX('VOLO GUIDE TO WATERDEEP'!G$3:G$166,MATCH($H501,'VOLO GUIDE TO WATERDEEP'!$A$3:$A$166,0),1),"")</f>
        <v/>
      </c>
      <c r="W501" s="37" t="str">
        <f>IFERROR(INDEX('VOLO GUIDE TO WATERDEEP'!I$3:I$166,MATCH($H501,'VOLO GUIDE TO WATERDEEP'!$A$3:$A$166,0),1),"")</f>
        <v/>
      </c>
      <c r="X501" s="98"/>
      <c r="Y501" s="37" t="str">
        <f>IFERROR(INDEX(ORGANIZATIONS!$B$2:$B$43,MATCH($F501,ORGANIZATIONS!$G$2:$G$43,0),1),"")</f>
        <v>Fellowship of Carters &amp; Coachmen</v>
      </c>
      <c r="Z501" s="98"/>
      <c r="AA501" s="37" t="str">
        <f>IFERROR(INDEX(ORGANIZATIONS!$Z$3:$Z$45,MATCH($F501,ORGANIZATIONS!$Y$3:$Y$45,0),1),"")</f>
        <v/>
      </c>
      <c r="AB501" s="98"/>
      <c r="AC501" s="403"/>
      <c r="AD501" s="403"/>
      <c r="AE501" s="403"/>
      <c r="AF501" s="403"/>
      <c r="AG501" s="98"/>
      <c r="AH501" s="403"/>
      <c r="AI501" s="403"/>
      <c r="AJ501" s="403"/>
      <c r="AK501" s="403"/>
      <c r="AL501" s="98"/>
      <c r="AM501" s="403"/>
      <c r="AN501" s="403"/>
      <c r="AO501" s="403"/>
      <c r="AP501" s="403"/>
      <c r="AQ501" s="403"/>
    </row>
    <row r="502" spans="1:43">
      <c r="A502" t="s">
        <v>1249</v>
      </c>
      <c r="B502" s="1" t="str">
        <f t="shared" si="12"/>
        <v>S14</v>
      </c>
      <c r="C502" s="1" t="str">
        <f t="shared" si="13"/>
        <v>The Full Cup (tavern, D, 1)</v>
      </c>
      <c r="F502" s="37" t="s">
        <v>1479</v>
      </c>
      <c r="G502" s="37" t="s">
        <v>2064</v>
      </c>
      <c r="H502" s="61" t="s">
        <v>2613</v>
      </c>
      <c r="I502" s="61" t="s">
        <v>4007</v>
      </c>
      <c r="J502" s="61" t="s">
        <v>2168</v>
      </c>
      <c r="K502" s="61" t="s">
        <v>2158</v>
      </c>
      <c r="L502" s="61">
        <v>1</v>
      </c>
      <c r="M502" s="61"/>
      <c r="N502" s="61"/>
      <c r="O502" s="108" t="s">
        <v>6659</v>
      </c>
      <c r="P502" s="98"/>
      <c r="Q502" s="37">
        <f>IFERROR(INDEX('VOLO GUIDE TO WATERDEEP'!B$3:B$166,MATCH($H502,'VOLO GUIDE TO WATERDEEP'!$A$3:$A$166,0),1),"")</f>
        <v>2</v>
      </c>
      <c r="R502" s="37">
        <f>IFERROR(INDEX('VOLO GUIDE TO WATERDEEP'!C$3:C$166,MATCH($H502,'VOLO GUIDE TO WATERDEEP'!$A$3:$A$166,0),1),"")</f>
        <v>1</v>
      </c>
      <c r="S502" s="37">
        <f>IFERROR(INDEX('VOLO GUIDE TO WATERDEEP'!D$3:D$166,MATCH($H502,'VOLO GUIDE TO WATERDEEP'!$A$3:$A$166,0),1),"")</f>
        <v>0</v>
      </c>
      <c r="T502" s="37">
        <f>IFERROR(INDEX('VOLO GUIDE TO WATERDEEP'!E$3:E$166,MATCH($H502,'VOLO GUIDE TO WATERDEEP'!$A$3:$A$166,0),1),"")</f>
        <v>0</v>
      </c>
      <c r="U502" s="37" t="str">
        <f>IFERROR(INDEX('VOLO GUIDE TO WATERDEEP'!F$3:F$166,MATCH($H502,'VOLO GUIDE TO WATERDEEP'!$A$3:$A$166,0),1),"")</f>
        <v>Tavern</v>
      </c>
      <c r="V502" s="37">
        <f>IFERROR(INDEX('VOLO GUIDE TO WATERDEEP'!G$3:G$166,MATCH($H502,'VOLO GUIDE TO WATERDEEP'!$A$3:$A$166,0),1),"")</f>
        <v>0</v>
      </c>
      <c r="W502" s="37" t="str">
        <f>IFERROR(INDEX('VOLO GUIDE TO WATERDEEP'!I$3:I$166,MATCH($H502,'VOLO GUIDE TO WATERDEEP'!$A$3:$A$166,0),1),"")</f>
        <v>SOUTH WARD</v>
      </c>
      <c r="X502" s="98"/>
      <c r="Y502" s="37" t="str">
        <f>IFERROR(INDEX(ORGANIZATIONS!$B$2:$B$43,MATCH($F502,ORGANIZATIONS!$G$2:$G$43,0),1),"")</f>
        <v/>
      </c>
      <c r="Z502" s="98"/>
      <c r="AA502" s="37" t="str">
        <f>IFERROR(INDEX(ORGANIZATIONS!$Z$3:$Z$45,MATCH($F502,ORGANIZATIONS!$Y$3:$Y$45,0),1),"")</f>
        <v/>
      </c>
      <c r="AB502" s="98"/>
      <c r="AC502" s="403"/>
      <c r="AD502" s="403"/>
      <c r="AE502" s="403"/>
      <c r="AF502" s="403"/>
      <c r="AG502" s="98"/>
      <c r="AH502" s="403"/>
      <c r="AI502" s="403"/>
      <c r="AJ502" s="403"/>
      <c r="AK502" s="403"/>
      <c r="AL502" s="98"/>
      <c r="AM502" s="403"/>
      <c r="AN502" s="403"/>
      <c r="AO502" s="403"/>
      <c r="AP502" s="403"/>
      <c r="AQ502" s="403"/>
    </row>
    <row r="503" spans="1:43">
      <c r="A503" t="s">
        <v>1250</v>
      </c>
      <c r="B503" s="1" t="str">
        <f t="shared" si="12"/>
        <v>S15</v>
      </c>
      <c r="C503" s="1" t="str">
        <f t="shared" si="13"/>
        <v>The Jade Dancer (festhall, B, 3)</v>
      </c>
      <c r="F503" s="37" t="s">
        <v>1480</v>
      </c>
      <c r="G503" s="37" t="s">
        <v>2065</v>
      </c>
      <c r="H503" s="61" t="s">
        <v>2614</v>
      </c>
      <c r="I503" s="61" t="s">
        <v>4007</v>
      </c>
      <c r="J503" s="61" t="s">
        <v>2169</v>
      </c>
      <c r="K503" s="61" t="s">
        <v>2156</v>
      </c>
      <c r="L503" s="61">
        <v>3</v>
      </c>
      <c r="M503" s="61"/>
      <c r="N503" s="61"/>
      <c r="O503" s="108" t="s">
        <v>6659</v>
      </c>
      <c r="P503" s="98"/>
      <c r="Q503" s="37">
        <f>IFERROR(INDEX('VOLO GUIDE TO WATERDEEP'!B$3:B$166,MATCH($H503,'VOLO GUIDE TO WATERDEEP'!$A$3:$A$166,0),1),"")</f>
        <v>4</v>
      </c>
      <c r="R503" s="37">
        <f>IFERROR(INDEX('VOLO GUIDE TO WATERDEEP'!C$3:C$166,MATCH($H503,'VOLO GUIDE TO WATERDEEP'!$A$3:$A$166,0),1),"")</f>
        <v>4</v>
      </c>
      <c r="S503" s="37">
        <f>IFERROR(INDEX('VOLO GUIDE TO WATERDEEP'!D$3:D$166,MATCH($H503,'VOLO GUIDE TO WATERDEEP'!$A$3:$A$166,0),1),"")</f>
        <v>0</v>
      </c>
      <c r="T503" s="37">
        <f>IFERROR(INDEX('VOLO GUIDE TO WATERDEEP'!E$3:E$166,MATCH($H503,'VOLO GUIDE TO WATERDEEP'!$A$3:$A$166,0),1),"")</f>
        <v>0</v>
      </c>
      <c r="U503" s="37" t="str">
        <f>IFERROR(INDEX('VOLO GUIDE TO WATERDEEP'!F$3:F$166,MATCH($H503,'VOLO GUIDE TO WATERDEEP'!$A$3:$A$166,0),1),"")</f>
        <v>Tavern &amp; Festhall</v>
      </c>
      <c r="V503" s="37">
        <f>IFERROR(INDEX('VOLO GUIDE TO WATERDEEP'!G$3:G$166,MATCH($H503,'VOLO GUIDE TO WATERDEEP'!$A$3:$A$166,0),1),"")</f>
        <v>0</v>
      </c>
      <c r="W503" s="37" t="str">
        <f>IFERROR(INDEX('VOLO GUIDE TO WATERDEEP'!I$3:I$166,MATCH($H503,'VOLO GUIDE TO WATERDEEP'!$A$3:$A$166,0),1),"")</f>
        <v>SOUTH WARD</v>
      </c>
      <c r="X503" s="98"/>
      <c r="Y503" s="37" t="str">
        <f>IFERROR(INDEX(ORGANIZATIONS!$B$2:$B$43,MATCH($F503,ORGANIZATIONS!$G$2:$G$43,0),1),"")</f>
        <v/>
      </c>
      <c r="Z503" s="98"/>
      <c r="AA503" s="37" t="str">
        <f>IFERROR(INDEX(ORGANIZATIONS!$Z$3:$Z$45,MATCH($F503,ORGANIZATIONS!$Y$3:$Y$45,0),1),"")</f>
        <v/>
      </c>
      <c r="AB503" s="98"/>
      <c r="AC503" s="403"/>
      <c r="AD503" s="403"/>
      <c r="AE503" s="403"/>
      <c r="AF503" s="403"/>
      <c r="AG503" s="98"/>
      <c r="AH503" s="403"/>
      <c r="AI503" s="403"/>
      <c r="AJ503" s="403"/>
      <c r="AK503" s="403"/>
      <c r="AL503" s="98"/>
      <c r="AM503" s="403"/>
      <c r="AN503" s="403"/>
      <c r="AO503" s="403"/>
      <c r="AP503" s="403"/>
      <c r="AQ503" s="403"/>
    </row>
    <row r="504" spans="1:43">
      <c r="A504" t="s">
        <v>1251</v>
      </c>
      <c r="B504" s="1" t="str">
        <f t="shared" si="12"/>
        <v>S16</v>
      </c>
      <c r="C504" s="1" t="str">
        <f t="shared" si="13"/>
        <v>Tehmak's Coaches (business, B, 3)</v>
      </c>
      <c r="F504" s="37" t="s">
        <v>1481</v>
      </c>
      <c r="G504" s="37" t="s">
        <v>2066</v>
      </c>
      <c r="H504" s="61" t="s">
        <v>2615</v>
      </c>
      <c r="I504" s="61" t="s">
        <v>4007</v>
      </c>
      <c r="J504" s="61" t="s">
        <v>2164</v>
      </c>
      <c r="K504" s="61" t="s">
        <v>2156</v>
      </c>
      <c r="L504" s="61">
        <v>3</v>
      </c>
      <c r="M504" s="61"/>
      <c r="N504" s="61"/>
      <c r="O504" s="108" t="s">
        <v>6659</v>
      </c>
      <c r="P504" s="98"/>
      <c r="Q504" s="37" t="str">
        <f>IFERROR(INDEX('VOLO GUIDE TO WATERDEEP'!B$3:B$166,MATCH($H504,'VOLO GUIDE TO WATERDEEP'!$A$3:$A$166,0),1),"")</f>
        <v/>
      </c>
      <c r="R504" s="37" t="str">
        <f>IFERROR(INDEX('VOLO GUIDE TO WATERDEEP'!C$3:C$166,MATCH($H504,'VOLO GUIDE TO WATERDEEP'!$A$3:$A$166,0),1),"")</f>
        <v/>
      </c>
      <c r="S504" s="37" t="str">
        <f>IFERROR(INDEX('VOLO GUIDE TO WATERDEEP'!D$3:D$166,MATCH($H504,'VOLO GUIDE TO WATERDEEP'!$A$3:$A$166,0),1),"")</f>
        <v/>
      </c>
      <c r="T504" s="37" t="str">
        <f>IFERROR(INDEX('VOLO GUIDE TO WATERDEEP'!E$3:E$166,MATCH($H504,'VOLO GUIDE TO WATERDEEP'!$A$3:$A$166,0),1),"")</f>
        <v/>
      </c>
      <c r="U504" s="37" t="str">
        <f>IFERROR(INDEX('VOLO GUIDE TO WATERDEEP'!F$3:F$166,MATCH($H504,'VOLO GUIDE TO WATERDEEP'!$A$3:$A$166,0),1),"")</f>
        <v/>
      </c>
      <c r="V504" s="37" t="str">
        <f>IFERROR(INDEX('VOLO GUIDE TO WATERDEEP'!G$3:G$166,MATCH($H504,'VOLO GUIDE TO WATERDEEP'!$A$3:$A$166,0),1),"")</f>
        <v/>
      </c>
      <c r="W504" s="37" t="str">
        <f>IFERROR(INDEX('VOLO GUIDE TO WATERDEEP'!I$3:I$166,MATCH($H504,'VOLO GUIDE TO WATERDEEP'!$A$3:$A$166,0),1),"")</f>
        <v/>
      </c>
      <c r="X504" s="98"/>
      <c r="Y504" s="37" t="str">
        <f>IFERROR(INDEX(ORGANIZATIONS!$B$2:$B$43,MATCH($F504,ORGANIZATIONS!$G$2:$G$43,0),1),"")</f>
        <v/>
      </c>
      <c r="Z504" s="98"/>
      <c r="AA504" s="37" t="str">
        <f>IFERROR(INDEX(ORGANIZATIONS!$Z$3:$Z$45,MATCH($F504,ORGANIZATIONS!$Y$3:$Y$45,0),1),"")</f>
        <v/>
      </c>
      <c r="AB504" s="98"/>
      <c r="AC504" s="403"/>
      <c r="AD504" s="403"/>
      <c r="AE504" s="403"/>
      <c r="AF504" s="403"/>
      <c r="AG504" s="98"/>
      <c r="AH504" s="403"/>
      <c r="AI504" s="403"/>
      <c r="AJ504" s="403"/>
      <c r="AK504" s="403"/>
      <c r="AL504" s="98"/>
      <c r="AM504" s="403"/>
      <c r="AN504" s="403"/>
      <c r="AO504" s="403"/>
      <c r="AP504" s="403"/>
      <c r="AQ504" s="403"/>
    </row>
    <row r="505" spans="1:43">
      <c r="A505" t="s">
        <v>1252</v>
      </c>
      <c r="B505" s="1" t="str">
        <f t="shared" si="12"/>
        <v>S17</v>
      </c>
      <c r="C505" s="1" t="str">
        <f t="shared" si="13"/>
        <v>Hlakken Stables (business, C, 2)</v>
      </c>
      <c r="F505" s="37" t="s">
        <v>1482</v>
      </c>
      <c r="G505" s="37" t="s">
        <v>2067</v>
      </c>
      <c r="H505" s="61" t="s">
        <v>2616</v>
      </c>
      <c r="I505" s="61" t="s">
        <v>4007</v>
      </c>
      <c r="J505" s="61" t="s">
        <v>2164</v>
      </c>
      <c r="K505" s="61" t="s">
        <v>2144</v>
      </c>
      <c r="L505" s="61">
        <v>2</v>
      </c>
      <c r="M505" s="61"/>
      <c r="N505" s="61"/>
      <c r="O505" s="108" t="s">
        <v>6659</v>
      </c>
      <c r="P505" s="98"/>
      <c r="Q505" s="37" t="str">
        <f>IFERROR(INDEX('VOLO GUIDE TO WATERDEEP'!B$3:B$166,MATCH($H505,'VOLO GUIDE TO WATERDEEP'!$A$3:$A$166,0),1),"")</f>
        <v/>
      </c>
      <c r="R505" s="37" t="str">
        <f>IFERROR(INDEX('VOLO GUIDE TO WATERDEEP'!C$3:C$166,MATCH($H505,'VOLO GUIDE TO WATERDEEP'!$A$3:$A$166,0),1),"")</f>
        <v/>
      </c>
      <c r="S505" s="37" t="str">
        <f>IFERROR(INDEX('VOLO GUIDE TO WATERDEEP'!D$3:D$166,MATCH($H505,'VOLO GUIDE TO WATERDEEP'!$A$3:$A$166,0),1),"")</f>
        <v/>
      </c>
      <c r="T505" s="37" t="str">
        <f>IFERROR(INDEX('VOLO GUIDE TO WATERDEEP'!E$3:E$166,MATCH($H505,'VOLO GUIDE TO WATERDEEP'!$A$3:$A$166,0),1),"")</f>
        <v/>
      </c>
      <c r="U505" s="37" t="str">
        <f>IFERROR(INDEX('VOLO GUIDE TO WATERDEEP'!F$3:F$166,MATCH($H505,'VOLO GUIDE TO WATERDEEP'!$A$3:$A$166,0),1),"")</f>
        <v/>
      </c>
      <c r="V505" s="37" t="str">
        <f>IFERROR(INDEX('VOLO GUIDE TO WATERDEEP'!G$3:G$166,MATCH($H505,'VOLO GUIDE TO WATERDEEP'!$A$3:$A$166,0),1),"")</f>
        <v/>
      </c>
      <c r="W505" s="37" t="str">
        <f>IFERROR(INDEX('VOLO GUIDE TO WATERDEEP'!I$3:I$166,MATCH($H505,'VOLO GUIDE TO WATERDEEP'!$A$3:$A$166,0),1),"")</f>
        <v/>
      </c>
      <c r="X505" s="98"/>
      <c r="Y505" s="37" t="str">
        <f>IFERROR(INDEX(ORGANIZATIONS!$B$2:$B$43,MATCH($F505,ORGANIZATIONS!$G$2:$G$43,0),1),"")</f>
        <v/>
      </c>
      <c r="Z505" s="98"/>
      <c r="AA505" s="37" t="str">
        <f>IFERROR(INDEX(ORGANIZATIONS!$Z$3:$Z$45,MATCH($F505,ORGANIZATIONS!$Y$3:$Y$45,0),1),"")</f>
        <v/>
      </c>
      <c r="AB505" s="98"/>
      <c r="AC505" s="403"/>
      <c r="AD505" s="403"/>
      <c r="AE505" s="403"/>
      <c r="AF505" s="403"/>
      <c r="AG505" s="98"/>
      <c r="AH505" s="403"/>
      <c r="AI505" s="403"/>
      <c r="AJ505" s="403"/>
      <c r="AK505" s="403"/>
      <c r="AL505" s="98"/>
      <c r="AM505" s="403"/>
      <c r="AN505" s="403"/>
      <c r="AO505" s="403"/>
      <c r="AP505" s="403"/>
      <c r="AQ505" s="403"/>
    </row>
    <row r="506" spans="1:43">
      <c r="A506" t="s">
        <v>1253</v>
      </c>
      <c r="B506" s="1" t="str">
        <f t="shared" si="12"/>
        <v>S18</v>
      </c>
      <c r="C506" s="1" t="str">
        <f t="shared" si="13"/>
        <v>The Spouting Fish (tavern, C, 4)</v>
      </c>
      <c r="F506" s="37" t="s">
        <v>1483</v>
      </c>
      <c r="G506" s="37" t="s">
        <v>2068</v>
      </c>
      <c r="H506" s="61" t="s">
        <v>2617</v>
      </c>
      <c r="I506" s="61" t="s">
        <v>4007</v>
      </c>
      <c r="J506" s="61" t="s">
        <v>2168</v>
      </c>
      <c r="K506" s="61" t="s">
        <v>2144</v>
      </c>
      <c r="L506" s="61">
        <v>4</v>
      </c>
      <c r="M506" s="61"/>
      <c r="N506" s="61"/>
      <c r="O506" s="108" t="s">
        <v>6659</v>
      </c>
      <c r="P506" s="98"/>
      <c r="Q506" s="37">
        <f>IFERROR(INDEX('VOLO GUIDE TO WATERDEEP'!B$3:B$166,MATCH($H506,'VOLO GUIDE TO WATERDEEP'!$A$3:$A$166,0),1),"")</f>
        <v>3</v>
      </c>
      <c r="R506" s="37">
        <f>IFERROR(INDEX('VOLO GUIDE TO WATERDEEP'!C$3:C$166,MATCH($H506,'VOLO GUIDE TO WATERDEEP'!$A$3:$A$166,0),1),"")</f>
        <v>2</v>
      </c>
      <c r="S506" s="37">
        <f>IFERROR(INDEX('VOLO GUIDE TO WATERDEEP'!D$3:D$166,MATCH($H506,'VOLO GUIDE TO WATERDEEP'!$A$3:$A$166,0),1),"")</f>
        <v>0</v>
      </c>
      <c r="T506" s="37">
        <f>IFERROR(INDEX('VOLO GUIDE TO WATERDEEP'!E$3:E$166,MATCH($H506,'VOLO GUIDE TO WATERDEEP'!$A$3:$A$166,0),1),"")</f>
        <v>0</v>
      </c>
      <c r="U506" s="37" t="str">
        <f>IFERROR(INDEX('VOLO GUIDE TO WATERDEEP'!F$3:F$166,MATCH($H506,'VOLO GUIDE TO WATERDEEP'!$A$3:$A$166,0),1),"")</f>
        <v>Tavern</v>
      </c>
      <c r="V506" s="37" t="str">
        <f>IFERROR(INDEX('VOLO GUIDE TO WATERDEEP'!G$3:G$166,MATCH($H506,'VOLO GUIDE TO WATERDEEP'!$A$3:$A$166,0),1),"")</f>
        <v xml:space="preserve"> A loud, rambunctious tavern that owes its success to its relentless street-cryer advertising and its location by South Gate.</v>
      </c>
      <c r="W506" s="37" t="str">
        <f>IFERROR(INDEX('VOLO GUIDE TO WATERDEEP'!I$3:I$166,MATCH($H506,'VOLO GUIDE TO WATERDEEP'!$A$3:$A$166,0),1),"")</f>
        <v>SOUTH WARD</v>
      </c>
      <c r="X506" s="98"/>
      <c r="Y506" s="37" t="str">
        <f>IFERROR(INDEX(ORGANIZATIONS!$B$2:$B$43,MATCH($F506,ORGANIZATIONS!$G$2:$G$43,0),1),"")</f>
        <v/>
      </c>
      <c r="Z506" s="98"/>
      <c r="AA506" s="37" t="str">
        <f>IFERROR(INDEX(ORGANIZATIONS!$Z$3:$Z$45,MATCH($F506,ORGANIZATIONS!$Y$3:$Y$45,0),1),"")</f>
        <v/>
      </c>
      <c r="AB506" s="98"/>
      <c r="AC506" s="403"/>
      <c r="AD506" s="403"/>
      <c r="AE506" s="403"/>
      <c r="AF506" s="403"/>
      <c r="AG506" s="98"/>
      <c r="AH506" s="403"/>
      <c r="AI506" s="403"/>
      <c r="AJ506" s="403"/>
      <c r="AK506" s="403"/>
      <c r="AL506" s="98"/>
      <c r="AM506" s="403"/>
      <c r="AN506" s="403"/>
      <c r="AO506" s="403"/>
      <c r="AP506" s="403"/>
      <c r="AQ506" s="403"/>
    </row>
    <row r="507" spans="1:43">
      <c r="A507" t="s">
        <v>1254</v>
      </c>
      <c r="B507" s="1" t="str">
        <f t="shared" si="12"/>
        <v>S19</v>
      </c>
      <c r="C507" s="1" t="str">
        <f t="shared" si="13"/>
        <v>Nueth's Fine Nets (business, C, 1)</v>
      </c>
      <c r="F507" s="37" t="s">
        <v>1484</v>
      </c>
      <c r="G507" s="37" t="s">
        <v>2069</v>
      </c>
      <c r="H507" s="61" t="s">
        <v>2618</v>
      </c>
      <c r="I507" s="61" t="s">
        <v>4007</v>
      </c>
      <c r="J507" s="61" t="s">
        <v>2164</v>
      </c>
      <c r="K507" s="61" t="s">
        <v>2144</v>
      </c>
      <c r="L507" s="61">
        <v>1</v>
      </c>
      <c r="M507" s="61"/>
      <c r="N507" s="61"/>
      <c r="O507" s="108" t="s">
        <v>6659</v>
      </c>
      <c r="P507" s="98"/>
      <c r="Q507" s="37" t="str">
        <f>IFERROR(INDEX('VOLO GUIDE TO WATERDEEP'!B$3:B$166,MATCH($H507,'VOLO GUIDE TO WATERDEEP'!$A$3:$A$166,0),1),"")</f>
        <v/>
      </c>
      <c r="R507" s="37" t="str">
        <f>IFERROR(INDEX('VOLO GUIDE TO WATERDEEP'!C$3:C$166,MATCH($H507,'VOLO GUIDE TO WATERDEEP'!$A$3:$A$166,0),1),"")</f>
        <v/>
      </c>
      <c r="S507" s="37" t="str">
        <f>IFERROR(INDEX('VOLO GUIDE TO WATERDEEP'!D$3:D$166,MATCH($H507,'VOLO GUIDE TO WATERDEEP'!$A$3:$A$166,0),1),"")</f>
        <v/>
      </c>
      <c r="T507" s="37" t="str">
        <f>IFERROR(INDEX('VOLO GUIDE TO WATERDEEP'!E$3:E$166,MATCH($H507,'VOLO GUIDE TO WATERDEEP'!$A$3:$A$166,0),1),"")</f>
        <v/>
      </c>
      <c r="U507" s="37" t="str">
        <f>IFERROR(INDEX('VOLO GUIDE TO WATERDEEP'!F$3:F$166,MATCH($H507,'VOLO GUIDE TO WATERDEEP'!$A$3:$A$166,0),1),"")</f>
        <v/>
      </c>
      <c r="V507" s="37" t="str">
        <f>IFERROR(INDEX('VOLO GUIDE TO WATERDEEP'!G$3:G$166,MATCH($H507,'VOLO GUIDE TO WATERDEEP'!$A$3:$A$166,0),1),"")</f>
        <v/>
      </c>
      <c r="W507" s="37" t="str">
        <f>IFERROR(INDEX('VOLO GUIDE TO WATERDEEP'!I$3:I$166,MATCH($H507,'VOLO GUIDE TO WATERDEEP'!$A$3:$A$166,0),1),"")</f>
        <v/>
      </c>
      <c r="X507" s="98"/>
      <c r="Y507" s="37" t="str">
        <f>IFERROR(INDEX(ORGANIZATIONS!$B$2:$B$43,MATCH($F507,ORGANIZATIONS!$G$2:$G$43,0),1),"")</f>
        <v/>
      </c>
      <c r="Z507" s="98"/>
      <c r="AA507" s="37" t="str">
        <f>IFERROR(INDEX(ORGANIZATIONS!$Z$3:$Z$45,MATCH($F507,ORGANIZATIONS!$Y$3:$Y$45,0),1),"")</f>
        <v/>
      </c>
      <c r="AB507" s="98"/>
      <c r="AC507" s="403"/>
      <c r="AD507" s="403"/>
      <c r="AE507" s="403"/>
      <c r="AF507" s="403"/>
      <c r="AG507" s="98"/>
      <c r="AH507" s="403"/>
      <c r="AI507" s="403"/>
      <c r="AJ507" s="403"/>
      <c r="AK507" s="403"/>
      <c r="AL507" s="98"/>
      <c r="AM507" s="403"/>
      <c r="AN507" s="403"/>
      <c r="AO507" s="403"/>
      <c r="AP507" s="403"/>
      <c r="AQ507" s="403"/>
    </row>
    <row r="508" spans="1:43">
      <c r="A508" t="s">
        <v>1255</v>
      </c>
      <c r="B508" s="1" t="str">
        <f t="shared" si="12"/>
        <v>S20</v>
      </c>
      <c r="C508" s="1" t="str">
        <f t="shared" si="13"/>
        <v>Metalmasters' Hall (guildhall, B, 3)</v>
      </c>
      <c r="F508" s="37" t="s">
        <v>1485</v>
      </c>
      <c r="G508" s="37" t="s">
        <v>2070</v>
      </c>
      <c r="H508" s="61" t="s">
        <v>2619</v>
      </c>
      <c r="I508" s="61" t="s">
        <v>4007</v>
      </c>
      <c r="J508" s="61" t="s">
        <v>2171</v>
      </c>
      <c r="K508" s="61" t="s">
        <v>2156</v>
      </c>
      <c r="L508" s="61">
        <v>3</v>
      </c>
      <c r="M508" s="61"/>
      <c r="N508" s="61"/>
      <c r="O508" s="108" t="s">
        <v>6659</v>
      </c>
      <c r="P508" s="98"/>
      <c r="Q508" s="37" t="str">
        <f>IFERROR(INDEX('VOLO GUIDE TO WATERDEEP'!B$3:B$166,MATCH($H508,'VOLO GUIDE TO WATERDEEP'!$A$3:$A$166,0),1),"")</f>
        <v/>
      </c>
      <c r="R508" s="37" t="str">
        <f>IFERROR(INDEX('VOLO GUIDE TO WATERDEEP'!C$3:C$166,MATCH($H508,'VOLO GUIDE TO WATERDEEP'!$A$3:$A$166,0),1),"")</f>
        <v/>
      </c>
      <c r="S508" s="37" t="str">
        <f>IFERROR(INDEX('VOLO GUIDE TO WATERDEEP'!D$3:D$166,MATCH($H508,'VOLO GUIDE TO WATERDEEP'!$A$3:$A$166,0),1),"")</f>
        <v/>
      </c>
      <c r="T508" s="37" t="str">
        <f>IFERROR(INDEX('VOLO GUIDE TO WATERDEEP'!E$3:E$166,MATCH($H508,'VOLO GUIDE TO WATERDEEP'!$A$3:$A$166,0),1),"")</f>
        <v/>
      </c>
      <c r="U508" s="37" t="str">
        <f>IFERROR(INDEX('VOLO GUIDE TO WATERDEEP'!F$3:F$166,MATCH($H508,'VOLO GUIDE TO WATERDEEP'!$A$3:$A$166,0),1),"")</f>
        <v/>
      </c>
      <c r="V508" s="37" t="str">
        <f>IFERROR(INDEX('VOLO GUIDE TO WATERDEEP'!G$3:G$166,MATCH($H508,'VOLO GUIDE TO WATERDEEP'!$A$3:$A$166,0),1),"")</f>
        <v/>
      </c>
      <c r="W508" s="37" t="str">
        <f>IFERROR(INDEX('VOLO GUIDE TO WATERDEEP'!I$3:I$166,MATCH($H508,'VOLO GUIDE TO WATERDEEP'!$A$3:$A$166,0),1),"")</f>
        <v/>
      </c>
      <c r="X508" s="98"/>
      <c r="Y508" s="37" t="str">
        <f>IFERROR(INDEX(ORGANIZATIONS!$B$2:$B$43,MATCH($F508,ORGANIZATIONS!$G$2:$G$43,0),1),"")</f>
        <v>Most Careful Order of Skilled Smiths &amp; Metalforgers</v>
      </c>
      <c r="Z508" s="98"/>
      <c r="AA508" s="37" t="str">
        <f>IFERROR(INDEX(ORGANIZATIONS!$Z$3:$Z$45,MATCH($F508,ORGANIZATIONS!$Y$3:$Y$45,0),1),"")</f>
        <v/>
      </c>
      <c r="AB508" s="98"/>
      <c r="AC508" s="403"/>
      <c r="AD508" s="403"/>
      <c r="AE508" s="403"/>
      <c r="AF508" s="403"/>
      <c r="AG508" s="98"/>
      <c r="AH508" s="403"/>
      <c r="AI508" s="403"/>
      <c r="AJ508" s="403"/>
      <c r="AK508" s="403"/>
      <c r="AL508" s="98"/>
      <c r="AM508" s="403"/>
      <c r="AN508" s="403"/>
      <c r="AO508" s="403"/>
      <c r="AP508" s="403"/>
      <c r="AQ508" s="403"/>
    </row>
    <row r="509" spans="1:43">
      <c r="A509" t="s">
        <v>1256</v>
      </c>
      <c r="B509" s="1" t="str">
        <f t="shared" si="12"/>
        <v>S21</v>
      </c>
      <c r="C509" s="1" t="str">
        <f t="shared" si="13"/>
        <v>Aurora's Realms Shop, South High Road Catalogue Counter (business, C, 4)</v>
      </c>
      <c r="F509" s="37" t="s">
        <v>1486</v>
      </c>
      <c r="G509" s="37" t="s">
        <v>2071</v>
      </c>
      <c r="H509" s="61" t="s">
        <v>2620</v>
      </c>
      <c r="I509" s="61" t="s">
        <v>4007</v>
      </c>
      <c r="J509" s="61" t="s">
        <v>2164</v>
      </c>
      <c r="K509" s="61" t="s">
        <v>2144</v>
      </c>
      <c r="L509" s="61">
        <v>4</v>
      </c>
      <c r="M509" s="61"/>
      <c r="N509" s="61"/>
      <c r="O509" s="108" t="s">
        <v>6659</v>
      </c>
      <c r="P509" s="98"/>
      <c r="Q509" s="37" t="str">
        <f>IFERROR(INDEX('VOLO GUIDE TO WATERDEEP'!B$3:B$166,MATCH($H509,'VOLO GUIDE TO WATERDEEP'!$A$3:$A$166,0),1),"")</f>
        <v/>
      </c>
      <c r="R509" s="37" t="str">
        <f>IFERROR(INDEX('VOLO GUIDE TO WATERDEEP'!C$3:C$166,MATCH($H509,'VOLO GUIDE TO WATERDEEP'!$A$3:$A$166,0),1),"")</f>
        <v/>
      </c>
      <c r="S509" s="37" t="str">
        <f>IFERROR(INDEX('VOLO GUIDE TO WATERDEEP'!D$3:D$166,MATCH($H509,'VOLO GUIDE TO WATERDEEP'!$A$3:$A$166,0),1),"")</f>
        <v/>
      </c>
      <c r="T509" s="37" t="str">
        <f>IFERROR(INDEX('VOLO GUIDE TO WATERDEEP'!E$3:E$166,MATCH($H509,'VOLO GUIDE TO WATERDEEP'!$A$3:$A$166,0),1),"")</f>
        <v/>
      </c>
      <c r="U509" s="37" t="str">
        <f>IFERROR(INDEX('VOLO GUIDE TO WATERDEEP'!F$3:F$166,MATCH($H509,'VOLO GUIDE TO WATERDEEP'!$A$3:$A$166,0),1),"")</f>
        <v/>
      </c>
      <c r="V509" s="37" t="str">
        <f>IFERROR(INDEX('VOLO GUIDE TO WATERDEEP'!G$3:G$166,MATCH($H509,'VOLO GUIDE TO WATERDEEP'!$A$3:$A$166,0),1),"")</f>
        <v/>
      </c>
      <c r="W509" s="37" t="str">
        <f>IFERROR(INDEX('VOLO GUIDE TO WATERDEEP'!I$3:I$166,MATCH($H509,'VOLO GUIDE TO WATERDEEP'!$A$3:$A$166,0),1),"")</f>
        <v/>
      </c>
      <c r="X509" s="98"/>
      <c r="Y509" s="37" t="str">
        <f>IFERROR(INDEX(ORGANIZATIONS!$B$2:$B$43,MATCH($F509,ORGANIZATIONS!$G$2:$G$43,0),1),"")</f>
        <v/>
      </c>
      <c r="Z509" s="98"/>
      <c r="AA509" s="37" t="str">
        <f>IFERROR(INDEX(ORGANIZATIONS!$Z$3:$Z$45,MATCH($F509,ORGANIZATIONS!$Y$3:$Y$45,0),1),"")</f>
        <v/>
      </c>
      <c r="AB509" s="98"/>
      <c r="AC509" s="403"/>
      <c r="AD509" s="403"/>
      <c r="AE509" s="403"/>
      <c r="AF509" s="403"/>
      <c r="AG509" s="98"/>
      <c r="AH509" s="403"/>
      <c r="AI509" s="403"/>
      <c r="AJ509" s="403"/>
      <c r="AK509" s="403"/>
      <c r="AL509" s="98"/>
      <c r="AM509" s="403"/>
      <c r="AN509" s="403"/>
      <c r="AO509" s="403"/>
      <c r="AP509" s="403"/>
      <c r="AQ509" s="403"/>
    </row>
    <row r="510" spans="1:43">
      <c r="A510" t="s">
        <v>1257</v>
      </c>
      <c r="B510" s="1" t="str">
        <f t="shared" si="12"/>
        <v>S22</v>
      </c>
      <c r="C510" s="1" t="str">
        <f t="shared" si="13"/>
        <v>The Red Gauntlet (tavern, D, 2)</v>
      </c>
      <c r="F510" s="37" t="s">
        <v>1487</v>
      </c>
      <c r="G510" s="37" t="s">
        <v>2072</v>
      </c>
      <c r="H510" s="61" t="s">
        <v>2621</v>
      </c>
      <c r="I510" s="61" t="s">
        <v>4007</v>
      </c>
      <c r="J510" s="61" t="s">
        <v>2168</v>
      </c>
      <c r="K510" s="61" t="s">
        <v>2158</v>
      </c>
      <c r="L510" s="61">
        <v>2</v>
      </c>
      <c r="M510" s="61"/>
      <c r="N510" s="61"/>
      <c r="O510" s="108" t="s">
        <v>6659</v>
      </c>
      <c r="P510" s="98"/>
      <c r="Q510" s="37">
        <f>IFERROR(INDEX('VOLO GUIDE TO WATERDEEP'!B$3:B$166,MATCH($H510,'VOLO GUIDE TO WATERDEEP'!$A$3:$A$166,0),1),"")</f>
        <v>2</v>
      </c>
      <c r="R510" s="37">
        <f>IFERROR(INDEX('VOLO GUIDE TO WATERDEEP'!C$3:C$166,MATCH($H510,'VOLO GUIDE TO WATERDEEP'!$A$3:$A$166,0),1),"")</f>
        <v>3</v>
      </c>
      <c r="S510" s="37">
        <f>IFERROR(INDEX('VOLO GUIDE TO WATERDEEP'!D$3:D$166,MATCH($H510,'VOLO GUIDE TO WATERDEEP'!$A$3:$A$166,0),1),"")</f>
        <v>0</v>
      </c>
      <c r="T510" s="37">
        <f>IFERROR(INDEX('VOLO GUIDE TO WATERDEEP'!E$3:E$166,MATCH($H510,'VOLO GUIDE TO WATERDEEP'!$A$3:$A$166,0),1),"")</f>
        <v>0</v>
      </c>
      <c r="U510" s="37" t="str">
        <f>IFERROR(INDEX('VOLO GUIDE TO WATERDEEP'!F$3:F$166,MATCH($H510,'VOLO GUIDE TO WATERDEEP'!$A$3:$A$166,0),1),"")</f>
        <v>Tavern</v>
      </c>
      <c r="V510" s="37" t="str">
        <f>IFERROR(INDEX('VOLO GUIDE TO WATERDEEP'!G$3:G$166,MATCH($H510,'VOLO GUIDE TO WATERDEEP'!$A$3:$A$166,0),1),"")</f>
        <v xml:space="preserve">Mercenary and caravan guard tavern. </v>
      </c>
      <c r="W510" s="37" t="str">
        <f>IFERROR(INDEX('VOLO GUIDE TO WATERDEEP'!I$3:I$166,MATCH($H510,'VOLO GUIDE TO WATERDEEP'!$A$3:$A$166,0),1),"")</f>
        <v>SOUTH WARD</v>
      </c>
      <c r="X510" s="98"/>
      <c r="Y510" s="37" t="str">
        <f>IFERROR(INDEX(ORGANIZATIONS!$B$2:$B$43,MATCH($F510,ORGANIZATIONS!$G$2:$G$43,0),1),"")</f>
        <v/>
      </c>
      <c r="Z510" s="98"/>
      <c r="AA510" s="37" t="str">
        <f>IFERROR(INDEX(ORGANIZATIONS!$Z$3:$Z$45,MATCH($F510,ORGANIZATIONS!$Y$3:$Y$45,0),1),"")</f>
        <v/>
      </c>
      <c r="AB510" s="98"/>
      <c r="AC510" s="403"/>
      <c r="AD510" s="403"/>
      <c r="AE510" s="403"/>
      <c r="AF510" s="403"/>
      <c r="AG510" s="98"/>
      <c r="AH510" s="403"/>
      <c r="AI510" s="403"/>
      <c r="AJ510" s="403"/>
      <c r="AK510" s="403"/>
      <c r="AL510" s="98"/>
      <c r="AM510" s="403"/>
      <c r="AN510" s="403"/>
      <c r="AO510" s="403"/>
      <c r="AP510" s="403"/>
      <c r="AQ510" s="403"/>
    </row>
    <row r="511" spans="1:43">
      <c r="A511" t="s">
        <v>1258</v>
      </c>
      <c r="B511" s="1" t="str">
        <f t="shared" si="12"/>
        <v>S23</v>
      </c>
      <c r="C511" s="1" t="str">
        <f t="shared" si="13"/>
        <v>Pelauvir's Counter (business, C, 5)</v>
      </c>
      <c r="F511" s="37" t="s">
        <v>1488</v>
      </c>
      <c r="G511" s="37" t="s">
        <v>2073</v>
      </c>
      <c r="H511" s="61" t="s">
        <v>2622</v>
      </c>
      <c r="I511" s="61" t="s">
        <v>4007</v>
      </c>
      <c r="J511" s="61" t="s">
        <v>2164</v>
      </c>
      <c r="K511" s="61" t="s">
        <v>2144</v>
      </c>
      <c r="L511" s="61">
        <v>5</v>
      </c>
      <c r="M511" s="61"/>
      <c r="N511" s="61"/>
      <c r="O511" s="108" t="s">
        <v>6659</v>
      </c>
      <c r="P511" s="98"/>
      <c r="Q511" s="37" t="str">
        <f>IFERROR(INDEX('VOLO GUIDE TO WATERDEEP'!B$3:B$166,MATCH($H511,'VOLO GUIDE TO WATERDEEP'!$A$3:$A$166,0),1),"")</f>
        <v/>
      </c>
      <c r="R511" s="37" t="str">
        <f>IFERROR(INDEX('VOLO GUIDE TO WATERDEEP'!C$3:C$166,MATCH($H511,'VOLO GUIDE TO WATERDEEP'!$A$3:$A$166,0),1),"")</f>
        <v/>
      </c>
      <c r="S511" s="37" t="str">
        <f>IFERROR(INDEX('VOLO GUIDE TO WATERDEEP'!D$3:D$166,MATCH($H511,'VOLO GUIDE TO WATERDEEP'!$A$3:$A$166,0),1),"")</f>
        <v/>
      </c>
      <c r="T511" s="37" t="str">
        <f>IFERROR(INDEX('VOLO GUIDE TO WATERDEEP'!E$3:E$166,MATCH($H511,'VOLO GUIDE TO WATERDEEP'!$A$3:$A$166,0),1),"")</f>
        <v/>
      </c>
      <c r="U511" s="37" t="str">
        <f>IFERROR(INDEX('VOLO GUIDE TO WATERDEEP'!F$3:F$166,MATCH($H511,'VOLO GUIDE TO WATERDEEP'!$A$3:$A$166,0),1),"")</f>
        <v/>
      </c>
      <c r="V511" s="37" t="str">
        <f>IFERROR(INDEX('VOLO GUIDE TO WATERDEEP'!G$3:G$166,MATCH($H511,'VOLO GUIDE TO WATERDEEP'!$A$3:$A$166,0),1),"")</f>
        <v/>
      </c>
      <c r="W511" s="37" t="str">
        <f>IFERROR(INDEX('VOLO GUIDE TO WATERDEEP'!I$3:I$166,MATCH($H511,'VOLO GUIDE TO WATERDEEP'!$A$3:$A$166,0),1),"")</f>
        <v/>
      </c>
      <c r="X511" s="98"/>
      <c r="Y511" s="37" t="str">
        <f>IFERROR(INDEX(ORGANIZATIONS!$B$2:$B$43,MATCH($F511,ORGANIZATIONS!$G$2:$G$43,0),1),"")</f>
        <v/>
      </c>
      <c r="Z511" s="98"/>
      <c r="AA511" s="37" t="str">
        <f>IFERROR(INDEX(ORGANIZATIONS!$Z$3:$Z$45,MATCH($F511,ORGANIZATIONS!$Y$3:$Y$45,0),1),"")</f>
        <v/>
      </c>
      <c r="AB511" s="98"/>
      <c r="AC511" s="403"/>
      <c r="AD511" s="403"/>
      <c r="AE511" s="403"/>
      <c r="AF511" s="403"/>
      <c r="AG511" s="98"/>
      <c r="AH511" s="403"/>
      <c r="AI511" s="403"/>
      <c r="AJ511" s="403"/>
      <c r="AK511" s="403"/>
      <c r="AL511" s="98"/>
      <c r="AM511" s="403"/>
      <c r="AN511" s="403"/>
      <c r="AO511" s="403"/>
      <c r="AP511" s="403"/>
      <c r="AQ511" s="403"/>
    </row>
    <row r="512" spans="1:43">
      <c r="A512" t="s">
        <v>1259</v>
      </c>
      <c r="B512" s="1" t="str">
        <f t="shared" si="12"/>
        <v>S24</v>
      </c>
      <c r="C512" s="1" t="str">
        <f t="shared" si="13"/>
        <v>Bellister's Hand (business, C, 2)</v>
      </c>
      <c r="F512" s="37" t="s">
        <v>1489</v>
      </c>
      <c r="G512" s="37" t="s">
        <v>2074</v>
      </c>
      <c r="H512" s="61" t="s">
        <v>2623</v>
      </c>
      <c r="I512" s="61" t="s">
        <v>4007</v>
      </c>
      <c r="J512" s="61" t="s">
        <v>2164</v>
      </c>
      <c r="K512" s="61" t="s">
        <v>2144</v>
      </c>
      <c r="L512" s="61">
        <v>2</v>
      </c>
      <c r="M512" s="61"/>
      <c r="N512" s="61"/>
      <c r="O512" s="108" t="s">
        <v>6659</v>
      </c>
      <c r="P512" s="98"/>
      <c r="Q512" s="37" t="str">
        <f>IFERROR(INDEX('VOLO GUIDE TO WATERDEEP'!B$3:B$166,MATCH($H512,'VOLO GUIDE TO WATERDEEP'!$A$3:$A$166,0),1),"")</f>
        <v/>
      </c>
      <c r="R512" s="37" t="str">
        <f>IFERROR(INDEX('VOLO GUIDE TO WATERDEEP'!C$3:C$166,MATCH($H512,'VOLO GUIDE TO WATERDEEP'!$A$3:$A$166,0),1),"")</f>
        <v/>
      </c>
      <c r="S512" s="37" t="str">
        <f>IFERROR(INDEX('VOLO GUIDE TO WATERDEEP'!D$3:D$166,MATCH($H512,'VOLO GUIDE TO WATERDEEP'!$A$3:$A$166,0),1),"")</f>
        <v/>
      </c>
      <c r="T512" s="37" t="str">
        <f>IFERROR(INDEX('VOLO GUIDE TO WATERDEEP'!E$3:E$166,MATCH($H512,'VOLO GUIDE TO WATERDEEP'!$A$3:$A$166,0),1),"")</f>
        <v/>
      </c>
      <c r="U512" s="37" t="str">
        <f>IFERROR(INDEX('VOLO GUIDE TO WATERDEEP'!F$3:F$166,MATCH($H512,'VOLO GUIDE TO WATERDEEP'!$A$3:$A$166,0),1),"")</f>
        <v/>
      </c>
      <c r="V512" s="37" t="str">
        <f>IFERROR(INDEX('VOLO GUIDE TO WATERDEEP'!G$3:G$166,MATCH($H512,'VOLO GUIDE TO WATERDEEP'!$A$3:$A$166,0),1),"")</f>
        <v/>
      </c>
      <c r="W512" s="37" t="str">
        <f>IFERROR(INDEX('VOLO GUIDE TO WATERDEEP'!I$3:I$166,MATCH($H512,'VOLO GUIDE TO WATERDEEP'!$A$3:$A$166,0),1),"")</f>
        <v/>
      </c>
      <c r="X512" s="98"/>
      <c r="Y512" s="37" t="str">
        <f>IFERROR(INDEX(ORGANIZATIONS!$B$2:$B$43,MATCH($F512,ORGANIZATIONS!$G$2:$G$43,0),1),"")</f>
        <v/>
      </c>
      <c r="Z512" s="98"/>
      <c r="AA512" s="37" t="str">
        <f>IFERROR(INDEX(ORGANIZATIONS!$Z$3:$Z$45,MATCH($F512,ORGANIZATIONS!$Y$3:$Y$45,0),1),"")</f>
        <v/>
      </c>
      <c r="AB512" s="98"/>
      <c r="AC512" s="403"/>
      <c r="AD512" s="403"/>
      <c r="AE512" s="403"/>
      <c r="AF512" s="403"/>
      <c r="AG512" s="98"/>
      <c r="AH512" s="403"/>
      <c r="AI512" s="403"/>
      <c r="AJ512" s="403"/>
      <c r="AK512" s="403"/>
      <c r="AL512" s="98"/>
      <c r="AM512" s="403"/>
      <c r="AN512" s="403"/>
      <c r="AO512" s="403"/>
      <c r="AP512" s="403"/>
      <c r="AQ512" s="403"/>
    </row>
    <row r="513" spans="1:43">
      <c r="A513" t="s">
        <v>1260</v>
      </c>
      <c r="B513" s="1" t="str">
        <f t="shared" si="12"/>
        <v>S25</v>
      </c>
      <c r="C513" s="1" t="str">
        <f t="shared" si="13"/>
        <v>Bellister's House (warehouse, C, 3)</v>
      </c>
      <c r="F513" s="37" t="s">
        <v>1490</v>
      </c>
      <c r="G513" s="37" t="s">
        <v>2075</v>
      </c>
      <c r="H513" s="61" t="s">
        <v>2624</v>
      </c>
      <c r="I513" s="61" t="s">
        <v>4007</v>
      </c>
      <c r="J513" s="61" t="s">
        <v>2170</v>
      </c>
      <c r="K513" s="61" t="s">
        <v>2144</v>
      </c>
      <c r="L513" s="61">
        <v>3</v>
      </c>
      <c r="M513" s="61"/>
      <c r="N513" s="61"/>
      <c r="O513" s="108" t="s">
        <v>6659</v>
      </c>
      <c r="P513" s="98"/>
      <c r="Q513" s="37" t="str">
        <f>IFERROR(INDEX('VOLO GUIDE TO WATERDEEP'!B$3:B$166,MATCH($H513,'VOLO GUIDE TO WATERDEEP'!$A$3:$A$166,0),1),"")</f>
        <v/>
      </c>
      <c r="R513" s="37" t="str">
        <f>IFERROR(INDEX('VOLO GUIDE TO WATERDEEP'!C$3:C$166,MATCH($H513,'VOLO GUIDE TO WATERDEEP'!$A$3:$A$166,0),1),"")</f>
        <v/>
      </c>
      <c r="S513" s="37" t="str">
        <f>IFERROR(INDEX('VOLO GUIDE TO WATERDEEP'!D$3:D$166,MATCH($H513,'VOLO GUIDE TO WATERDEEP'!$A$3:$A$166,0),1),"")</f>
        <v/>
      </c>
      <c r="T513" s="37" t="str">
        <f>IFERROR(INDEX('VOLO GUIDE TO WATERDEEP'!E$3:E$166,MATCH($H513,'VOLO GUIDE TO WATERDEEP'!$A$3:$A$166,0),1),"")</f>
        <v/>
      </c>
      <c r="U513" s="37" t="str">
        <f>IFERROR(INDEX('VOLO GUIDE TO WATERDEEP'!F$3:F$166,MATCH($H513,'VOLO GUIDE TO WATERDEEP'!$A$3:$A$166,0),1),"")</f>
        <v/>
      </c>
      <c r="V513" s="37" t="str">
        <f>IFERROR(INDEX('VOLO GUIDE TO WATERDEEP'!G$3:G$166,MATCH($H513,'VOLO GUIDE TO WATERDEEP'!$A$3:$A$166,0),1),"")</f>
        <v/>
      </c>
      <c r="W513" s="37" t="str">
        <f>IFERROR(INDEX('VOLO GUIDE TO WATERDEEP'!I$3:I$166,MATCH($H513,'VOLO GUIDE TO WATERDEEP'!$A$3:$A$166,0),1),"")</f>
        <v/>
      </c>
      <c r="X513" s="98"/>
      <c r="Y513" s="37" t="str">
        <f>IFERROR(INDEX(ORGANIZATIONS!$B$2:$B$43,MATCH($F513,ORGANIZATIONS!$G$2:$G$43,0),1),"")</f>
        <v/>
      </c>
      <c r="Z513" s="98"/>
      <c r="AA513" s="37" t="str">
        <f>IFERROR(INDEX(ORGANIZATIONS!$Z$3:$Z$45,MATCH($F513,ORGANIZATIONS!$Y$3:$Y$45,0),1),"")</f>
        <v/>
      </c>
      <c r="AB513" s="98"/>
      <c r="AC513" s="403"/>
      <c r="AD513" s="403"/>
      <c r="AE513" s="403"/>
      <c r="AF513" s="403"/>
      <c r="AG513" s="98"/>
      <c r="AH513" s="403"/>
      <c r="AI513" s="403"/>
      <c r="AJ513" s="403"/>
      <c r="AK513" s="403"/>
      <c r="AL513" s="98"/>
      <c r="AM513" s="403"/>
      <c r="AN513" s="403"/>
      <c r="AO513" s="403"/>
      <c r="AP513" s="403"/>
      <c r="AQ513" s="403"/>
    </row>
    <row r="514" spans="1:43">
      <c r="A514" t="s">
        <v>1261</v>
      </c>
      <c r="B514" s="1" t="str">
        <f t="shared" si="12"/>
        <v>S26</v>
      </c>
      <c r="C514" s="1" t="str">
        <f t="shared" si="13"/>
        <v>Orm's Highbench (business, D, 4)</v>
      </c>
      <c r="F514" s="37" t="s">
        <v>1491</v>
      </c>
      <c r="G514" s="37" t="s">
        <v>2076</v>
      </c>
      <c r="H514" s="61" t="s">
        <v>2625</v>
      </c>
      <c r="I514" s="61" t="s">
        <v>4007</v>
      </c>
      <c r="J514" s="61" t="s">
        <v>2164</v>
      </c>
      <c r="K514" s="61" t="s">
        <v>2158</v>
      </c>
      <c r="L514" s="61">
        <v>4</v>
      </c>
      <c r="M514" s="61"/>
      <c r="N514" s="61"/>
      <c r="O514" s="108" t="s">
        <v>6659</v>
      </c>
      <c r="P514" s="98"/>
      <c r="Q514" s="37" t="str">
        <f>IFERROR(INDEX('VOLO GUIDE TO WATERDEEP'!B$3:B$166,MATCH($H514,'VOLO GUIDE TO WATERDEEP'!$A$3:$A$166,0),1),"")</f>
        <v/>
      </c>
      <c r="R514" s="37" t="str">
        <f>IFERROR(INDEX('VOLO GUIDE TO WATERDEEP'!C$3:C$166,MATCH($H514,'VOLO GUIDE TO WATERDEEP'!$A$3:$A$166,0),1),"")</f>
        <v/>
      </c>
      <c r="S514" s="37" t="str">
        <f>IFERROR(INDEX('VOLO GUIDE TO WATERDEEP'!D$3:D$166,MATCH($H514,'VOLO GUIDE TO WATERDEEP'!$A$3:$A$166,0),1),"")</f>
        <v/>
      </c>
      <c r="T514" s="37" t="str">
        <f>IFERROR(INDEX('VOLO GUIDE TO WATERDEEP'!E$3:E$166,MATCH($H514,'VOLO GUIDE TO WATERDEEP'!$A$3:$A$166,0),1),"")</f>
        <v/>
      </c>
      <c r="U514" s="37" t="str">
        <f>IFERROR(INDEX('VOLO GUIDE TO WATERDEEP'!F$3:F$166,MATCH($H514,'VOLO GUIDE TO WATERDEEP'!$A$3:$A$166,0),1),"")</f>
        <v/>
      </c>
      <c r="V514" s="37" t="str">
        <f>IFERROR(INDEX('VOLO GUIDE TO WATERDEEP'!G$3:G$166,MATCH($H514,'VOLO GUIDE TO WATERDEEP'!$A$3:$A$166,0),1),"")</f>
        <v/>
      </c>
      <c r="W514" s="37" t="str">
        <f>IFERROR(INDEX('VOLO GUIDE TO WATERDEEP'!I$3:I$166,MATCH($H514,'VOLO GUIDE TO WATERDEEP'!$A$3:$A$166,0),1),"")</f>
        <v/>
      </c>
      <c r="X514" s="98"/>
      <c r="Y514" s="37" t="str">
        <f>IFERROR(INDEX(ORGANIZATIONS!$B$2:$B$43,MATCH($F514,ORGANIZATIONS!$G$2:$G$43,0),1),"")</f>
        <v/>
      </c>
      <c r="Z514" s="98"/>
      <c r="AA514" s="37" t="str">
        <f>IFERROR(INDEX(ORGANIZATIONS!$Z$3:$Z$45,MATCH($F514,ORGANIZATIONS!$Y$3:$Y$45,0),1),"")</f>
        <v/>
      </c>
      <c r="AB514" s="98"/>
      <c r="AC514" s="403"/>
      <c r="AD514" s="403"/>
      <c r="AE514" s="403"/>
      <c r="AF514" s="403"/>
      <c r="AG514" s="98"/>
      <c r="AH514" s="403"/>
      <c r="AI514" s="403"/>
      <c r="AJ514" s="403"/>
      <c r="AK514" s="403"/>
      <c r="AL514" s="98"/>
      <c r="AM514" s="403"/>
      <c r="AN514" s="403"/>
      <c r="AO514" s="403"/>
      <c r="AP514" s="403"/>
      <c r="AQ514" s="403"/>
    </row>
    <row r="515" spans="1:43">
      <c r="A515" t="s">
        <v>1262</v>
      </c>
      <c r="B515" s="1" t="str">
        <f t="shared" si="12"/>
        <v>S27</v>
      </c>
      <c r="C515" s="1" t="str">
        <f t="shared" si="13"/>
        <v>Athal's Stables (business, D, 2)</v>
      </c>
      <c r="F515" s="37" t="s">
        <v>1492</v>
      </c>
      <c r="G515" s="37" t="s">
        <v>2077</v>
      </c>
      <c r="H515" s="61" t="s">
        <v>2626</v>
      </c>
      <c r="I515" s="61" t="s">
        <v>4007</v>
      </c>
      <c r="J515" s="61" t="s">
        <v>2164</v>
      </c>
      <c r="K515" s="61" t="s">
        <v>2158</v>
      </c>
      <c r="L515" s="61">
        <v>2</v>
      </c>
      <c r="M515" s="61"/>
      <c r="N515" s="61"/>
      <c r="O515" s="108" t="s">
        <v>6659</v>
      </c>
      <c r="P515" s="98"/>
      <c r="Q515" s="37" t="str">
        <f>IFERROR(INDEX('VOLO GUIDE TO WATERDEEP'!B$3:B$166,MATCH($H515,'VOLO GUIDE TO WATERDEEP'!$A$3:$A$166,0),1),"")</f>
        <v/>
      </c>
      <c r="R515" s="37" t="str">
        <f>IFERROR(INDEX('VOLO GUIDE TO WATERDEEP'!C$3:C$166,MATCH($H515,'VOLO GUIDE TO WATERDEEP'!$A$3:$A$166,0),1),"")</f>
        <v/>
      </c>
      <c r="S515" s="37" t="str">
        <f>IFERROR(INDEX('VOLO GUIDE TO WATERDEEP'!D$3:D$166,MATCH($H515,'VOLO GUIDE TO WATERDEEP'!$A$3:$A$166,0),1),"")</f>
        <v/>
      </c>
      <c r="T515" s="37" t="str">
        <f>IFERROR(INDEX('VOLO GUIDE TO WATERDEEP'!E$3:E$166,MATCH($H515,'VOLO GUIDE TO WATERDEEP'!$A$3:$A$166,0),1),"")</f>
        <v/>
      </c>
      <c r="U515" s="37" t="str">
        <f>IFERROR(INDEX('VOLO GUIDE TO WATERDEEP'!F$3:F$166,MATCH($H515,'VOLO GUIDE TO WATERDEEP'!$A$3:$A$166,0),1),"")</f>
        <v/>
      </c>
      <c r="V515" s="37" t="str">
        <f>IFERROR(INDEX('VOLO GUIDE TO WATERDEEP'!G$3:G$166,MATCH($H515,'VOLO GUIDE TO WATERDEEP'!$A$3:$A$166,0),1),"")</f>
        <v/>
      </c>
      <c r="W515" s="37" t="str">
        <f>IFERROR(INDEX('VOLO GUIDE TO WATERDEEP'!I$3:I$166,MATCH($H515,'VOLO GUIDE TO WATERDEEP'!$A$3:$A$166,0),1),"")</f>
        <v/>
      </c>
      <c r="X515" s="98"/>
      <c r="Y515" s="37" t="str">
        <f>IFERROR(INDEX(ORGANIZATIONS!$B$2:$B$43,MATCH($F515,ORGANIZATIONS!$G$2:$G$43,0),1),"")</f>
        <v/>
      </c>
      <c r="Z515" s="98"/>
      <c r="AA515" s="37" t="str">
        <f>IFERROR(INDEX(ORGANIZATIONS!$Z$3:$Z$45,MATCH($F515,ORGANIZATIONS!$Y$3:$Y$45,0),1),"")</f>
        <v/>
      </c>
      <c r="AB515" s="98"/>
      <c r="AC515" s="403"/>
      <c r="AD515" s="403"/>
      <c r="AE515" s="403"/>
      <c r="AF515" s="403"/>
      <c r="AG515" s="98"/>
      <c r="AH515" s="403"/>
      <c r="AI515" s="403"/>
      <c r="AJ515" s="403"/>
      <c r="AK515" s="403"/>
      <c r="AL515" s="98"/>
      <c r="AM515" s="403"/>
      <c r="AN515" s="403"/>
      <c r="AO515" s="403"/>
      <c r="AP515" s="403"/>
      <c r="AQ515" s="403"/>
    </row>
    <row r="516" spans="1:43">
      <c r="A516" t="s">
        <v>1263</v>
      </c>
      <c r="B516" s="1" t="str">
        <f t="shared" si="12"/>
        <v>S28</v>
      </c>
      <c r="C516" s="1" t="str">
        <f t="shared" si="13"/>
        <v>Essimuth's Equipment (business, C, 2)</v>
      </c>
      <c r="F516" s="37" t="s">
        <v>2078</v>
      </c>
      <c r="G516" s="37" t="s">
        <v>2079</v>
      </c>
      <c r="H516" s="61" t="s">
        <v>2627</v>
      </c>
      <c r="I516" s="61" t="s">
        <v>4007</v>
      </c>
      <c r="J516" s="61" t="s">
        <v>2164</v>
      </c>
      <c r="K516" s="61" t="s">
        <v>2144</v>
      </c>
      <c r="L516" s="61">
        <v>2</v>
      </c>
      <c r="M516" s="61"/>
      <c r="N516" s="61"/>
      <c r="O516" s="108" t="s">
        <v>6659</v>
      </c>
      <c r="P516" s="98"/>
      <c r="Q516" s="37" t="str">
        <f>IFERROR(INDEX('VOLO GUIDE TO WATERDEEP'!B$3:B$166,MATCH($H516,'VOLO GUIDE TO WATERDEEP'!$A$3:$A$166,0),1),"")</f>
        <v/>
      </c>
      <c r="R516" s="37" t="str">
        <f>IFERROR(INDEX('VOLO GUIDE TO WATERDEEP'!C$3:C$166,MATCH($H516,'VOLO GUIDE TO WATERDEEP'!$A$3:$A$166,0),1),"")</f>
        <v/>
      </c>
      <c r="S516" s="37" t="str">
        <f>IFERROR(INDEX('VOLO GUIDE TO WATERDEEP'!D$3:D$166,MATCH($H516,'VOLO GUIDE TO WATERDEEP'!$A$3:$A$166,0),1),"")</f>
        <v/>
      </c>
      <c r="T516" s="37" t="str">
        <f>IFERROR(INDEX('VOLO GUIDE TO WATERDEEP'!E$3:E$166,MATCH($H516,'VOLO GUIDE TO WATERDEEP'!$A$3:$A$166,0),1),"")</f>
        <v/>
      </c>
      <c r="U516" s="37" t="str">
        <f>IFERROR(INDEX('VOLO GUIDE TO WATERDEEP'!F$3:F$166,MATCH($H516,'VOLO GUIDE TO WATERDEEP'!$A$3:$A$166,0),1),"")</f>
        <v/>
      </c>
      <c r="V516" s="37" t="str">
        <f>IFERROR(INDEX('VOLO GUIDE TO WATERDEEP'!G$3:G$166,MATCH($H516,'VOLO GUIDE TO WATERDEEP'!$A$3:$A$166,0),1),"")</f>
        <v/>
      </c>
      <c r="W516" s="37" t="str">
        <f>IFERROR(INDEX('VOLO GUIDE TO WATERDEEP'!I$3:I$166,MATCH($H516,'VOLO GUIDE TO WATERDEEP'!$A$3:$A$166,0),1),"")</f>
        <v/>
      </c>
      <c r="X516" s="98"/>
      <c r="Y516" s="37" t="str">
        <f>IFERROR(INDEX(ORGANIZATIONS!$B$2:$B$43,MATCH($F516,ORGANIZATIONS!$G$2:$G$43,0),1),"")</f>
        <v/>
      </c>
      <c r="Z516" s="98"/>
      <c r="AA516" s="37" t="str">
        <f>IFERROR(INDEX(ORGANIZATIONS!$Z$3:$Z$45,MATCH($F516,ORGANIZATIONS!$Y$3:$Y$45,0),1),"")</f>
        <v/>
      </c>
      <c r="AB516" s="98"/>
      <c r="AC516" s="403"/>
      <c r="AD516" s="403"/>
      <c r="AE516" s="403"/>
      <c r="AF516" s="403"/>
      <c r="AG516" s="98"/>
      <c r="AH516" s="403"/>
      <c r="AI516" s="403"/>
      <c r="AJ516" s="403"/>
      <c r="AK516" s="403"/>
      <c r="AL516" s="98"/>
      <c r="AM516" s="403"/>
      <c r="AN516" s="403"/>
      <c r="AO516" s="403"/>
      <c r="AP516" s="403"/>
      <c r="AQ516" s="403"/>
    </row>
    <row r="517" spans="1:43">
      <c r="A517" t="s">
        <v>1264</v>
      </c>
      <c r="B517" s="1" t="str">
        <f t="shared" si="12"/>
        <v>S29</v>
      </c>
      <c r="C517" s="1" t="str">
        <f t="shared" si="13"/>
        <v>Temple of Good Cheer (row house, C, 3)</v>
      </c>
      <c r="F517" s="37" t="s">
        <v>2080</v>
      </c>
      <c r="G517" s="37" t="s">
        <v>2081</v>
      </c>
      <c r="H517" s="61" t="s">
        <v>2628</v>
      </c>
      <c r="I517" s="61" t="s">
        <v>4007</v>
      </c>
      <c r="J517" s="61" t="s">
        <v>2165</v>
      </c>
      <c r="K517" s="61" t="s">
        <v>2144</v>
      </c>
      <c r="L517" s="61">
        <v>3</v>
      </c>
      <c r="M517" s="61"/>
      <c r="N517" s="61"/>
      <c r="O517" s="108" t="s">
        <v>6659</v>
      </c>
      <c r="P517" s="98"/>
      <c r="Q517" s="37" t="str">
        <f>IFERROR(INDEX('VOLO GUIDE TO WATERDEEP'!B$3:B$166,MATCH($H517,'VOLO GUIDE TO WATERDEEP'!$A$3:$A$166,0),1),"")</f>
        <v/>
      </c>
      <c r="R517" s="37" t="str">
        <f>IFERROR(INDEX('VOLO GUIDE TO WATERDEEP'!C$3:C$166,MATCH($H517,'VOLO GUIDE TO WATERDEEP'!$A$3:$A$166,0),1),"")</f>
        <v/>
      </c>
      <c r="S517" s="37" t="str">
        <f>IFERROR(INDEX('VOLO GUIDE TO WATERDEEP'!D$3:D$166,MATCH($H517,'VOLO GUIDE TO WATERDEEP'!$A$3:$A$166,0),1),"")</f>
        <v/>
      </c>
      <c r="T517" s="37" t="str">
        <f>IFERROR(INDEX('VOLO GUIDE TO WATERDEEP'!E$3:E$166,MATCH($H517,'VOLO GUIDE TO WATERDEEP'!$A$3:$A$166,0),1),"")</f>
        <v/>
      </c>
      <c r="U517" s="37" t="str">
        <f>IFERROR(INDEX('VOLO GUIDE TO WATERDEEP'!F$3:F$166,MATCH($H517,'VOLO GUIDE TO WATERDEEP'!$A$3:$A$166,0),1),"")</f>
        <v/>
      </c>
      <c r="V517" s="37" t="str">
        <f>IFERROR(INDEX('VOLO GUIDE TO WATERDEEP'!G$3:G$166,MATCH($H517,'VOLO GUIDE TO WATERDEEP'!$A$3:$A$166,0),1),"")</f>
        <v/>
      </c>
      <c r="W517" s="37" t="str">
        <f>IFERROR(INDEX('VOLO GUIDE TO WATERDEEP'!I$3:I$166,MATCH($H517,'VOLO GUIDE TO WATERDEEP'!$A$3:$A$166,0),1),"")</f>
        <v/>
      </c>
      <c r="X517" s="98"/>
      <c r="Y517" s="37" t="str">
        <f>IFERROR(INDEX(ORGANIZATIONS!$B$2:$B$43,MATCH($F517,ORGANIZATIONS!$G$2:$G$43,0),1),"")</f>
        <v/>
      </c>
      <c r="Z517" s="98"/>
      <c r="AA517" s="37" t="str">
        <f>IFERROR(INDEX(ORGANIZATIONS!$Z$3:$Z$45,MATCH($F517,ORGANIZATIONS!$Y$3:$Y$45,0),1),"")</f>
        <v/>
      </c>
      <c r="AB517" s="98"/>
      <c r="AC517" s="403"/>
      <c r="AD517" s="403"/>
      <c r="AE517" s="403"/>
      <c r="AF517" s="403"/>
      <c r="AG517" s="98"/>
      <c r="AH517" s="403"/>
      <c r="AI517" s="403"/>
      <c r="AJ517" s="403"/>
      <c r="AK517" s="403"/>
      <c r="AL517" s="98"/>
      <c r="AM517" s="403"/>
      <c r="AN517" s="403"/>
      <c r="AO517" s="403"/>
      <c r="AP517" s="403"/>
      <c r="AQ517" s="403"/>
    </row>
    <row r="518" spans="1:43">
      <c r="A518" t="s">
        <v>1265</v>
      </c>
      <c r="B518" s="1" t="str">
        <f t="shared" si="12"/>
        <v>S30</v>
      </c>
      <c r="C518" s="1" t="str">
        <f t="shared" si="13"/>
        <v>Madame Garah's Boarding House (row house, B, 2)</v>
      </c>
      <c r="F518" s="37" t="s">
        <v>2082</v>
      </c>
      <c r="G518" s="37" t="s">
        <v>2083</v>
      </c>
      <c r="H518" s="61" t="s">
        <v>2629</v>
      </c>
      <c r="I518" s="61" t="s">
        <v>4007</v>
      </c>
      <c r="J518" s="61" t="s">
        <v>2165</v>
      </c>
      <c r="K518" s="61" t="s">
        <v>2156</v>
      </c>
      <c r="L518" s="61">
        <v>2</v>
      </c>
      <c r="M518" s="61"/>
      <c r="N518" s="61"/>
      <c r="O518" s="108" t="s">
        <v>6659</v>
      </c>
      <c r="P518" s="98"/>
      <c r="Q518" s="37" t="str">
        <f>IFERROR(INDEX('VOLO GUIDE TO WATERDEEP'!B$3:B$166,MATCH($H518,'VOLO GUIDE TO WATERDEEP'!$A$3:$A$166,0),1),"")</f>
        <v/>
      </c>
      <c r="R518" s="37" t="str">
        <f>IFERROR(INDEX('VOLO GUIDE TO WATERDEEP'!C$3:C$166,MATCH($H518,'VOLO GUIDE TO WATERDEEP'!$A$3:$A$166,0),1),"")</f>
        <v/>
      </c>
      <c r="S518" s="37" t="str">
        <f>IFERROR(INDEX('VOLO GUIDE TO WATERDEEP'!D$3:D$166,MATCH($H518,'VOLO GUIDE TO WATERDEEP'!$A$3:$A$166,0),1),"")</f>
        <v/>
      </c>
      <c r="T518" s="37" t="str">
        <f>IFERROR(INDEX('VOLO GUIDE TO WATERDEEP'!E$3:E$166,MATCH($H518,'VOLO GUIDE TO WATERDEEP'!$A$3:$A$166,0),1),"")</f>
        <v/>
      </c>
      <c r="U518" s="37" t="str">
        <f>IFERROR(INDEX('VOLO GUIDE TO WATERDEEP'!F$3:F$166,MATCH($H518,'VOLO GUIDE TO WATERDEEP'!$A$3:$A$166,0),1),"")</f>
        <v/>
      </c>
      <c r="V518" s="37" t="str">
        <f>IFERROR(INDEX('VOLO GUIDE TO WATERDEEP'!G$3:G$166,MATCH($H518,'VOLO GUIDE TO WATERDEEP'!$A$3:$A$166,0),1),"")</f>
        <v/>
      </c>
      <c r="W518" s="37" t="str">
        <f>IFERROR(INDEX('VOLO GUIDE TO WATERDEEP'!I$3:I$166,MATCH($H518,'VOLO GUIDE TO WATERDEEP'!$A$3:$A$166,0),1),"")</f>
        <v/>
      </c>
      <c r="X518" s="98"/>
      <c r="Y518" s="37" t="str">
        <f>IFERROR(INDEX(ORGANIZATIONS!$B$2:$B$43,MATCH($F518,ORGANIZATIONS!$G$2:$G$43,0),1),"")</f>
        <v/>
      </c>
      <c r="Z518" s="98"/>
      <c r="AA518" s="37" t="str">
        <f>IFERROR(INDEX(ORGANIZATIONS!$Z$3:$Z$45,MATCH($F518,ORGANIZATIONS!$Y$3:$Y$45,0),1),"")</f>
        <v/>
      </c>
      <c r="AB518" s="98"/>
      <c r="AC518" s="403"/>
      <c r="AD518" s="403"/>
      <c r="AE518" s="403"/>
      <c r="AF518" s="403"/>
      <c r="AG518" s="98"/>
      <c r="AH518" s="403"/>
      <c r="AI518" s="403"/>
      <c r="AJ518" s="403"/>
      <c r="AK518" s="403"/>
      <c r="AL518" s="98"/>
      <c r="AM518" s="403"/>
      <c r="AN518" s="403"/>
      <c r="AO518" s="403"/>
      <c r="AP518" s="403"/>
      <c r="AQ518" s="403"/>
    </row>
    <row r="519" spans="1:43">
      <c r="A519" t="s">
        <v>1266</v>
      </c>
      <c r="B519" s="1" t="str">
        <f t="shared" si="12"/>
        <v>S31</v>
      </c>
      <c r="C519" s="1" t="str">
        <f t="shared" si="13"/>
        <v>Amrani's Laundry (business, C, 1)</v>
      </c>
      <c r="F519" s="37" t="s">
        <v>2084</v>
      </c>
      <c r="G519" s="37" t="s">
        <v>2085</v>
      </c>
      <c r="H519" s="61" t="s">
        <v>2630</v>
      </c>
      <c r="I519" s="61" t="s">
        <v>4007</v>
      </c>
      <c r="J519" s="61" t="s">
        <v>2164</v>
      </c>
      <c r="K519" s="61" t="s">
        <v>2144</v>
      </c>
      <c r="L519" s="61">
        <v>1</v>
      </c>
      <c r="M519" s="61"/>
      <c r="N519" s="61"/>
      <c r="O519" s="108" t="s">
        <v>6659</v>
      </c>
      <c r="P519" s="98"/>
      <c r="Q519" s="37" t="str">
        <f>IFERROR(INDEX('VOLO GUIDE TO WATERDEEP'!B$3:B$166,MATCH($H519,'VOLO GUIDE TO WATERDEEP'!$A$3:$A$166,0),1),"")</f>
        <v/>
      </c>
      <c r="R519" s="37" t="str">
        <f>IFERROR(INDEX('VOLO GUIDE TO WATERDEEP'!C$3:C$166,MATCH($H519,'VOLO GUIDE TO WATERDEEP'!$A$3:$A$166,0),1),"")</f>
        <v/>
      </c>
      <c r="S519" s="37" t="str">
        <f>IFERROR(INDEX('VOLO GUIDE TO WATERDEEP'!D$3:D$166,MATCH($H519,'VOLO GUIDE TO WATERDEEP'!$A$3:$A$166,0),1),"")</f>
        <v/>
      </c>
      <c r="T519" s="37" t="str">
        <f>IFERROR(INDEX('VOLO GUIDE TO WATERDEEP'!E$3:E$166,MATCH($H519,'VOLO GUIDE TO WATERDEEP'!$A$3:$A$166,0),1),"")</f>
        <v/>
      </c>
      <c r="U519" s="37" t="str">
        <f>IFERROR(INDEX('VOLO GUIDE TO WATERDEEP'!F$3:F$166,MATCH($H519,'VOLO GUIDE TO WATERDEEP'!$A$3:$A$166,0),1),"")</f>
        <v/>
      </c>
      <c r="V519" s="37" t="str">
        <f>IFERROR(INDEX('VOLO GUIDE TO WATERDEEP'!G$3:G$166,MATCH($H519,'VOLO GUIDE TO WATERDEEP'!$A$3:$A$166,0),1),"")</f>
        <v/>
      </c>
      <c r="W519" s="37" t="str">
        <f>IFERROR(INDEX('VOLO GUIDE TO WATERDEEP'!I$3:I$166,MATCH($H519,'VOLO GUIDE TO WATERDEEP'!$A$3:$A$166,0),1),"")</f>
        <v/>
      </c>
      <c r="X519" s="98"/>
      <c r="Y519" s="37" t="str">
        <f>IFERROR(INDEX(ORGANIZATIONS!$B$2:$B$43,MATCH($F519,ORGANIZATIONS!$G$2:$G$43,0),1),"")</f>
        <v/>
      </c>
      <c r="Z519" s="98"/>
      <c r="AA519" s="37" t="str">
        <f>IFERROR(INDEX(ORGANIZATIONS!$Z$3:$Z$45,MATCH($F519,ORGANIZATIONS!$Y$3:$Y$45,0),1),"")</f>
        <v/>
      </c>
      <c r="AB519" s="98"/>
      <c r="AC519" s="403"/>
      <c r="AD519" s="403"/>
      <c r="AE519" s="403"/>
      <c r="AF519" s="403"/>
      <c r="AG519" s="98"/>
      <c r="AH519" s="403"/>
      <c r="AI519" s="403"/>
      <c r="AJ519" s="403"/>
      <c r="AK519" s="403"/>
      <c r="AL519" s="98"/>
      <c r="AM519" s="403"/>
      <c r="AN519" s="403"/>
      <c r="AO519" s="403"/>
      <c r="AP519" s="403"/>
      <c r="AQ519" s="403"/>
    </row>
    <row r="520" spans="1:43">
      <c r="A520" t="s">
        <v>1267</v>
      </c>
      <c r="B520" s="1" t="str">
        <f t="shared" si="12"/>
        <v>S32</v>
      </c>
      <c r="C520" s="1" t="str">
        <f t="shared" si="13"/>
        <v>Piatran's Clothiers (business, C, 1)</v>
      </c>
      <c r="F520" s="37" t="s">
        <v>2086</v>
      </c>
      <c r="G520" s="37" t="s">
        <v>2087</v>
      </c>
      <c r="H520" s="61" t="s">
        <v>2631</v>
      </c>
      <c r="I520" s="61" t="s">
        <v>4007</v>
      </c>
      <c r="J520" s="61" t="s">
        <v>2164</v>
      </c>
      <c r="K520" s="61" t="s">
        <v>2144</v>
      </c>
      <c r="L520" s="61">
        <v>1</v>
      </c>
      <c r="M520" s="61"/>
      <c r="N520" s="61"/>
      <c r="O520" s="108" t="s">
        <v>6659</v>
      </c>
      <c r="P520" s="98"/>
      <c r="Q520" s="37" t="str">
        <f>IFERROR(INDEX('VOLO GUIDE TO WATERDEEP'!B$3:B$166,MATCH($H520,'VOLO GUIDE TO WATERDEEP'!$A$3:$A$166,0),1),"")</f>
        <v/>
      </c>
      <c r="R520" s="37" t="str">
        <f>IFERROR(INDEX('VOLO GUIDE TO WATERDEEP'!C$3:C$166,MATCH($H520,'VOLO GUIDE TO WATERDEEP'!$A$3:$A$166,0),1),"")</f>
        <v/>
      </c>
      <c r="S520" s="37" t="str">
        <f>IFERROR(INDEX('VOLO GUIDE TO WATERDEEP'!D$3:D$166,MATCH($H520,'VOLO GUIDE TO WATERDEEP'!$A$3:$A$166,0),1),"")</f>
        <v/>
      </c>
      <c r="T520" s="37" t="str">
        <f>IFERROR(INDEX('VOLO GUIDE TO WATERDEEP'!E$3:E$166,MATCH($H520,'VOLO GUIDE TO WATERDEEP'!$A$3:$A$166,0),1),"")</f>
        <v/>
      </c>
      <c r="U520" s="37" t="str">
        <f>IFERROR(INDEX('VOLO GUIDE TO WATERDEEP'!F$3:F$166,MATCH($H520,'VOLO GUIDE TO WATERDEEP'!$A$3:$A$166,0),1),"")</f>
        <v/>
      </c>
      <c r="V520" s="37" t="str">
        <f>IFERROR(INDEX('VOLO GUIDE TO WATERDEEP'!G$3:G$166,MATCH($H520,'VOLO GUIDE TO WATERDEEP'!$A$3:$A$166,0),1),"")</f>
        <v/>
      </c>
      <c r="W520" s="37" t="str">
        <f>IFERROR(INDEX('VOLO GUIDE TO WATERDEEP'!I$3:I$166,MATCH($H520,'VOLO GUIDE TO WATERDEEP'!$A$3:$A$166,0),1),"")</f>
        <v/>
      </c>
      <c r="X520" s="98"/>
      <c r="Y520" s="37" t="str">
        <f>IFERROR(INDEX(ORGANIZATIONS!$B$2:$B$43,MATCH($F520,ORGANIZATIONS!$G$2:$G$43,0),1),"")</f>
        <v/>
      </c>
      <c r="Z520" s="98"/>
      <c r="AA520" s="37" t="str">
        <f>IFERROR(INDEX(ORGANIZATIONS!$Z$3:$Z$45,MATCH($F520,ORGANIZATIONS!$Y$3:$Y$45,0),1),"")</f>
        <v/>
      </c>
      <c r="AB520" s="98"/>
      <c r="AC520" s="403"/>
      <c r="AD520" s="403"/>
      <c r="AE520" s="403"/>
      <c r="AF520" s="403"/>
      <c r="AG520" s="98"/>
      <c r="AH520" s="403"/>
      <c r="AI520" s="403"/>
      <c r="AJ520" s="403"/>
      <c r="AK520" s="403"/>
      <c r="AL520" s="98"/>
      <c r="AM520" s="403"/>
      <c r="AN520" s="403"/>
      <c r="AO520" s="403"/>
      <c r="AP520" s="403"/>
      <c r="AQ520" s="403"/>
    </row>
    <row r="521" spans="1:43">
      <c r="A521" t="s">
        <v>1268</v>
      </c>
      <c r="B521" s="1" t="str">
        <f t="shared" si="12"/>
        <v>S33</v>
      </c>
      <c r="C521" s="1" t="str">
        <f t="shared" si="13"/>
        <v>Rokkek Ingerr's residence (row house, B, 2)</v>
      </c>
      <c r="F521" s="37" t="s">
        <v>2088</v>
      </c>
      <c r="G521" s="37" t="s">
        <v>2089</v>
      </c>
      <c r="H521" s="61" t="s">
        <v>2632</v>
      </c>
      <c r="I521" s="61" t="s">
        <v>4007</v>
      </c>
      <c r="J521" s="61" t="s">
        <v>2165</v>
      </c>
      <c r="K521" s="61" t="s">
        <v>2156</v>
      </c>
      <c r="L521" s="61">
        <v>2</v>
      </c>
      <c r="M521" s="61"/>
      <c r="N521" s="61"/>
      <c r="O521" s="108" t="s">
        <v>6659</v>
      </c>
      <c r="P521" s="98"/>
      <c r="Q521" s="37" t="str">
        <f>IFERROR(INDEX('VOLO GUIDE TO WATERDEEP'!B$3:B$166,MATCH($H521,'VOLO GUIDE TO WATERDEEP'!$A$3:$A$166,0),1),"")</f>
        <v/>
      </c>
      <c r="R521" s="37" t="str">
        <f>IFERROR(INDEX('VOLO GUIDE TO WATERDEEP'!C$3:C$166,MATCH($H521,'VOLO GUIDE TO WATERDEEP'!$A$3:$A$166,0),1),"")</f>
        <v/>
      </c>
      <c r="S521" s="37" t="str">
        <f>IFERROR(INDEX('VOLO GUIDE TO WATERDEEP'!D$3:D$166,MATCH($H521,'VOLO GUIDE TO WATERDEEP'!$A$3:$A$166,0),1),"")</f>
        <v/>
      </c>
      <c r="T521" s="37" t="str">
        <f>IFERROR(INDEX('VOLO GUIDE TO WATERDEEP'!E$3:E$166,MATCH($H521,'VOLO GUIDE TO WATERDEEP'!$A$3:$A$166,0),1),"")</f>
        <v/>
      </c>
      <c r="U521" s="37" t="str">
        <f>IFERROR(INDEX('VOLO GUIDE TO WATERDEEP'!F$3:F$166,MATCH($H521,'VOLO GUIDE TO WATERDEEP'!$A$3:$A$166,0),1),"")</f>
        <v/>
      </c>
      <c r="V521" s="37" t="str">
        <f>IFERROR(INDEX('VOLO GUIDE TO WATERDEEP'!G$3:G$166,MATCH($H521,'VOLO GUIDE TO WATERDEEP'!$A$3:$A$166,0),1),"")</f>
        <v/>
      </c>
      <c r="W521" s="37" t="str">
        <f>IFERROR(INDEX('VOLO GUIDE TO WATERDEEP'!I$3:I$166,MATCH($H521,'VOLO GUIDE TO WATERDEEP'!$A$3:$A$166,0),1),"")</f>
        <v/>
      </c>
      <c r="X521" s="98"/>
      <c r="Y521" s="37" t="str">
        <f>IFERROR(INDEX(ORGANIZATIONS!$B$2:$B$43,MATCH($F521,ORGANIZATIONS!$G$2:$G$43,0),1),"")</f>
        <v/>
      </c>
      <c r="Z521" s="98"/>
      <c r="AA521" s="37" t="str">
        <f>IFERROR(INDEX(ORGANIZATIONS!$Z$3:$Z$45,MATCH($F521,ORGANIZATIONS!$Y$3:$Y$45,0),1),"")</f>
        <v/>
      </c>
      <c r="AB521" s="98"/>
      <c r="AC521" s="403"/>
      <c r="AD521" s="403"/>
      <c r="AE521" s="403"/>
      <c r="AF521" s="403"/>
      <c r="AG521" s="98"/>
      <c r="AH521" s="403"/>
      <c r="AI521" s="403"/>
      <c r="AJ521" s="403"/>
      <c r="AK521" s="403"/>
      <c r="AL521" s="98"/>
      <c r="AM521" s="403"/>
      <c r="AN521" s="403"/>
      <c r="AO521" s="403"/>
      <c r="AP521" s="403"/>
      <c r="AQ521" s="403"/>
    </row>
    <row r="522" spans="1:43">
      <c r="A522" t="s">
        <v>1269</v>
      </c>
      <c r="B522" s="1" t="str">
        <f t="shared" si="12"/>
        <v>S34</v>
      </c>
      <c r="C522" s="1" t="str">
        <f t="shared" si="13"/>
        <v>Hemmerem's Stables (business, B, Is &amp; 2s)</v>
      </c>
      <c r="F522" s="37" t="s">
        <v>2090</v>
      </c>
      <c r="G522" s="37" t="s">
        <v>2091</v>
      </c>
      <c r="H522" s="61" t="s">
        <v>2633</v>
      </c>
      <c r="I522" s="61" t="s">
        <v>4007</v>
      </c>
      <c r="J522" s="61" t="s">
        <v>2164</v>
      </c>
      <c r="K522" s="61" t="s">
        <v>2156</v>
      </c>
      <c r="L522" s="61" t="s">
        <v>2147</v>
      </c>
      <c r="M522" s="61"/>
      <c r="N522" s="61"/>
      <c r="O522" s="108" t="s">
        <v>6659</v>
      </c>
      <c r="P522" s="98"/>
      <c r="Q522" s="37" t="str">
        <f>IFERROR(INDEX('VOLO GUIDE TO WATERDEEP'!B$3:B$166,MATCH($H522,'VOLO GUIDE TO WATERDEEP'!$A$3:$A$166,0),1),"")</f>
        <v/>
      </c>
      <c r="R522" s="37" t="str">
        <f>IFERROR(INDEX('VOLO GUIDE TO WATERDEEP'!C$3:C$166,MATCH($H522,'VOLO GUIDE TO WATERDEEP'!$A$3:$A$166,0),1),"")</f>
        <v/>
      </c>
      <c r="S522" s="37" t="str">
        <f>IFERROR(INDEX('VOLO GUIDE TO WATERDEEP'!D$3:D$166,MATCH($H522,'VOLO GUIDE TO WATERDEEP'!$A$3:$A$166,0),1),"")</f>
        <v/>
      </c>
      <c r="T522" s="37" t="str">
        <f>IFERROR(INDEX('VOLO GUIDE TO WATERDEEP'!E$3:E$166,MATCH($H522,'VOLO GUIDE TO WATERDEEP'!$A$3:$A$166,0),1),"")</f>
        <v/>
      </c>
      <c r="U522" s="37" t="str">
        <f>IFERROR(INDEX('VOLO GUIDE TO WATERDEEP'!F$3:F$166,MATCH($H522,'VOLO GUIDE TO WATERDEEP'!$A$3:$A$166,0),1),"")</f>
        <v/>
      </c>
      <c r="V522" s="37" t="str">
        <f>IFERROR(INDEX('VOLO GUIDE TO WATERDEEP'!G$3:G$166,MATCH($H522,'VOLO GUIDE TO WATERDEEP'!$A$3:$A$166,0),1),"")</f>
        <v/>
      </c>
      <c r="W522" s="37" t="str">
        <f>IFERROR(INDEX('VOLO GUIDE TO WATERDEEP'!I$3:I$166,MATCH($H522,'VOLO GUIDE TO WATERDEEP'!$A$3:$A$166,0),1),"")</f>
        <v/>
      </c>
      <c r="X522" s="98"/>
      <c r="Y522" s="37" t="str">
        <f>IFERROR(INDEX(ORGANIZATIONS!$B$2:$B$43,MATCH($F522,ORGANIZATIONS!$G$2:$G$43,0),1),"")</f>
        <v/>
      </c>
      <c r="Z522" s="98"/>
      <c r="AA522" s="37" t="str">
        <f>IFERROR(INDEX(ORGANIZATIONS!$Z$3:$Z$45,MATCH($F522,ORGANIZATIONS!$Y$3:$Y$45,0),1),"")</f>
        <v/>
      </c>
      <c r="AB522" s="98"/>
      <c r="AC522" s="403"/>
      <c r="AD522" s="403"/>
      <c r="AE522" s="403"/>
      <c r="AF522" s="403"/>
      <c r="AG522" s="98"/>
      <c r="AH522" s="403"/>
      <c r="AI522" s="403"/>
      <c r="AJ522" s="403"/>
      <c r="AK522" s="403"/>
      <c r="AL522" s="98"/>
      <c r="AM522" s="403"/>
      <c r="AN522" s="403"/>
      <c r="AO522" s="403"/>
      <c r="AP522" s="403"/>
      <c r="AQ522" s="403"/>
    </row>
    <row r="523" spans="1:43">
      <c r="A523" t="s">
        <v>1270</v>
      </c>
      <c r="B523" s="1" t="str">
        <f t="shared" si="12"/>
        <v>S35</v>
      </c>
      <c r="C523" s="1" t="str">
        <f t="shared" si="13"/>
        <v>Kolat's Towers (wizards' domiciles, B, 4s)</v>
      </c>
      <c r="F523" s="37" t="s">
        <v>2092</v>
      </c>
      <c r="G523" s="37" t="s">
        <v>2093</v>
      </c>
      <c r="H523" s="61" t="s">
        <v>2634</v>
      </c>
      <c r="I523" s="61" t="s">
        <v>4007</v>
      </c>
      <c r="J523" s="61" t="s">
        <v>2196</v>
      </c>
      <c r="K523" s="61" t="s">
        <v>2156</v>
      </c>
      <c r="L523" s="61" t="s">
        <v>2202</v>
      </c>
      <c r="M523" s="61"/>
      <c r="N523" s="61"/>
      <c r="O523" s="108" t="s">
        <v>6659</v>
      </c>
      <c r="P523" s="98"/>
      <c r="Q523" s="37" t="str">
        <f>IFERROR(INDEX('VOLO GUIDE TO WATERDEEP'!B$3:B$166,MATCH($H523,'VOLO GUIDE TO WATERDEEP'!$A$3:$A$166,0),1),"")</f>
        <v/>
      </c>
      <c r="R523" s="37" t="str">
        <f>IFERROR(INDEX('VOLO GUIDE TO WATERDEEP'!C$3:C$166,MATCH($H523,'VOLO GUIDE TO WATERDEEP'!$A$3:$A$166,0),1),"")</f>
        <v/>
      </c>
      <c r="S523" s="37" t="str">
        <f>IFERROR(INDEX('VOLO GUIDE TO WATERDEEP'!D$3:D$166,MATCH($H523,'VOLO GUIDE TO WATERDEEP'!$A$3:$A$166,0),1),"")</f>
        <v/>
      </c>
      <c r="T523" s="37" t="str">
        <f>IFERROR(INDEX('VOLO GUIDE TO WATERDEEP'!E$3:E$166,MATCH($H523,'VOLO GUIDE TO WATERDEEP'!$A$3:$A$166,0),1),"")</f>
        <v/>
      </c>
      <c r="U523" s="37" t="str">
        <f>IFERROR(INDEX('VOLO GUIDE TO WATERDEEP'!F$3:F$166,MATCH($H523,'VOLO GUIDE TO WATERDEEP'!$A$3:$A$166,0),1),"")</f>
        <v/>
      </c>
      <c r="V523" s="37" t="str">
        <f>IFERROR(INDEX('VOLO GUIDE TO WATERDEEP'!G$3:G$166,MATCH($H523,'VOLO GUIDE TO WATERDEEP'!$A$3:$A$166,0),1),"")</f>
        <v/>
      </c>
      <c r="W523" s="37" t="str">
        <f>IFERROR(INDEX('VOLO GUIDE TO WATERDEEP'!I$3:I$166,MATCH($H523,'VOLO GUIDE TO WATERDEEP'!$A$3:$A$166,0),1),"")</f>
        <v/>
      </c>
      <c r="X523" s="98"/>
      <c r="Y523" s="37" t="str">
        <f>IFERROR(INDEX(ORGANIZATIONS!$B$2:$B$43,MATCH($F523,ORGANIZATIONS!$G$2:$G$43,0),1),"")</f>
        <v/>
      </c>
      <c r="Z523" s="98"/>
      <c r="AA523" s="37" t="str">
        <f>IFERROR(INDEX(ORGANIZATIONS!$Z$3:$Z$45,MATCH($F523,ORGANIZATIONS!$Y$3:$Y$45,0),1),"")</f>
        <v/>
      </c>
      <c r="AB523" s="98"/>
      <c r="AC523" s="403"/>
      <c r="AD523" s="403"/>
      <c r="AE523" s="403"/>
      <c r="AF523" s="403"/>
      <c r="AG523" s="98"/>
      <c r="AH523" s="403"/>
      <c r="AI523" s="403"/>
      <c r="AJ523" s="403"/>
      <c r="AK523" s="403"/>
      <c r="AL523" s="98"/>
      <c r="AM523" s="403"/>
      <c r="AN523" s="403"/>
      <c r="AO523" s="403"/>
      <c r="AP523" s="403"/>
      <c r="AQ523" s="403"/>
    </row>
    <row r="524" spans="1:43">
      <c r="A524" t="s">
        <v>1271</v>
      </c>
      <c r="B524" s="1" t="str">
        <f t="shared" si="12"/>
        <v>S36</v>
      </c>
      <c r="C524" s="1" t="str">
        <f t="shared" si="13"/>
        <v>Watch Guardpost (city building, B, 2)</v>
      </c>
      <c r="F524" s="37" t="s">
        <v>2094</v>
      </c>
      <c r="G524" s="37" t="s">
        <v>2095</v>
      </c>
      <c r="H524" s="61" t="s">
        <v>2635</v>
      </c>
      <c r="I524" s="61" t="s">
        <v>4007</v>
      </c>
      <c r="J524" s="61" t="s">
        <v>2143</v>
      </c>
      <c r="K524" s="61" t="s">
        <v>2156</v>
      </c>
      <c r="L524" s="61">
        <v>2</v>
      </c>
      <c r="M524" s="61"/>
      <c r="N524" s="61"/>
      <c r="O524" s="108" t="s">
        <v>6659</v>
      </c>
      <c r="P524" s="98"/>
      <c r="Q524" s="37" t="str">
        <f>IFERROR(INDEX('VOLO GUIDE TO WATERDEEP'!B$3:B$166,MATCH($H524,'VOLO GUIDE TO WATERDEEP'!$A$3:$A$166,0),1),"")</f>
        <v/>
      </c>
      <c r="R524" s="37" t="str">
        <f>IFERROR(INDEX('VOLO GUIDE TO WATERDEEP'!C$3:C$166,MATCH($H524,'VOLO GUIDE TO WATERDEEP'!$A$3:$A$166,0),1),"")</f>
        <v/>
      </c>
      <c r="S524" s="37" t="str">
        <f>IFERROR(INDEX('VOLO GUIDE TO WATERDEEP'!D$3:D$166,MATCH($H524,'VOLO GUIDE TO WATERDEEP'!$A$3:$A$166,0),1),"")</f>
        <v/>
      </c>
      <c r="T524" s="37" t="str">
        <f>IFERROR(INDEX('VOLO GUIDE TO WATERDEEP'!E$3:E$166,MATCH($H524,'VOLO GUIDE TO WATERDEEP'!$A$3:$A$166,0),1),"")</f>
        <v/>
      </c>
      <c r="U524" s="37" t="str">
        <f>IFERROR(INDEX('VOLO GUIDE TO WATERDEEP'!F$3:F$166,MATCH($H524,'VOLO GUIDE TO WATERDEEP'!$A$3:$A$166,0),1),"")</f>
        <v/>
      </c>
      <c r="V524" s="37" t="str">
        <f>IFERROR(INDEX('VOLO GUIDE TO WATERDEEP'!G$3:G$166,MATCH($H524,'VOLO GUIDE TO WATERDEEP'!$A$3:$A$166,0),1),"")</f>
        <v/>
      </c>
      <c r="W524" s="37" t="str">
        <f>IFERROR(INDEX('VOLO GUIDE TO WATERDEEP'!I$3:I$166,MATCH($H524,'VOLO GUIDE TO WATERDEEP'!$A$3:$A$166,0),1),"")</f>
        <v/>
      </c>
      <c r="X524" s="98"/>
      <c r="Y524" s="37" t="str">
        <f>IFERROR(INDEX(ORGANIZATIONS!$B$2:$B$43,MATCH($F524,ORGANIZATIONS!$G$2:$G$43,0),1),"")</f>
        <v/>
      </c>
      <c r="Z524" s="98"/>
      <c r="AA524" s="37" t="str">
        <f>IFERROR(INDEX(ORGANIZATIONS!$Z$3:$Z$45,MATCH($F524,ORGANIZATIONS!$Y$3:$Y$45,0),1),"")</f>
        <v/>
      </c>
      <c r="AB524" s="98"/>
      <c r="AC524" s="403"/>
      <c r="AD524" s="403"/>
      <c r="AE524" s="403"/>
      <c r="AF524" s="403"/>
      <c r="AG524" s="98"/>
      <c r="AH524" s="403"/>
      <c r="AI524" s="403"/>
      <c r="AJ524" s="403"/>
      <c r="AK524" s="403"/>
      <c r="AL524" s="98"/>
      <c r="AM524" s="403"/>
      <c r="AN524" s="403"/>
      <c r="AO524" s="403"/>
      <c r="AP524" s="403"/>
      <c r="AQ524" s="403"/>
    </row>
    <row r="525" spans="1:43">
      <c r="A525" t="s">
        <v>1272</v>
      </c>
      <c r="B525" s="1" t="str">
        <f t="shared" si="12"/>
        <v>S37</v>
      </c>
      <c r="C525" s="1" t="str">
        <f t="shared" si="13"/>
        <v>The Garrulous Grocer (home/business, B &amp; C, 1, 2, &amp; 3)</v>
      </c>
      <c r="F525" s="37" t="s">
        <v>2096</v>
      </c>
      <c r="G525" s="37" t="s">
        <v>2097</v>
      </c>
      <c r="H525" s="61" t="s">
        <v>2636</v>
      </c>
      <c r="I525" s="61" t="s">
        <v>4007</v>
      </c>
      <c r="J525" s="61" t="s">
        <v>2197</v>
      </c>
      <c r="K525" s="61" t="s">
        <v>2161</v>
      </c>
      <c r="L525" s="61">
        <v>3</v>
      </c>
      <c r="M525" s="61"/>
      <c r="N525" s="61"/>
      <c r="O525" s="108" t="s">
        <v>6659</v>
      </c>
      <c r="P525" s="98"/>
      <c r="Q525" s="37" t="str">
        <f>IFERROR(INDEX('VOLO GUIDE TO WATERDEEP'!B$3:B$166,MATCH($H525,'VOLO GUIDE TO WATERDEEP'!$A$3:$A$166,0),1),"")</f>
        <v/>
      </c>
      <c r="R525" s="37" t="str">
        <f>IFERROR(INDEX('VOLO GUIDE TO WATERDEEP'!C$3:C$166,MATCH($H525,'VOLO GUIDE TO WATERDEEP'!$A$3:$A$166,0),1),"")</f>
        <v/>
      </c>
      <c r="S525" s="37" t="str">
        <f>IFERROR(INDEX('VOLO GUIDE TO WATERDEEP'!D$3:D$166,MATCH($H525,'VOLO GUIDE TO WATERDEEP'!$A$3:$A$166,0),1),"")</f>
        <v/>
      </c>
      <c r="T525" s="37" t="str">
        <f>IFERROR(INDEX('VOLO GUIDE TO WATERDEEP'!E$3:E$166,MATCH($H525,'VOLO GUIDE TO WATERDEEP'!$A$3:$A$166,0),1),"")</f>
        <v/>
      </c>
      <c r="U525" s="37" t="str">
        <f>IFERROR(INDEX('VOLO GUIDE TO WATERDEEP'!F$3:F$166,MATCH($H525,'VOLO GUIDE TO WATERDEEP'!$A$3:$A$166,0),1),"")</f>
        <v/>
      </c>
      <c r="V525" s="37" t="str">
        <f>IFERROR(INDEX('VOLO GUIDE TO WATERDEEP'!G$3:G$166,MATCH($H525,'VOLO GUIDE TO WATERDEEP'!$A$3:$A$166,0),1),"")</f>
        <v/>
      </c>
      <c r="W525" s="37" t="str">
        <f>IFERROR(INDEX('VOLO GUIDE TO WATERDEEP'!I$3:I$166,MATCH($H525,'VOLO GUIDE TO WATERDEEP'!$A$3:$A$166,0),1),"")</f>
        <v/>
      </c>
      <c r="X525" s="98"/>
      <c r="Y525" s="37" t="str">
        <f>IFERROR(INDEX(ORGANIZATIONS!$B$2:$B$43,MATCH($F525,ORGANIZATIONS!$G$2:$G$43,0),1),"")</f>
        <v/>
      </c>
      <c r="Z525" s="98"/>
      <c r="AA525" s="37" t="str">
        <f>IFERROR(INDEX(ORGANIZATIONS!$Z$3:$Z$45,MATCH($F525,ORGANIZATIONS!$Y$3:$Y$45,0),1),"")</f>
        <v/>
      </c>
      <c r="AB525" s="98"/>
      <c r="AC525" s="403"/>
      <c r="AD525" s="403"/>
      <c r="AE525" s="403"/>
      <c r="AF525" s="403"/>
      <c r="AG525" s="98"/>
      <c r="AH525" s="403"/>
      <c r="AI525" s="403"/>
      <c r="AJ525" s="403"/>
      <c r="AK525" s="403"/>
      <c r="AL525" s="98"/>
      <c r="AM525" s="403"/>
      <c r="AN525" s="403"/>
      <c r="AO525" s="403"/>
      <c r="AP525" s="403"/>
      <c r="AQ525" s="403"/>
    </row>
    <row r="526" spans="1:43">
      <c r="A526" t="s">
        <v>1273</v>
      </c>
      <c r="B526" s="1" t="str">
        <f t="shared" si="12"/>
        <v>S38</v>
      </c>
      <c r="C526" s="1" t="str">
        <f t="shared" si="13"/>
        <v>Krabbellor Silversmiths (business, C, 2)</v>
      </c>
      <c r="F526" s="37" t="s">
        <v>2098</v>
      </c>
      <c r="G526" s="37" t="s">
        <v>2099</v>
      </c>
      <c r="H526" s="61" t="s">
        <v>2637</v>
      </c>
      <c r="I526" s="61" t="s">
        <v>4007</v>
      </c>
      <c r="J526" s="61" t="s">
        <v>2164</v>
      </c>
      <c r="K526" s="61" t="s">
        <v>2144</v>
      </c>
      <c r="L526" s="61">
        <v>2</v>
      </c>
      <c r="M526" s="61"/>
      <c r="N526" s="61"/>
      <c r="O526" s="108" t="s">
        <v>6659</v>
      </c>
      <c r="P526" s="98"/>
      <c r="Q526" s="37" t="str">
        <f>IFERROR(INDEX('VOLO GUIDE TO WATERDEEP'!B$3:B$166,MATCH($H526,'VOLO GUIDE TO WATERDEEP'!$A$3:$A$166,0),1),"")</f>
        <v/>
      </c>
      <c r="R526" s="37" t="str">
        <f>IFERROR(INDEX('VOLO GUIDE TO WATERDEEP'!C$3:C$166,MATCH($H526,'VOLO GUIDE TO WATERDEEP'!$A$3:$A$166,0),1),"")</f>
        <v/>
      </c>
      <c r="S526" s="37" t="str">
        <f>IFERROR(INDEX('VOLO GUIDE TO WATERDEEP'!D$3:D$166,MATCH($H526,'VOLO GUIDE TO WATERDEEP'!$A$3:$A$166,0),1),"")</f>
        <v/>
      </c>
      <c r="T526" s="37" t="str">
        <f>IFERROR(INDEX('VOLO GUIDE TO WATERDEEP'!E$3:E$166,MATCH($H526,'VOLO GUIDE TO WATERDEEP'!$A$3:$A$166,0),1),"")</f>
        <v/>
      </c>
      <c r="U526" s="37" t="str">
        <f>IFERROR(INDEX('VOLO GUIDE TO WATERDEEP'!F$3:F$166,MATCH($H526,'VOLO GUIDE TO WATERDEEP'!$A$3:$A$166,0),1),"")</f>
        <v/>
      </c>
      <c r="V526" s="37" t="str">
        <f>IFERROR(INDEX('VOLO GUIDE TO WATERDEEP'!G$3:G$166,MATCH($H526,'VOLO GUIDE TO WATERDEEP'!$A$3:$A$166,0),1),"")</f>
        <v/>
      </c>
      <c r="W526" s="37" t="str">
        <f>IFERROR(INDEX('VOLO GUIDE TO WATERDEEP'!I$3:I$166,MATCH($H526,'VOLO GUIDE TO WATERDEEP'!$A$3:$A$166,0),1),"")</f>
        <v/>
      </c>
      <c r="X526" s="98"/>
      <c r="Y526" s="37" t="str">
        <f>IFERROR(INDEX(ORGANIZATIONS!$B$2:$B$43,MATCH($F526,ORGANIZATIONS!$G$2:$G$43,0),1),"")</f>
        <v/>
      </c>
      <c r="Z526" s="98"/>
      <c r="AA526" s="37" t="str">
        <f>IFERROR(INDEX(ORGANIZATIONS!$Z$3:$Z$45,MATCH($F526,ORGANIZATIONS!$Y$3:$Y$45,0),1),"")</f>
        <v/>
      </c>
      <c r="AB526" s="98"/>
      <c r="AC526" s="403"/>
      <c r="AD526" s="403"/>
      <c r="AE526" s="403"/>
      <c r="AF526" s="403"/>
      <c r="AG526" s="98"/>
      <c r="AH526" s="403"/>
      <c r="AI526" s="403"/>
      <c r="AJ526" s="403"/>
      <c r="AK526" s="403"/>
      <c r="AL526" s="98"/>
      <c r="AM526" s="403"/>
      <c r="AN526" s="403"/>
      <c r="AO526" s="403"/>
      <c r="AP526" s="403"/>
      <c r="AQ526" s="403"/>
    </row>
    <row r="527" spans="1:43">
      <c r="A527" t="s">
        <v>1274</v>
      </c>
      <c r="B527" s="1" t="str">
        <f t="shared" si="12"/>
        <v>S39</v>
      </c>
      <c r="C527" s="1" t="str">
        <f t="shared" si="13"/>
        <v>Laran's Cartographers (business^ B, 2)</v>
      </c>
      <c r="F527" s="37" t="s">
        <v>2100</v>
      </c>
      <c r="G527" s="37" t="s">
        <v>2162</v>
      </c>
      <c r="H527" s="61" t="s">
        <v>2638</v>
      </c>
      <c r="I527" s="61" t="s">
        <v>4007</v>
      </c>
      <c r="J527" s="61" t="s">
        <v>2164</v>
      </c>
      <c r="K527" s="61" t="s">
        <v>2156</v>
      </c>
      <c r="L527" s="61">
        <v>2</v>
      </c>
      <c r="M527" s="61"/>
      <c r="N527" s="61"/>
      <c r="O527" s="108" t="s">
        <v>6659</v>
      </c>
      <c r="P527" s="98"/>
      <c r="Q527" s="37" t="str">
        <f>IFERROR(INDEX('VOLO GUIDE TO WATERDEEP'!B$3:B$166,MATCH($H527,'VOLO GUIDE TO WATERDEEP'!$A$3:$A$166,0),1),"")</f>
        <v/>
      </c>
      <c r="R527" s="37" t="str">
        <f>IFERROR(INDEX('VOLO GUIDE TO WATERDEEP'!C$3:C$166,MATCH($H527,'VOLO GUIDE TO WATERDEEP'!$A$3:$A$166,0),1),"")</f>
        <v/>
      </c>
      <c r="S527" s="37" t="str">
        <f>IFERROR(INDEX('VOLO GUIDE TO WATERDEEP'!D$3:D$166,MATCH($H527,'VOLO GUIDE TO WATERDEEP'!$A$3:$A$166,0),1),"")</f>
        <v/>
      </c>
      <c r="T527" s="37" t="str">
        <f>IFERROR(INDEX('VOLO GUIDE TO WATERDEEP'!E$3:E$166,MATCH($H527,'VOLO GUIDE TO WATERDEEP'!$A$3:$A$166,0),1),"")</f>
        <v/>
      </c>
      <c r="U527" s="37" t="str">
        <f>IFERROR(INDEX('VOLO GUIDE TO WATERDEEP'!F$3:F$166,MATCH($H527,'VOLO GUIDE TO WATERDEEP'!$A$3:$A$166,0),1),"")</f>
        <v/>
      </c>
      <c r="V527" s="37" t="str">
        <f>IFERROR(INDEX('VOLO GUIDE TO WATERDEEP'!G$3:G$166,MATCH($H527,'VOLO GUIDE TO WATERDEEP'!$A$3:$A$166,0),1),"")</f>
        <v/>
      </c>
      <c r="W527" s="37" t="str">
        <f>IFERROR(INDEX('VOLO GUIDE TO WATERDEEP'!I$3:I$166,MATCH($H527,'VOLO GUIDE TO WATERDEEP'!$A$3:$A$166,0),1),"")</f>
        <v/>
      </c>
      <c r="X527" s="98"/>
      <c r="Y527" s="37" t="str">
        <f>IFERROR(INDEX(ORGANIZATIONS!$B$2:$B$43,MATCH($F527,ORGANIZATIONS!$G$2:$G$43,0),1),"")</f>
        <v/>
      </c>
      <c r="Z527" s="98"/>
      <c r="AA527" s="37" t="str">
        <f>IFERROR(INDEX(ORGANIZATIONS!$Z$3:$Z$45,MATCH($F527,ORGANIZATIONS!$Y$3:$Y$45,0),1),"")</f>
        <v/>
      </c>
      <c r="AB527" s="98"/>
      <c r="AC527" s="403"/>
      <c r="AD527" s="403"/>
      <c r="AE527" s="403"/>
      <c r="AF527" s="403"/>
      <c r="AG527" s="98"/>
      <c r="AH527" s="403"/>
      <c r="AI527" s="403"/>
      <c r="AJ527" s="403"/>
      <c r="AK527" s="403"/>
      <c r="AL527" s="98"/>
      <c r="AM527" s="403"/>
      <c r="AN527" s="403"/>
      <c r="AO527" s="403"/>
      <c r="AP527" s="403"/>
      <c r="AQ527" s="403"/>
    </row>
    <row r="528" spans="1:43">
      <c r="A528" t="s">
        <v>1275</v>
      </c>
      <c r="B528" s="1" t="str">
        <f t="shared" si="12"/>
        <v>S40</v>
      </c>
      <c r="C528" s="1" t="str">
        <f t="shared" si="13"/>
        <v>Waukeen's Wares (business, D, 2)</v>
      </c>
      <c r="F528" s="37" t="s">
        <v>2101</v>
      </c>
      <c r="G528" s="37" t="s">
        <v>2102</v>
      </c>
      <c r="H528" s="61" t="s">
        <v>2639</v>
      </c>
      <c r="I528" s="61" t="s">
        <v>4007</v>
      </c>
      <c r="J528" s="61" t="s">
        <v>2164</v>
      </c>
      <c r="K528" s="61" t="s">
        <v>2158</v>
      </c>
      <c r="L528" s="61">
        <v>2</v>
      </c>
      <c r="M528" s="61"/>
      <c r="N528" s="61"/>
      <c r="O528" s="108" t="s">
        <v>6659</v>
      </c>
      <c r="P528" s="98"/>
      <c r="Q528" s="37" t="str">
        <f>IFERROR(INDEX('VOLO GUIDE TO WATERDEEP'!B$3:B$166,MATCH($H528,'VOLO GUIDE TO WATERDEEP'!$A$3:$A$166,0),1),"")</f>
        <v/>
      </c>
      <c r="R528" s="37" t="str">
        <f>IFERROR(INDEX('VOLO GUIDE TO WATERDEEP'!C$3:C$166,MATCH($H528,'VOLO GUIDE TO WATERDEEP'!$A$3:$A$166,0),1),"")</f>
        <v/>
      </c>
      <c r="S528" s="37" t="str">
        <f>IFERROR(INDEX('VOLO GUIDE TO WATERDEEP'!D$3:D$166,MATCH($H528,'VOLO GUIDE TO WATERDEEP'!$A$3:$A$166,0),1),"")</f>
        <v/>
      </c>
      <c r="T528" s="37" t="str">
        <f>IFERROR(INDEX('VOLO GUIDE TO WATERDEEP'!E$3:E$166,MATCH($H528,'VOLO GUIDE TO WATERDEEP'!$A$3:$A$166,0),1),"")</f>
        <v/>
      </c>
      <c r="U528" s="37" t="str">
        <f>IFERROR(INDEX('VOLO GUIDE TO WATERDEEP'!F$3:F$166,MATCH($H528,'VOLO GUIDE TO WATERDEEP'!$A$3:$A$166,0),1),"")</f>
        <v/>
      </c>
      <c r="V528" s="37" t="str">
        <f>IFERROR(INDEX('VOLO GUIDE TO WATERDEEP'!G$3:G$166,MATCH($H528,'VOLO GUIDE TO WATERDEEP'!$A$3:$A$166,0),1),"")</f>
        <v/>
      </c>
      <c r="W528" s="37" t="str">
        <f>IFERROR(INDEX('VOLO GUIDE TO WATERDEEP'!I$3:I$166,MATCH($H528,'VOLO GUIDE TO WATERDEEP'!$A$3:$A$166,0),1),"")</f>
        <v/>
      </c>
      <c r="X528" s="98"/>
      <c r="Y528" s="37" t="str">
        <f>IFERROR(INDEX(ORGANIZATIONS!$B$2:$B$43,MATCH($F528,ORGANIZATIONS!$G$2:$G$43,0),1),"")</f>
        <v/>
      </c>
      <c r="Z528" s="98"/>
      <c r="AA528" s="37" t="str">
        <f>IFERROR(INDEX(ORGANIZATIONS!$Z$3:$Z$45,MATCH($F528,ORGANIZATIONS!$Y$3:$Y$45,0),1),"")</f>
        <v/>
      </c>
      <c r="AB528" s="98"/>
      <c r="AC528" s="403"/>
      <c r="AD528" s="403"/>
      <c r="AE528" s="403"/>
      <c r="AF528" s="403"/>
      <c r="AG528" s="98"/>
      <c r="AH528" s="403"/>
      <c r="AI528" s="403"/>
      <c r="AJ528" s="403"/>
      <c r="AK528" s="403"/>
      <c r="AL528" s="98"/>
      <c r="AM528" s="403"/>
      <c r="AN528" s="403"/>
      <c r="AO528" s="403"/>
      <c r="AP528" s="403"/>
      <c r="AQ528" s="403"/>
    </row>
    <row r="529" spans="1:43">
      <c r="A529" t="s">
        <v>1276</v>
      </c>
      <c r="B529" s="1" t="str">
        <f t="shared" si="12"/>
        <v>S41</v>
      </c>
      <c r="C529" s="1" t="str">
        <f t="shared" si="13"/>
        <v>The Safehaven Inn (inn, B, 3)</v>
      </c>
      <c r="F529" s="37" t="s">
        <v>2103</v>
      </c>
      <c r="G529" s="37" t="s">
        <v>2104</v>
      </c>
      <c r="H529" s="61" t="s">
        <v>2640</v>
      </c>
      <c r="I529" s="61" t="s">
        <v>4007</v>
      </c>
      <c r="J529" s="61" t="s">
        <v>2167</v>
      </c>
      <c r="K529" s="61" t="s">
        <v>2156</v>
      </c>
      <c r="L529" s="61">
        <v>3</v>
      </c>
      <c r="M529" s="61"/>
      <c r="N529" s="61"/>
      <c r="O529" s="108" t="s">
        <v>6659</v>
      </c>
      <c r="P529" s="98"/>
      <c r="Q529" s="37" t="str">
        <f>IFERROR(INDEX('VOLO GUIDE TO WATERDEEP'!B$3:B$166,MATCH($H529,'VOLO GUIDE TO WATERDEEP'!$A$3:$A$166,0),1),"")</f>
        <v/>
      </c>
      <c r="R529" s="37" t="str">
        <f>IFERROR(INDEX('VOLO GUIDE TO WATERDEEP'!C$3:C$166,MATCH($H529,'VOLO GUIDE TO WATERDEEP'!$A$3:$A$166,0),1),"")</f>
        <v/>
      </c>
      <c r="S529" s="37" t="str">
        <f>IFERROR(INDEX('VOLO GUIDE TO WATERDEEP'!D$3:D$166,MATCH($H529,'VOLO GUIDE TO WATERDEEP'!$A$3:$A$166,0),1),"")</f>
        <v/>
      </c>
      <c r="T529" s="37" t="str">
        <f>IFERROR(INDEX('VOLO GUIDE TO WATERDEEP'!E$3:E$166,MATCH($H529,'VOLO GUIDE TO WATERDEEP'!$A$3:$A$166,0),1),"")</f>
        <v/>
      </c>
      <c r="U529" s="37" t="str">
        <f>IFERROR(INDEX('VOLO GUIDE TO WATERDEEP'!F$3:F$166,MATCH($H529,'VOLO GUIDE TO WATERDEEP'!$A$3:$A$166,0),1),"")</f>
        <v/>
      </c>
      <c r="V529" s="37" t="str">
        <f>IFERROR(INDEX('VOLO GUIDE TO WATERDEEP'!G$3:G$166,MATCH($H529,'VOLO GUIDE TO WATERDEEP'!$A$3:$A$166,0),1),"")</f>
        <v/>
      </c>
      <c r="W529" s="37" t="str">
        <f>IFERROR(INDEX('VOLO GUIDE TO WATERDEEP'!I$3:I$166,MATCH($H529,'VOLO GUIDE TO WATERDEEP'!$A$3:$A$166,0),1),"")</f>
        <v/>
      </c>
      <c r="X529" s="98"/>
      <c r="Y529" s="37" t="str">
        <f>IFERROR(INDEX(ORGANIZATIONS!$B$2:$B$43,MATCH($F529,ORGANIZATIONS!$G$2:$G$43,0),1),"")</f>
        <v/>
      </c>
      <c r="Z529" s="98"/>
      <c r="AA529" s="37" t="str">
        <f>IFERROR(INDEX(ORGANIZATIONS!$Z$3:$Z$45,MATCH($F529,ORGANIZATIONS!$Y$3:$Y$45,0),1),"")</f>
        <v/>
      </c>
      <c r="AB529" s="98"/>
      <c r="AC529" s="403"/>
      <c r="AD529" s="403"/>
      <c r="AE529" s="403"/>
      <c r="AF529" s="403"/>
      <c r="AG529" s="98"/>
      <c r="AH529" s="403"/>
      <c r="AI529" s="403"/>
      <c r="AJ529" s="403"/>
      <c r="AK529" s="403"/>
      <c r="AL529" s="98"/>
      <c r="AM529" s="403"/>
      <c r="AN529" s="403"/>
      <c r="AO529" s="403"/>
      <c r="AP529" s="403"/>
      <c r="AQ529" s="403"/>
    </row>
    <row r="530" spans="1:43">
      <c r="A530" t="s">
        <v>1277</v>
      </c>
      <c r="B530" s="1" t="str">
        <f t="shared" si="12"/>
        <v>S42</v>
      </c>
      <c r="C530" s="1" t="str">
        <f t="shared" si="13"/>
        <v>Ingerr &amp; Ingerr Warehouses (warehouse, C, 2)</v>
      </c>
      <c r="F530" s="37" t="s">
        <v>2105</v>
      </c>
      <c r="G530" s="37" t="s">
        <v>2106</v>
      </c>
      <c r="H530" s="61" t="s">
        <v>2641</v>
      </c>
      <c r="I530" s="61" t="s">
        <v>4007</v>
      </c>
      <c r="J530" s="61" t="s">
        <v>2170</v>
      </c>
      <c r="K530" s="61" t="s">
        <v>2144</v>
      </c>
      <c r="L530" s="61">
        <v>2</v>
      </c>
      <c r="M530" s="61"/>
      <c r="N530" s="61"/>
      <c r="O530" s="108" t="s">
        <v>6659</v>
      </c>
      <c r="P530" s="98"/>
      <c r="Q530" s="37" t="str">
        <f>IFERROR(INDEX('VOLO GUIDE TO WATERDEEP'!B$3:B$166,MATCH($H530,'VOLO GUIDE TO WATERDEEP'!$A$3:$A$166,0),1),"")</f>
        <v/>
      </c>
      <c r="R530" s="37" t="str">
        <f>IFERROR(INDEX('VOLO GUIDE TO WATERDEEP'!C$3:C$166,MATCH($H530,'VOLO GUIDE TO WATERDEEP'!$A$3:$A$166,0),1),"")</f>
        <v/>
      </c>
      <c r="S530" s="37" t="str">
        <f>IFERROR(INDEX('VOLO GUIDE TO WATERDEEP'!D$3:D$166,MATCH($H530,'VOLO GUIDE TO WATERDEEP'!$A$3:$A$166,0),1),"")</f>
        <v/>
      </c>
      <c r="T530" s="37" t="str">
        <f>IFERROR(INDEX('VOLO GUIDE TO WATERDEEP'!E$3:E$166,MATCH($H530,'VOLO GUIDE TO WATERDEEP'!$A$3:$A$166,0),1),"")</f>
        <v/>
      </c>
      <c r="U530" s="37" t="str">
        <f>IFERROR(INDEX('VOLO GUIDE TO WATERDEEP'!F$3:F$166,MATCH($H530,'VOLO GUIDE TO WATERDEEP'!$A$3:$A$166,0),1),"")</f>
        <v/>
      </c>
      <c r="V530" s="37" t="str">
        <f>IFERROR(INDEX('VOLO GUIDE TO WATERDEEP'!G$3:G$166,MATCH($H530,'VOLO GUIDE TO WATERDEEP'!$A$3:$A$166,0),1),"")</f>
        <v/>
      </c>
      <c r="W530" s="37" t="str">
        <f>IFERROR(INDEX('VOLO GUIDE TO WATERDEEP'!I$3:I$166,MATCH($H530,'VOLO GUIDE TO WATERDEEP'!$A$3:$A$166,0),1),"")</f>
        <v/>
      </c>
      <c r="X530" s="98"/>
      <c r="Y530" s="37" t="str">
        <f>IFERROR(INDEX(ORGANIZATIONS!$B$2:$B$43,MATCH($F530,ORGANIZATIONS!$G$2:$G$43,0),1),"")</f>
        <v/>
      </c>
      <c r="Z530" s="98"/>
      <c r="AA530" s="37" t="str">
        <f>IFERROR(INDEX(ORGANIZATIONS!$Z$3:$Z$45,MATCH($F530,ORGANIZATIONS!$Y$3:$Y$45,0),1),"")</f>
        <v/>
      </c>
      <c r="AB530" s="98"/>
      <c r="AC530" s="403"/>
      <c r="AD530" s="403"/>
      <c r="AE530" s="403"/>
      <c r="AF530" s="403"/>
      <c r="AG530" s="98"/>
      <c r="AH530" s="403"/>
      <c r="AI530" s="403"/>
      <c r="AJ530" s="403"/>
      <c r="AK530" s="403"/>
      <c r="AL530" s="98"/>
      <c r="AM530" s="403"/>
      <c r="AN530" s="403"/>
      <c r="AO530" s="403"/>
      <c r="AP530" s="403"/>
      <c r="AQ530" s="403"/>
    </row>
    <row r="531" spans="1:43">
      <c r="A531" t="s">
        <v>1278</v>
      </c>
      <c r="B531" s="1" t="str">
        <f t="shared" si="12"/>
        <v>S43</v>
      </c>
      <c r="C531" s="1" t="str">
        <f t="shared" si="13"/>
        <v>The Beer Golem (tavern, C, 2)</v>
      </c>
      <c r="F531" s="37" t="s">
        <v>2107</v>
      </c>
      <c r="G531" s="37" t="s">
        <v>2108</v>
      </c>
      <c r="H531" s="61" t="s">
        <v>2642</v>
      </c>
      <c r="I531" s="61" t="s">
        <v>4007</v>
      </c>
      <c r="J531" s="61" t="s">
        <v>2168</v>
      </c>
      <c r="K531" s="61" t="s">
        <v>2144</v>
      </c>
      <c r="L531" s="61">
        <v>2</v>
      </c>
      <c r="M531" s="61"/>
      <c r="N531" s="61"/>
      <c r="O531" s="108" t="s">
        <v>6659</v>
      </c>
      <c r="P531" s="98"/>
      <c r="Q531" s="37" t="str">
        <f>IFERROR(INDEX('VOLO GUIDE TO WATERDEEP'!B$3:B$166,MATCH($H531,'VOLO GUIDE TO WATERDEEP'!$A$3:$A$166,0),1),"")</f>
        <v/>
      </c>
      <c r="R531" s="37" t="str">
        <f>IFERROR(INDEX('VOLO GUIDE TO WATERDEEP'!C$3:C$166,MATCH($H531,'VOLO GUIDE TO WATERDEEP'!$A$3:$A$166,0),1),"")</f>
        <v/>
      </c>
      <c r="S531" s="37" t="str">
        <f>IFERROR(INDEX('VOLO GUIDE TO WATERDEEP'!D$3:D$166,MATCH($H531,'VOLO GUIDE TO WATERDEEP'!$A$3:$A$166,0),1),"")</f>
        <v/>
      </c>
      <c r="T531" s="37" t="str">
        <f>IFERROR(INDEX('VOLO GUIDE TO WATERDEEP'!E$3:E$166,MATCH($H531,'VOLO GUIDE TO WATERDEEP'!$A$3:$A$166,0),1),"")</f>
        <v/>
      </c>
      <c r="U531" s="37" t="str">
        <f>IFERROR(INDEX('VOLO GUIDE TO WATERDEEP'!F$3:F$166,MATCH($H531,'VOLO GUIDE TO WATERDEEP'!$A$3:$A$166,0),1),"")</f>
        <v/>
      </c>
      <c r="V531" s="37" t="str">
        <f>IFERROR(INDEX('VOLO GUIDE TO WATERDEEP'!G$3:G$166,MATCH($H531,'VOLO GUIDE TO WATERDEEP'!$A$3:$A$166,0),1),"")</f>
        <v/>
      </c>
      <c r="W531" s="37" t="str">
        <f>IFERROR(INDEX('VOLO GUIDE TO WATERDEEP'!I$3:I$166,MATCH($H531,'VOLO GUIDE TO WATERDEEP'!$A$3:$A$166,0),1),"")</f>
        <v/>
      </c>
      <c r="X531" s="98"/>
      <c r="Y531" s="37" t="str">
        <f>IFERROR(INDEX(ORGANIZATIONS!$B$2:$B$43,MATCH($F531,ORGANIZATIONS!$G$2:$G$43,0),1),"")</f>
        <v/>
      </c>
      <c r="Z531" s="98"/>
      <c r="AA531" s="37" t="str">
        <f>IFERROR(INDEX(ORGANIZATIONS!$Z$3:$Z$45,MATCH($F531,ORGANIZATIONS!$Y$3:$Y$45,0),1),"")</f>
        <v/>
      </c>
      <c r="AB531" s="98"/>
      <c r="AC531" s="403"/>
      <c r="AD531" s="403"/>
      <c r="AE531" s="403"/>
      <c r="AF531" s="403"/>
      <c r="AG531" s="98"/>
      <c r="AH531" s="403"/>
      <c r="AI531" s="403"/>
      <c r="AJ531" s="403"/>
      <c r="AK531" s="403"/>
      <c r="AL531" s="98"/>
      <c r="AM531" s="403"/>
      <c r="AN531" s="403"/>
      <c r="AO531" s="403"/>
      <c r="AP531" s="403"/>
      <c r="AQ531" s="403"/>
    </row>
    <row r="532" spans="1:43">
      <c r="A532" t="s">
        <v>1279</v>
      </c>
      <c r="B532" s="1" t="str">
        <f t="shared" si="12"/>
        <v>S44</v>
      </c>
      <c r="C532" s="1" t="str">
        <f t="shared" si="13"/>
        <v>Phaulkonmere (noble villa, A, 2s &amp; 3s)</v>
      </c>
      <c r="F532" s="37" t="s">
        <v>2109</v>
      </c>
      <c r="G532" s="37" t="s">
        <v>2110</v>
      </c>
      <c r="H532" s="61" t="s">
        <v>2643</v>
      </c>
      <c r="I532" s="61" t="s">
        <v>4007</v>
      </c>
      <c r="J532" s="61" t="s">
        <v>2150</v>
      </c>
      <c r="K532" s="61" t="s">
        <v>2151</v>
      </c>
      <c r="L532" s="61" t="s">
        <v>2145</v>
      </c>
      <c r="M532" s="61"/>
      <c r="N532" s="61"/>
      <c r="O532" s="108" t="s">
        <v>6659</v>
      </c>
      <c r="P532" s="98"/>
      <c r="Q532" s="37" t="str">
        <f>IFERROR(INDEX('VOLO GUIDE TO WATERDEEP'!B$3:B$166,MATCH($H532,'VOLO GUIDE TO WATERDEEP'!$A$3:$A$166,0),1),"")</f>
        <v/>
      </c>
      <c r="R532" s="37" t="str">
        <f>IFERROR(INDEX('VOLO GUIDE TO WATERDEEP'!C$3:C$166,MATCH($H532,'VOLO GUIDE TO WATERDEEP'!$A$3:$A$166,0),1),"")</f>
        <v/>
      </c>
      <c r="S532" s="37" t="str">
        <f>IFERROR(INDEX('VOLO GUIDE TO WATERDEEP'!D$3:D$166,MATCH($H532,'VOLO GUIDE TO WATERDEEP'!$A$3:$A$166,0),1),"")</f>
        <v/>
      </c>
      <c r="T532" s="37" t="str">
        <f>IFERROR(INDEX('VOLO GUIDE TO WATERDEEP'!E$3:E$166,MATCH($H532,'VOLO GUIDE TO WATERDEEP'!$A$3:$A$166,0),1),"")</f>
        <v/>
      </c>
      <c r="U532" s="37" t="str">
        <f>IFERROR(INDEX('VOLO GUIDE TO WATERDEEP'!F$3:F$166,MATCH($H532,'VOLO GUIDE TO WATERDEEP'!$A$3:$A$166,0),1),"")</f>
        <v/>
      </c>
      <c r="V532" s="37" t="str">
        <f>IFERROR(INDEX('VOLO GUIDE TO WATERDEEP'!G$3:G$166,MATCH($H532,'VOLO GUIDE TO WATERDEEP'!$A$3:$A$166,0),1),"")</f>
        <v/>
      </c>
      <c r="W532" s="37" t="str">
        <f>IFERROR(INDEX('VOLO GUIDE TO WATERDEEP'!I$3:I$166,MATCH($H532,'VOLO GUIDE TO WATERDEEP'!$A$3:$A$166,0),1),"")</f>
        <v/>
      </c>
      <c r="X532" s="98"/>
      <c r="Y532" s="37" t="str">
        <f>IFERROR(INDEX(ORGANIZATIONS!$B$2:$B$43,MATCH($F532,ORGANIZATIONS!$G$2:$G$43,0),1),"")</f>
        <v/>
      </c>
      <c r="Z532" s="98"/>
      <c r="AA532" s="37" t="str">
        <f>IFERROR(INDEX(ORGANIZATIONS!$Z$3:$Z$45,MATCH($F532,ORGANIZATIONS!$Y$3:$Y$45,0),1),"")</f>
        <v/>
      </c>
      <c r="AB532" s="98"/>
      <c r="AC532" s="403"/>
      <c r="AD532" s="403"/>
      <c r="AE532" s="403"/>
      <c r="AF532" s="403"/>
      <c r="AG532" s="98"/>
      <c r="AH532" s="403"/>
      <c r="AI532" s="403"/>
      <c r="AJ532" s="403"/>
      <c r="AK532" s="403"/>
      <c r="AL532" s="98"/>
      <c r="AM532" s="403"/>
      <c r="AN532" s="403"/>
      <c r="AO532" s="403"/>
      <c r="AP532" s="403"/>
      <c r="AQ532" s="403"/>
    </row>
    <row r="533" spans="1:43">
      <c r="A533" t="s">
        <v>1280</v>
      </c>
      <c r="B533" s="1" t="str">
        <f t="shared" si="12"/>
        <v>S45</v>
      </c>
      <c r="C533" s="1" t="str">
        <f t="shared" si="13"/>
        <v>The Daily Trumpet (business, C, 3)</v>
      </c>
      <c r="F533" s="37" t="s">
        <v>2111</v>
      </c>
      <c r="G533" s="37" t="s">
        <v>2112</v>
      </c>
      <c r="H533" s="61" t="s">
        <v>2644</v>
      </c>
      <c r="I533" s="61" t="s">
        <v>4007</v>
      </c>
      <c r="J533" s="61" t="s">
        <v>2164</v>
      </c>
      <c r="K533" s="61" t="s">
        <v>2144</v>
      </c>
      <c r="L533" s="61">
        <v>3</v>
      </c>
      <c r="M533" s="61"/>
      <c r="N533" s="61"/>
      <c r="O533" s="108" t="s">
        <v>6659</v>
      </c>
      <c r="P533" s="98"/>
      <c r="Q533" s="37" t="str">
        <f>IFERROR(INDEX('VOLO GUIDE TO WATERDEEP'!B$3:B$166,MATCH($H533,'VOLO GUIDE TO WATERDEEP'!$A$3:$A$166,0),1),"")</f>
        <v/>
      </c>
      <c r="R533" s="37" t="str">
        <f>IFERROR(INDEX('VOLO GUIDE TO WATERDEEP'!C$3:C$166,MATCH($H533,'VOLO GUIDE TO WATERDEEP'!$A$3:$A$166,0),1),"")</f>
        <v/>
      </c>
      <c r="S533" s="37" t="str">
        <f>IFERROR(INDEX('VOLO GUIDE TO WATERDEEP'!D$3:D$166,MATCH($H533,'VOLO GUIDE TO WATERDEEP'!$A$3:$A$166,0),1),"")</f>
        <v/>
      </c>
      <c r="T533" s="37" t="str">
        <f>IFERROR(INDEX('VOLO GUIDE TO WATERDEEP'!E$3:E$166,MATCH($H533,'VOLO GUIDE TO WATERDEEP'!$A$3:$A$166,0),1),"")</f>
        <v/>
      </c>
      <c r="U533" s="37" t="str">
        <f>IFERROR(INDEX('VOLO GUIDE TO WATERDEEP'!F$3:F$166,MATCH($H533,'VOLO GUIDE TO WATERDEEP'!$A$3:$A$166,0),1),"")</f>
        <v/>
      </c>
      <c r="V533" s="37" t="str">
        <f>IFERROR(INDEX('VOLO GUIDE TO WATERDEEP'!G$3:G$166,MATCH($H533,'VOLO GUIDE TO WATERDEEP'!$A$3:$A$166,0),1),"")</f>
        <v/>
      </c>
      <c r="W533" s="37" t="str">
        <f>IFERROR(INDEX('VOLO GUIDE TO WATERDEEP'!I$3:I$166,MATCH($H533,'VOLO GUIDE TO WATERDEEP'!$A$3:$A$166,0),1),"")</f>
        <v/>
      </c>
      <c r="X533" s="98"/>
      <c r="Y533" s="37" t="str">
        <f>IFERROR(INDEX(ORGANIZATIONS!$B$2:$B$43,MATCH($F533,ORGANIZATIONS!$G$2:$G$43,0),1),"")</f>
        <v/>
      </c>
      <c r="Z533" s="98"/>
      <c r="AA533" s="37" t="str">
        <f>IFERROR(INDEX(ORGANIZATIONS!$Z$3:$Z$45,MATCH($F533,ORGANIZATIONS!$Y$3:$Y$45,0),1),"")</f>
        <v/>
      </c>
      <c r="AB533" s="98"/>
      <c r="AC533" s="403"/>
      <c r="AD533" s="403"/>
      <c r="AE533" s="403"/>
      <c r="AF533" s="403"/>
      <c r="AG533" s="98"/>
      <c r="AH533" s="403"/>
      <c r="AI533" s="403"/>
      <c r="AJ533" s="403"/>
      <c r="AK533" s="403"/>
      <c r="AL533" s="98"/>
      <c r="AM533" s="403"/>
      <c r="AN533" s="403"/>
      <c r="AO533" s="403"/>
      <c r="AP533" s="403"/>
      <c r="AQ533" s="403"/>
    </row>
    <row r="534" spans="1:43">
      <c r="A534" t="s">
        <v>1281</v>
      </c>
      <c r="B534" s="1" t="str">
        <f t="shared" si="12"/>
        <v>S46</v>
      </c>
      <c r="C534" s="1" t="str">
        <f t="shared" si="13"/>
        <v>Helm's Hall (temple/house, C3</v>
      </c>
      <c r="F534" s="37" t="s">
        <v>2113</v>
      </c>
      <c r="G534" s="37" t="s">
        <v>2218</v>
      </c>
      <c r="H534" s="61" t="s">
        <v>2645</v>
      </c>
      <c r="I534" s="61" t="s">
        <v>4007</v>
      </c>
      <c r="J534" s="61" t="s">
        <v>2198</v>
      </c>
      <c r="K534" s="61" t="s">
        <v>2144</v>
      </c>
      <c r="L534" s="61">
        <v>3</v>
      </c>
      <c r="M534" s="61"/>
      <c r="N534" s="61"/>
      <c r="O534" s="108" t="s">
        <v>6659</v>
      </c>
      <c r="P534" s="98"/>
      <c r="Q534" s="37" t="str">
        <f>IFERROR(INDEX('VOLO GUIDE TO WATERDEEP'!B$3:B$166,MATCH($H534,'VOLO GUIDE TO WATERDEEP'!$A$3:$A$166,0),1),"")</f>
        <v/>
      </c>
      <c r="R534" s="37" t="str">
        <f>IFERROR(INDEX('VOLO GUIDE TO WATERDEEP'!C$3:C$166,MATCH($H534,'VOLO GUIDE TO WATERDEEP'!$A$3:$A$166,0),1),"")</f>
        <v/>
      </c>
      <c r="S534" s="37" t="str">
        <f>IFERROR(INDEX('VOLO GUIDE TO WATERDEEP'!D$3:D$166,MATCH($H534,'VOLO GUIDE TO WATERDEEP'!$A$3:$A$166,0),1),"")</f>
        <v/>
      </c>
      <c r="T534" s="37" t="str">
        <f>IFERROR(INDEX('VOLO GUIDE TO WATERDEEP'!E$3:E$166,MATCH($H534,'VOLO GUIDE TO WATERDEEP'!$A$3:$A$166,0),1),"")</f>
        <v/>
      </c>
      <c r="U534" s="37" t="str">
        <f>IFERROR(INDEX('VOLO GUIDE TO WATERDEEP'!F$3:F$166,MATCH($H534,'VOLO GUIDE TO WATERDEEP'!$A$3:$A$166,0),1),"")</f>
        <v/>
      </c>
      <c r="V534" s="37" t="str">
        <f>IFERROR(INDEX('VOLO GUIDE TO WATERDEEP'!G$3:G$166,MATCH($H534,'VOLO GUIDE TO WATERDEEP'!$A$3:$A$166,0),1),"")</f>
        <v/>
      </c>
      <c r="W534" s="37" t="str">
        <f>IFERROR(INDEX('VOLO GUIDE TO WATERDEEP'!I$3:I$166,MATCH($H534,'VOLO GUIDE TO WATERDEEP'!$A$3:$A$166,0),1),"")</f>
        <v/>
      </c>
      <c r="X534" s="98"/>
      <c r="Y534" s="37" t="str">
        <f>IFERROR(INDEX(ORGANIZATIONS!$B$2:$B$43,MATCH($F534,ORGANIZATIONS!$G$2:$G$43,0),1),"")</f>
        <v/>
      </c>
      <c r="Z534" s="98"/>
      <c r="AA534" s="37" t="str">
        <f>IFERROR(INDEX(ORGANIZATIONS!$Z$3:$Z$45,MATCH($F534,ORGANIZATIONS!$Y$3:$Y$45,0),1),"")</f>
        <v/>
      </c>
      <c r="AB534" s="98"/>
      <c r="AC534" s="403"/>
      <c r="AD534" s="403"/>
      <c r="AE534" s="403"/>
      <c r="AF534" s="403"/>
      <c r="AG534" s="98"/>
      <c r="AH534" s="403"/>
      <c r="AI534" s="403"/>
      <c r="AJ534" s="403"/>
      <c r="AK534" s="403"/>
      <c r="AL534" s="98"/>
      <c r="AM534" s="403"/>
      <c r="AN534" s="403"/>
      <c r="AO534" s="403"/>
      <c r="AP534" s="403"/>
      <c r="AQ534" s="403"/>
    </row>
    <row r="535" spans="1:43">
      <c r="A535" t="s">
        <v>1282</v>
      </c>
      <c r="B535" s="1" t="str">
        <f t="shared" si="12"/>
        <v>S47</v>
      </c>
      <c r="C535" s="1" t="str">
        <f t="shared" si="13"/>
        <v>Tymora's Blessing (tavern, D, 1)</v>
      </c>
      <c r="F535" s="37" t="s">
        <v>2114</v>
      </c>
      <c r="G535" s="37" t="s">
        <v>2115</v>
      </c>
      <c r="H535" s="61" t="s">
        <v>2646</v>
      </c>
      <c r="I535" s="61" t="s">
        <v>4007</v>
      </c>
      <c r="J535" s="61" t="s">
        <v>2168</v>
      </c>
      <c r="K535" s="61" t="s">
        <v>2158</v>
      </c>
      <c r="L535" s="61">
        <v>1</v>
      </c>
      <c r="M535" s="61"/>
      <c r="N535" s="61"/>
      <c r="O535" s="108" t="s">
        <v>6659</v>
      </c>
      <c r="P535" s="98"/>
      <c r="Q535" s="37" t="str">
        <f>IFERROR(INDEX('VOLO GUIDE TO WATERDEEP'!B$3:B$166,MATCH($H535,'VOLO GUIDE TO WATERDEEP'!$A$3:$A$166,0),1),"")</f>
        <v/>
      </c>
      <c r="R535" s="37" t="str">
        <f>IFERROR(INDEX('VOLO GUIDE TO WATERDEEP'!C$3:C$166,MATCH($H535,'VOLO GUIDE TO WATERDEEP'!$A$3:$A$166,0),1),"")</f>
        <v/>
      </c>
      <c r="S535" s="37" t="str">
        <f>IFERROR(INDEX('VOLO GUIDE TO WATERDEEP'!D$3:D$166,MATCH($H535,'VOLO GUIDE TO WATERDEEP'!$A$3:$A$166,0),1),"")</f>
        <v/>
      </c>
      <c r="T535" s="37" t="str">
        <f>IFERROR(INDEX('VOLO GUIDE TO WATERDEEP'!E$3:E$166,MATCH($H535,'VOLO GUIDE TO WATERDEEP'!$A$3:$A$166,0),1),"")</f>
        <v/>
      </c>
      <c r="U535" s="37" t="str">
        <f>IFERROR(INDEX('VOLO GUIDE TO WATERDEEP'!F$3:F$166,MATCH($H535,'VOLO GUIDE TO WATERDEEP'!$A$3:$A$166,0),1),"")</f>
        <v/>
      </c>
      <c r="V535" s="37" t="str">
        <f>IFERROR(INDEX('VOLO GUIDE TO WATERDEEP'!G$3:G$166,MATCH($H535,'VOLO GUIDE TO WATERDEEP'!$A$3:$A$166,0),1),"")</f>
        <v/>
      </c>
      <c r="W535" s="37" t="str">
        <f>IFERROR(INDEX('VOLO GUIDE TO WATERDEEP'!I$3:I$166,MATCH($H535,'VOLO GUIDE TO WATERDEEP'!$A$3:$A$166,0),1),"")</f>
        <v/>
      </c>
      <c r="X535" s="98"/>
      <c r="Y535" s="37" t="str">
        <f>IFERROR(INDEX(ORGANIZATIONS!$B$2:$B$43,MATCH($F535,ORGANIZATIONS!$G$2:$G$43,0),1),"")</f>
        <v/>
      </c>
      <c r="Z535" s="98"/>
      <c r="AA535" s="37" t="str">
        <f>IFERROR(INDEX(ORGANIZATIONS!$Z$3:$Z$45,MATCH($F535,ORGANIZATIONS!$Y$3:$Y$45,0),1),"")</f>
        <v/>
      </c>
      <c r="AB535" s="98"/>
      <c r="AC535" s="403"/>
      <c r="AD535" s="403"/>
      <c r="AE535" s="403"/>
      <c r="AF535" s="403"/>
      <c r="AG535" s="98"/>
      <c r="AH535" s="403"/>
      <c r="AI535" s="403"/>
      <c r="AJ535" s="403"/>
      <c r="AK535" s="403"/>
      <c r="AL535" s="98"/>
      <c r="AM535" s="403"/>
      <c r="AN535" s="403"/>
      <c r="AO535" s="403"/>
      <c r="AP535" s="403"/>
      <c r="AQ535" s="403"/>
    </row>
    <row r="536" spans="1:43">
      <c r="A536" t="s">
        <v>1283</v>
      </c>
      <c r="B536" s="1" t="str">
        <f t="shared" si="12"/>
        <v>S48</v>
      </c>
      <c r="C536" s="1" t="str">
        <f t="shared" si="13"/>
        <v>The Medusa's Glare (business, B, 2)</v>
      </c>
      <c r="F536" s="37" t="s">
        <v>2116</v>
      </c>
      <c r="G536" s="37" t="s">
        <v>2117</v>
      </c>
      <c r="H536" s="61" t="s">
        <v>2647</v>
      </c>
      <c r="I536" s="61" t="s">
        <v>4007</v>
      </c>
      <c r="J536" s="61" t="s">
        <v>2164</v>
      </c>
      <c r="K536" s="61" t="s">
        <v>2156</v>
      </c>
      <c r="L536" s="61">
        <v>2</v>
      </c>
      <c r="M536" s="61"/>
      <c r="N536" s="61"/>
      <c r="O536" s="108" t="s">
        <v>6659</v>
      </c>
      <c r="P536" s="98"/>
      <c r="Q536" s="37" t="str">
        <f>IFERROR(INDEX('VOLO GUIDE TO WATERDEEP'!B$3:B$166,MATCH($H536,'VOLO GUIDE TO WATERDEEP'!$A$3:$A$166,0),1),"")</f>
        <v/>
      </c>
      <c r="R536" s="37" t="str">
        <f>IFERROR(INDEX('VOLO GUIDE TO WATERDEEP'!C$3:C$166,MATCH($H536,'VOLO GUIDE TO WATERDEEP'!$A$3:$A$166,0),1),"")</f>
        <v/>
      </c>
      <c r="S536" s="37" t="str">
        <f>IFERROR(INDEX('VOLO GUIDE TO WATERDEEP'!D$3:D$166,MATCH($H536,'VOLO GUIDE TO WATERDEEP'!$A$3:$A$166,0),1),"")</f>
        <v/>
      </c>
      <c r="T536" s="37" t="str">
        <f>IFERROR(INDEX('VOLO GUIDE TO WATERDEEP'!E$3:E$166,MATCH($H536,'VOLO GUIDE TO WATERDEEP'!$A$3:$A$166,0),1),"")</f>
        <v/>
      </c>
      <c r="U536" s="37" t="str">
        <f>IFERROR(INDEX('VOLO GUIDE TO WATERDEEP'!F$3:F$166,MATCH($H536,'VOLO GUIDE TO WATERDEEP'!$A$3:$A$166,0),1),"")</f>
        <v/>
      </c>
      <c r="V536" s="37" t="str">
        <f>IFERROR(INDEX('VOLO GUIDE TO WATERDEEP'!G$3:G$166,MATCH($H536,'VOLO GUIDE TO WATERDEEP'!$A$3:$A$166,0),1),"")</f>
        <v/>
      </c>
      <c r="W536" s="37" t="str">
        <f>IFERROR(INDEX('VOLO GUIDE TO WATERDEEP'!I$3:I$166,MATCH($H536,'VOLO GUIDE TO WATERDEEP'!$A$3:$A$166,0),1),"")</f>
        <v/>
      </c>
      <c r="X536" s="98"/>
      <c r="Y536" s="37" t="str">
        <f>IFERROR(INDEX(ORGANIZATIONS!$B$2:$B$43,MATCH($F536,ORGANIZATIONS!$G$2:$G$43,0),1),"")</f>
        <v/>
      </c>
      <c r="Z536" s="98"/>
      <c r="AA536" s="37" t="str">
        <f>IFERROR(INDEX(ORGANIZATIONS!$Z$3:$Z$45,MATCH($F536,ORGANIZATIONS!$Y$3:$Y$45,0),1),"")</f>
        <v/>
      </c>
      <c r="AB536" s="98"/>
      <c r="AC536" s="403"/>
      <c r="AD536" s="403"/>
      <c r="AE536" s="403"/>
      <c r="AF536" s="403"/>
      <c r="AG536" s="98"/>
      <c r="AH536" s="403"/>
      <c r="AI536" s="403"/>
      <c r="AJ536" s="403"/>
      <c r="AK536" s="403"/>
      <c r="AL536" s="98"/>
      <c r="AM536" s="403"/>
      <c r="AN536" s="403"/>
      <c r="AO536" s="403"/>
      <c r="AP536" s="403"/>
      <c r="AQ536" s="403"/>
    </row>
    <row r="537" spans="1:43">
      <c r="A537" t="s">
        <v>1284</v>
      </c>
      <c r="B537" s="1" t="str">
        <f t="shared" si="12"/>
        <v>S49</v>
      </c>
      <c r="C537" s="1" t="str">
        <f t="shared" si="13"/>
        <v>Flame of Hope (business, C, 2)</v>
      </c>
      <c r="F537" s="37" t="s">
        <v>2118</v>
      </c>
      <c r="G537" s="37" t="s">
        <v>2119</v>
      </c>
      <c r="H537" s="61" t="s">
        <v>2648</v>
      </c>
      <c r="I537" s="61" t="s">
        <v>4007</v>
      </c>
      <c r="J537" s="61" t="s">
        <v>2164</v>
      </c>
      <c r="K537" s="61" t="s">
        <v>2144</v>
      </c>
      <c r="L537" s="61">
        <v>2</v>
      </c>
      <c r="M537" s="61"/>
      <c r="N537" s="61"/>
      <c r="O537" s="108" t="s">
        <v>6659</v>
      </c>
      <c r="P537" s="98"/>
      <c r="Q537" s="37" t="str">
        <f>IFERROR(INDEX('VOLO GUIDE TO WATERDEEP'!B$3:B$166,MATCH($H537,'VOLO GUIDE TO WATERDEEP'!$A$3:$A$166,0),1),"")</f>
        <v/>
      </c>
      <c r="R537" s="37" t="str">
        <f>IFERROR(INDEX('VOLO GUIDE TO WATERDEEP'!C$3:C$166,MATCH($H537,'VOLO GUIDE TO WATERDEEP'!$A$3:$A$166,0),1),"")</f>
        <v/>
      </c>
      <c r="S537" s="37" t="str">
        <f>IFERROR(INDEX('VOLO GUIDE TO WATERDEEP'!D$3:D$166,MATCH($H537,'VOLO GUIDE TO WATERDEEP'!$A$3:$A$166,0),1),"")</f>
        <v/>
      </c>
      <c r="T537" s="37" t="str">
        <f>IFERROR(INDEX('VOLO GUIDE TO WATERDEEP'!E$3:E$166,MATCH($H537,'VOLO GUIDE TO WATERDEEP'!$A$3:$A$166,0),1),"")</f>
        <v/>
      </c>
      <c r="U537" s="37" t="str">
        <f>IFERROR(INDEX('VOLO GUIDE TO WATERDEEP'!F$3:F$166,MATCH($H537,'VOLO GUIDE TO WATERDEEP'!$A$3:$A$166,0),1),"")</f>
        <v/>
      </c>
      <c r="V537" s="37" t="str">
        <f>IFERROR(INDEX('VOLO GUIDE TO WATERDEEP'!G$3:G$166,MATCH($H537,'VOLO GUIDE TO WATERDEEP'!$A$3:$A$166,0),1),"")</f>
        <v/>
      </c>
      <c r="W537" s="37" t="str">
        <f>IFERROR(INDEX('VOLO GUIDE TO WATERDEEP'!I$3:I$166,MATCH($H537,'VOLO GUIDE TO WATERDEEP'!$A$3:$A$166,0),1),"")</f>
        <v/>
      </c>
      <c r="X537" s="98"/>
      <c r="Y537" s="37" t="str">
        <f>IFERROR(INDEX(ORGANIZATIONS!$B$2:$B$43,MATCH($F537,ORGANIZATIONS!$G$2:$G$43,0),1),"")</f>
        <v/>
      </c>
      <c r="Z537" s="98"/>
      <c r="AA537" s="37" t="str">
        <f>IFERROR(INDEX(ORGANIZATIONS!$Z$3:$Z$45,MATCH($F537,ORGANIZATIONS!$Y$3:$Y$45,0),1),"")</f>
        <v/>
      </c>
      <c r="AB537" s="98"/>
      <c r="AC537" s="403"/>
      <c r="AD537" s="403"/>
      <c r="AE537" s="403"/>
      <c r="AF537" s="403"/>
      <c r="AG537" s="98"/>
      <c r="AH537" s="403"/>
      <c r="AI537" s="403"/>
      <c r="AJ537" s="403"/>
      <c r="AK537" s="403"/>
      <c r="AL537" s="98"/>
      <c r="AM537" s="403"/>
      <c r="AN537" s="403"/>
      <c r="AO537" s="403"/>
      <c r="AP537" s="403"/>
      <c r="AQ537" s="403"/>
    </row>
    <row r="538" spans="1:43">
      <c r="A538" t="s">
        <v>1285</v>
      </c>
      <c r="B538" s="1" t="str">
        <f t="shared" si="12"/>
        <v>S50</v>
      </c>
      <c r="C538" s="1" t="str">
        <f t="shared" si="13"/>
        <v>Berendarr's World of Words (business, D, 1)</v>
      </c>
      <c r="F538" s="37" t="s">
        <v>2120</v>
      </c>
      <c r="G538" s="37" t="s">
        <v>2121</v>
      </c>
      <c r="H538" s="61" t="s">
        <v>2649</v>
      </c>
      <c r="I538" s="61" t="s">
        <v>4007</v>
      </c>
      <c r="J538" s="61" t="s">
        <v>2164</v>
      </c>
      <c r="K538" s="61" t="s">
        <v>2158</v>
      </c>
      <c r="L538" s="61">
        <v>1</v>
      </c>
      <c r="M538" s="61"/>
      <c r="N538" s="61"/>
      <c r="O538" s="108" t="s">
        <v>6659</v>
      </c>
      <c r="P538" s="98"/>
      <c r="Q538" s="37" t="str">
        <f>IFERROR(INDEX('VOLO GUIDE TO WATERDEEP'!B$3:B$166,MATCH($H538,'VOLO GUIDE TO WATERDEEP'!$A$3:$A$166,0),1),"")</f>
        <v/>
      </c>
      <c r="R538" s="37" t="str">
        <f>IFERROR(INDEX('VOLO GUIDE TO WATERDEEP'!C$3:C$166,MATCH($H538,'VOLO GUIDE TO WATERDEEP'!$A$3:$A$166,0),1),"")</f>
        <v/>
      </c>
      <c r="S538" s="37" t="str">
        <f>IFERROR(INDEX('VOLO GUIDE TO WATERDEEP'!D$3:D$166,MATCH($H538,'VOLO GUIDE TO WATERDEEP'!$A$3:$A$166,0),1),"")</f>
        <v/>
      </c>
      <c r="T538" s="37" t="str">
        <f>IFERROR(INDEX('VOLO GUIDE TO WATERDEEP'!E$3:E$166,MATCH($H538,'VOLO GUIDE TO WATERDEEP'!$A$3:$A$166,0),1),"")</f>
        <v/>
      </c>
      <c r="U538" s="37" t="str">
        <f>IFERROR(INDEX('VOLO GUIDE TO WATERDEEP'!F$3:F$166,MATCH($H538,'VOLO GUIDE TO WATERDEEP'!$A$3:$A$166,0),1),"")</f>
        <v/>
      </c>
      <c r="V538" s="37" t="str">
        <f>IFERROR(INDEX('VOLO GUIDE TO WATERDEEP'!G$3:G$166,MATCH($H538,'VOLO GUIDE TO WATERDEEP'!$A$3:$A$166,0),1),"")</f>
        <v/>
      </c>
      <c r="W538" s="37" t="str">
        <f>IFERROR(INDEX('VOLO GUIDE TO WATERDEEP'!I$3:I$166,MATCH($H538,'VOLO GUIDE TO WATERDEEP'!$A$3:$A$166,0),1),"")</f>
        <v/>
      </c>
      <c r="X538" s="98"/>
      <c r="Y538" s="37" t="str">
        <f>IFERROR(INDEX(ORGANIZATIONS!$B$2:$B$43,MATCH($F538,ORGANIZATIONS!$G$2:$G$43,0),1),"")</f>
        <v/>
      </c>
      <c r="Z538" s="98"/>
      <c r="AA538" s="37" t="str">
        <f>IFERROR(INDEX(ORGANIZATIONS!$Z$3:$Z$45,MATCH($F538,ORGANIZATIONS!$Y$3:$Y$45,0),1),"")</f>
        <v/>
      </c>
      <c r="AB538" s="98"/>
      <c r="AC538" s="403"/>
      <c r="AD538" s="403"/>
      <c r="AE538" s="403"/>
      <c r="AF538" s="403"/>
      <c r="AG538" s="98"/>
      <c r="AH538" s="403"/>
      <c r="AI538" s="403"/>
      <c r="AJ538" s="403"/>
      <c r="AK538" s="403"/>
      <c r="AL538" s="98"/>
      <c r="AM538" s="403"/>
      <c r="AN538" s="403"/>
      <c r="AO538" s="403"/>
      <c r="AP538" s="403"/>
      <c r="AQ538" s="403"/>
    </row>
    <row r="539" spans="1:43">
      <c r="A539" t="s">
        <v>1286</v>
      </c>
      <c r="B539" s="1" t="str">
        <f t="shared" si="12"/>
        <v>S55</v>
      </c>
      <c r="C539" s="1" t="str">
        <f t="shared" si="13"/>
        <v>Hlethvagi's Coins (business, B, 2)</v>
      </c>
      <c r="F539" s="37" t="s">
        <v>2122</v>
      </c>
      <c r="G539" s="37" t="s">
        <v>2123</v>
      </c>
      <c r="H539" s="61" t="s">
        <v>2650</v>
      </c>
      <c r="I539" s="61" t="s">
        <v>4007</v>
      </c>
      <c r="J539" s="61" t="s">
        <v>2164</v>
      </c>
      <c r="K539" s="61" t="s">
        <v>2156</v>
      </c>
      <c r="L539" s="61">
        <v>2</v>
      </c>
      <c r="M539" s="61"/>
      <c r="N539" s="61"/>
      <c r="O539" s="108" t="s">
        <v>6659</v>
      </c>
      <c r="P539" s="98"/>
      <c r="Q539" s="37" t="str">
        <f>IFERROR(INDEX('VOLO GUIDE TO WATERDEEP'!B$3:B$166,MATCH($H539,'VOLO GUIDE TO WATERDEEP'!$A$3:$A$166,0),1),"")</f>
        <v/>
      </c>
      <c r="R539" s="37" t="str">
        <f>IFERROR(INDEX('VOLO GUIDE TO WATERDEEP'!C$3:C$166,MATCH($H539,'VOLO GUIDE TO WATERDEEP'!$A$3:$A$166,0),1),"")</f>
        <v/>
      </c>
      <c r="S539" s="37" t="str">
        <f>IFERROR(INDEX('VOLO GUIDE TO WATERDEEP'!D$3:D$166,MATCH($H539,'VOLO GUIDE TO WATERDEEP'!$A$3:$A$166,0),1),"")</f>
        <v/>
      </c>
      <c r="T539" s="37" t="str">
        <f>IFERROR(INDEX('VOLO GUIDE TO WATERDEEP'!E$3:E$166,MATCH($H539,'VOLO GUIDE TO WATERDEEP'!$A$3:$A$166,0),1),"")</f>
        <v/>
      </c>
      <c r="U539" s="37" t="str">
        <f>IFERROR(INDEX('VOLO GUIDE TO WATERDEEP'!F$3:F$166,MATCH($H539,'VOLO GUIDE TO WATERDEEP'!$A$3:$A$166,0),1),"")</f>
        <v/>
      </c>
      <c r="V539" s="37" t="str">
        <f>IFERROR(INDEX('VOLO GUIDE TO WATERDEEP'!G$3:G$166,MATCH($H539,'VOLO GUIDE TO WATERDEEP'!$A$3:$A$166,0),1),"")</f>
        <v/>
      </c>
      <c r="W539" s="37" t="str">
        <f>IFERROR(INDEX('VOLO GUIDE TO WATERDEEP'!I$3:I$166,MATCH($H539,'VOLO GUIDE TO WATERDEEP'!$A$3:$A$166,0),1),"")</f>
        <v/>
      </c>
      <c r="X539" s="98"/>
      <c r="Y539" s="37" t="str">
        <f>IFERROR(INDEX(ORGANIZATIONS!$B$2:$B$43,MATCH($F539,ORGANIZATIONS!$G$2:$G$43,0),1),"")</f>
        <v/>
      </c>
      <c r="Z539" s="98"/>
      <c r="AA539" s="37" t="str">
        <f>IFERROR(INDEX(ORGANIZATIONS!$Z$3:$Z$45,MATCH($F539,ORGANIZATIONS!$Y$3:$Y$45,0),1),"")</f>
        <v/>
      </c>
      <c r="AB539" s="98"/>
      <c r="AC539" s="403"/>
      <c r="AD539" s="403"/>
      <c r="AE539" s="403"/>
      <c r="AF539" s="403"/>
      <c r="AG539" s="98"/>
      <c r="AH539" s="403"/>
      <c r="AI539" s="403"/>
      <c r="AJ539" s="403"/>
      <c r="AK539" s="403"/>
      <c r="AL539" s="98"/>
      <c r="AM539" s="403"/>
      <c r="AN539" s="403"/>
      <c r="AO539" s="403"/>
      <c r="AP539" s="403"/>
      <c r="AQ539" s="403"/>
    </row>
    <row r="540" spans="1:43">
      <c r="A540" t="s">
        <v>1287</v>
      </c>
      <c r="B540" s="1" t="str">
        <f t="shared" si="12"/>
        <v>S52</v>
      </c>
      <c r="C540" s="1" t="str">
        <f t="shared" si="13"/>
        <v>The South Gate (city building, A, 4)</v>
      </c>
      <c r="F540" s="37" t="s">
        <v>2124</v>
      </c>
      <c r="G540" s="37" t="s">
        <v>2125</v>
      </c>
      <c r="H540" s="61" t="s">
        <v>2651</v>
      </c>
      <c r="I540" s="61" t="s">
        <v>4007</v>
      </c>
      <c r="J540" s="61" t="s">
        <v>2143</v>
      </c>
      <c r="K540" s="61" t="s">
        <v>2151</v>
      </c>
      <c r="L540" s="61">
        <v>4</v>
      </c>
      <c r="M540" s="61"/>
      <c r="N540" s="61"/>
      <c r="O540" s="108" t="s">
        <v>6659</v>
      </c>
      <c r="P540" s="98"/>
      <c r="Q540" s="37" t="str">
        <f>IFERROR(INDEX('VOLO GUIDE TO WATERDEEP'!B$3:B$166,MATCH($H540,'VOLO GUIDE TO WATERDEEP'!$A$3:$A$166,0),1),"")</f>
        <v/>
      </c>
      <c r="R540" s="37" t="str">
        <f>IFERROR(INDEX('VOLO GUIDE TO WATERDEEP'!C$3:C$166,MATCH($H540,'VOLO GUIDE TO WATERDEEP'!$A$3:$A$166,0),1),"")</f>
        <v/>
      </c>
      <c r="S540" s="37" t="str">
        <f>IFERROR(INDEX('VOLO GUIDE TO WATERDEEP'!D$3:D$166,MATCH($H540,'VOLO GUIDE TO WATERDEEP'!$A$3:$A$166,0),1),"")</f>
        <v/>
      </c>
      <c r="T540" s="37" t="str">
        <f>IFERROR(INDEX('VOLO GUIDE TO WATERDEEP'!E$3:E$166,MATCH($H540,'VOLO GUIDE TO WATERDEEP'!$A$3:$A$166,0),1),"")</f>
        <v/>
      </c>
      <c r="U540" s="37" t="str">
        <f>IFERROR(INDEX('VOLO GUIDE TO WATERDEEP'!F$3:F$166,MATCH($H540,'VOLO GUIDE TO WATERDEEP'!$A$3:$A$166,0),1),"")</f>
        <v/>
      </c>
      <c r="V540" s="37" t="str">
        <f>IFERROR(INDEX('VOLO GUIDE TO WATERDEEP'!G$3:G$166,MATCH($H540,'VOLO GUIDE TO WATERDEEP'!$A$3:$A$166,0),1),"")</f>
        <v/>
      </c>
      <c r="W540" s="37" t="str">
        <f>IFERROR(INDEX('VOLO GUIDE TO WATERDEEP'!I$3:I$166,MATCH($H540,'VOLO GUIDE TO WATERDEEP'!$A$3:$A$166,0),1),"")</f>
        <v/>
      </c>
      <c r="X540" s="98"/>
      <c r="Y540" s="37" t="str">
        <f>IFERROR(INDEX(ORGANIZATIONS!$B$2:$B$43,MATCH($F540,ORGANIZATIONS!$G$2:$G$43,0),1),"")</f>
        <v/>
      </c>
      <c r="Z540" s="98"/>
      <c r="AA540" s="37" t="str">
        <f>IFERROR(INDEX(ORGANIZATIONS!$Z$3:$Z$45,MATCH($F540,ORGANIZATIONS!$Y$3:$Y$45,0),1),"")</f>
        <v/>
      </c>
      <c r="AB540" s="98"/>
      <c r="AC540" s="403"/>
      <c r="AD540" s="403"/>
      <c r="AE540" s="403"/>
      <c r="AF540" s="403"/>
      <c r="AG540" s="98"/>
      <c r="AH540" s="403"/>
      <c r="AI540" s="403"/>
      <c r="AJ540" s="403"/>
      <c r="AK540" s="403"/>
      <c r="AL540" s="98"/>
      <c r="AM540" s="403"/>
      <c r="AN540" s="403"/>
      <c r="AO540" s="403"/>
      <c r="AP540" s="403"/>
      <c r="AQ540" s="403"/>
    </row>
    <row r="541" spans="1:43">
      <c r="A541" t="s">
        <v>1288</v>
      </c>
      <c r="B541" s="1" t="str">
        <f t="shared" ref="B541:B562" si="14">LEFT(LEFT(A541,FIND(":",A541)),LEN(LEFT(A541,FIND(":",A541)))-1)</f>
        <v>S53</v>
      </c>
      <c r="C541" s="1" t="str">
        <f t="shared" ref="C541:C562" si="15">RIGHT(A541,LEN(A541)-FIND(":",A541)-1)</f>
        <v>East Torch Tower (city building, A, 5)</v>
      </c>
      <c r="F541" s="37" t="s">
        <v>2126</v>
      </c>
      <c r="G541" s="37" t="s">
        <v>2127</v>
      </c>
      <c r="H541" s="61" t="s">
        <v>2652</v>
      </c>
      <c r="I541" s="61" t="s">
        <v>4007</v>
      </c>
      <c r="J541" s="61" t="s">
        <v>2143</v>
      </c>
      <c r="K541" s="61" t="s">
        <v>2151</v>
      </c>
      <c r="L541" s="61">
        <v>5</v>
      </c>
      <c r="M541" s="61"/>
      <c r="N541" s="61"/>
      <c r="O541" s="108" t="s">
        <v>6659</v>
      </c>
      <c r="P541" s="98"/>
      <c r="Q541" s="37" t="str">
        <f>IFERROR(INDEX('VOLO GUIDE TO WATERDEEP'!B$3:B$166,MATCH($H541,'VOLO GUIDE TO WATERDEEP'!$A$3:$A$166,0),1),"")</f>
        <v/>
      </c>
      <c r="R541" s="37" t="str">
        <f>IFERROR(INDEX('VOLO GUIDE TO WATERDEEP'!C$3:C$166,MATCH($H541,'VOLO GUIDE TO WATERDEEP'!$A$3:$A$166,0),1),"")</f>
        <v/>
      </c>
      <c r="S541" s="37" t="str">
        <f>IFERROR(INDEX('VOLO GUIDE TO WATERDEEP'!D$3:D$166,MATCH($H541,'VOLO GUIDE TO WATERDEEP'!$A$3:$A$166,0),1),"")</f>
        <v/>
      </c>
      <c r="T541" s="37" t="str">
        <f>IFERROR(INDEX('VOLO GUIDE TO WATERDEEP'!E$3:E$166,MATCH($H541,'VOLO GUIDE TO WATERDEEP'!$A$3:$A$166,0),1),"")</f>
        <v/>
      </c>
      <c r="U541" s="37" t="str">
        <f>IFERROR(INDEX('VOLO GUIDE TO WATERDEEP'!F$3:F$166,MATCH($H541,'VOLO GUIDE TO WATERDEEP'!$A$3:$A$166,0),1),"")</f>
        <v/>
      </c>
      <c r="V541" s="37" t="str">
        <f>IFERROR(INDEX('VOLO GUIDE TO WATERDEEP'!G$3:G$166,MATCH($H541,'VOLO GUIDE TO WATERDEEP'!$A$3:$A$166,0),1),"")</f>
        <v/>
      </c>
      <c r="W541" s="37" t="str">
        <f>IFERROR(INDEX('VOLO GUIDE TO WATERDEEP'!I$3:I$166,MATCH($H541,'VOLO GUIDE TO WATERDEEP'!$A$3:$A$166,0),1),"")</f>
        <v/>
      </c>
      <c r="X541" s="98"/>
      <c r="Y541" s="37" t="str">
        <f>IFERROR(INDEX(ORGANIZATIONS!$B$2:$B$43,MATCH($F541,ORGANIZATIONS!$G$2:$G$43,0),1),"")</f>
        <v/>
      </c>
      <c r="Z541" s="98"/>
      <c r="AA541" s="37" t="str">
        <f>IFERROR(INDEX(ORGANIZATIONS!$Z$3:$Z$45,MATCH($F541,ORGANIZATIONS!$Y$3:$Y$45,0),1),"")</f>
        <v/>
      </c>
      <c r="AB541" s="98"/>
      <c r="AC541" s="403"/>
      <c r="AD541" s="403"/>
      <c r="AE541" s="403"/>
      <c r="AF541" s="403"/>
      <c r="AG541" s="98"/>
      <c r="AH541" s="403"/>
      <c r="AI541" s="403"/>
      <c r="AJ541" s="403"/>
      <c r="AK541" s="403"/>
      <c r="AL541" s="98"/>
      <c r="AM541" s="403"/>
      <c r="AN541" s="403"/>
      <c r="AO541" s="403"/>
      <c r="AP541" s="403"/>
      <c r="AQ541" s="403"/>
    </row>
    <row r="542" spans="1:43">
      <c r="A542" t="s">
        <v>1289</v>
      </c>
      <c r="B542" s="1" t="str">
        <f t="shared" si="14"/>
        <v>S54</v>
      </c>
      <c r="C542" s="1" t="str">
        <f t="shared" si="15"/>
        <v>Formerly Prestar's Furniture (ruined building, D, 1)</v>
      </c>
      <c r="F542" s="37" t="s">
        <v>2128</v>
      </c>
      <c r="G542" s="37" t="s">
        <v>2129</v>
      </c>
      <c r="H542" s="61" t="s">
        <v>2653</v>
      </c>
      <c r="I542" s="61" t="s">
        <v>4007</v>
      </c>
      <c r="J542" s="61" t="s">
        <v>2199</v>
      </c>
      <c r="K542" s="61" t="s">
        <v>2158</v>
      </c>
      <c r="L542" s="61">
        <v>1</v>
      </c>
      <c r="M542" s="61"/>
      <c r="N542" s="61"/>
      <c r="O542" s="108" t="s">
        <v>6659</v>
      </c>
      <c r="P542" s="98"/>
      <c r="Q542" s="37" t="str">
        <f>IFERROR(INDEX('VOLO GUIDE TO WATERDEEP'!B$3:B$166,MATCH($H542,'VOLO GUIDE TO WATERDEEP'!$A$3:$A$166,0),1),"")</f>
        <v/>
      </c>
      <c r="R542" s="37" t="str">
        <f>IFERROR(INDEX('VOLO GUIDE TO WATERDEEP'!C$3:C$166,MATCH($H542,'VOLO GUIDE TO WATERDEEP'!$A$3:$A$166,0),1),"")</f>
        <v/>
      </c>
      <c r="S542" s="37" t="str">
        <f>IFERROR(INDEX('VOLO GUIDE TO WATERDEEP'!D$3:D$166,MATCH($H542,'VOLO GUIDE TO WATERDEEP'!$A$3:$A$166,0),1),"")</f>
        <v/>
      </c>
      <c r="T542" s="37" t="str">
        <f>IFERROR(INDEX('VOLO GUIDE TO WATERDEEP'!E$3:E$166,MATCH($H542,'VOLO GUIDE TO WATERDEEP'!$A$3:$A$166,0),1),"")</f>
        <v/>
      </c>
      <c r="U542" s="37" t="str">
        <f>IFERROR(INDEX('VOLO GUIDE TO WATERDEEP'!F$3:F$166,MATCH($H542,'VOLO GUIDE TO WATERDEEP'!$A$3:$A$166,0),1),"")</f>
        <v/>
      </c>
      <c r="V542" s="37" t="str">
        <f>IFERROR(INDEX('VOLO GUIDE TO WATERDEEP'!G$3:G$166,MATCH($H542,'VOLO GUIDE TO WATERDEEP'!$A$3:$A$166,0),1),"")</f>
        <v/>
      </c>
      <c r="W542" s="37" t="str">
        <f>IFERROR(INDEX('VOLO GUIDE TO WATERDEEP'!I$3:I$166,MATCH($H542,'VOLO GUIDE TO WATERDEEP'!$A$3:$A$166,0),1),"")</f>
        <v/>
      </c>
      <c r="X542" s="98"/>
      <c r="Y542" s="37" t="str">
        <f>IFERROR(INDEX(ORGANIZATIONS!$B$2:$B$43,MATCH($F542,ORGANIZATIONS!$G$2:$G$43,0),1),"")</f>
        <v/>
      </c>
      <c r="Z542" s="98"/>
      <c r="AA542" s="37" t="str">
        <f>IFERROR(INDEX(ORGANIZATIONS!$Z$3:$Z$45,MATCH($F542,ORGANIZATIONS!$Y$3:$Y$45,0),1),"")</f>
        <v/>
      </c>
      <c r="AB542" s="98"/>
      <c r="AC542" s="403"/>
      <c r="AD542" s="403"/>
      <c r="AE542" s="403"/>
      <c r="AF542" s="403"/>
      <c r="AG542" s="98"/>
      <c r="AH542" s="403"/>
      <c r="AI542" s="403"/>
      <c r="AJ542" s="403"/>
      <c r="AK542" s="403"/>
      <c r="AL542" s="98"/>
      <c r="AM542" s="403"/>
      <c r="AN542" s="403"/>
      <c r="AO542" s="403"/>
      <c r="AP542" s="403"/>
      <c r="AQ542" s="403"/>
    </row>
    <row r="543" spans="1:43">
      <c r="B543" s="1"/>
      <c r="C543" s="1"/>
      <c r="F543" s="37"/>
      <c r="G543" s="37"/>
      <c r="H543" s="61" t="s">
        <v>5839</v>
      </c>
      <c r="I543" s="61" t="s">
        <v>3293</v>
      </c>
      <c r="J543" s="61"/>
      <c r="K543" s="61"/>
      <c r="L543" s="61"/>
      <c r="M543" s="61"/>
      <c r="N543" s="61"/>
      <c r="O543" s="108" t="s">
        <v>6751</v>
      </c>
      <c r="P543" s="98"/>
      <c r="Q543" s="37"/>
      <c r="R543" s="37"/>
      <c r="S543" s="37"/>
      <c r="T543" s="37"/>
      <c r="U543" s="37"/>
      <c r="V543" s="37"/>
      <c r="W543" s="37"/>
      <c r="X543" s="98"/>
      <c r="Y543" s="37"/>
      <c r="Z543" s="98"/>
      <c r="AA543" s="37"/>
      <c r="AB543" s="98"/>
      <c r="AC543" s="403"/>
      <c r="AD543" s="403"/>
      <c r="AE543" s="403"/>
      <c r="AF543" s="403"/>
      <c r="AG543" s="98"/>
      <c r="AH543" s="403"/>
      <c r="AI543" s="403"/>
      <c r="AJ543" s="403"/>
      <c r="AK543" s="403"/>
      <c r="AL543" s="98"/>
      <c r="AM543" s="403"/>
      <c r="AN543" s="403"/>
      <c r="AO543" s="403"/>
      <c r="AP543" s="403"/>
      <c r="AQ543" s="403"/>
    </row>
    <row r="544" spans="1:43">
      <c r="B544" s="1"/>
      <c r="C544" s="1"/>
      <c r="F544" s="37"/>
      <c r="G544" s="37"/>
      <c r="H544" s="61" t="s">
        <v>6576</v>
      </c>
      <c r="I544" s="61" t="s">
        <v>4007</v>
      </c>
      <c r="J544" s="61"/>
      <c r="K544" s="61"/>
      <c r="L544" s="61"/>
      <c r="M544" s="61"/>
      <c r="N544" s="61"/>
      <c r="O544" s="108" t="s">
        <v>6752</v>
      </c>
      <c r="P544" s="98"/>
      <c r="Q544" s="37"/>
      <c r="R544" s="37"/>
      <c r="S544" s="37"/>
      <c r="T544" s="37"/>
      <c r="U544" s="37"/>
      <c r="V544" s="37"/>
      <c r="W544" s="37"/>
      <c r="X544" s="98"/>
      <c r="Y544" s="37"/>
      <c r="Z544" s="98"/>
      <c r="AA544" s="37"/>
      <c r="AB544" s="98"/>
      <c r="AC544" s="403"/>
      <c r="AD544" s="403"/>
      <c r="AE544" s="403"/>
      <c r="AF544" s="403"/>
      <c r="AG544" s="98"/>
      <c r="AH544" s="403"/>
      <c r="AI544" s="403"/>
      <c r="AJ544" s="403"/>
      <c r="AK544" s="403"/>
      <c r="AL544" s="98"/>
      <c r="AM544" s="403"/>
      <c r="AN544" s="403"/>
      <c r="AO544" s="403"/>
      <c r="AP544" s="403"/>
      <c r="AQ544" s="403"/>
    </row>
    <row r="545" spans="1:43">
      <c r="B545" s="1"/>
      <c r="C545" s="1"/>
      <c r="F545" s="37"/>
      <c r="G545" s="37"/>
      <c r="H545" s="61" t="s">
        <v>6577</v>
      </c>
      <c r="I545" s="61" t="s">
        <v>4007</v>
      </c>
      <c r="J545" s="61"/>
      <c r="K545" s="61"/>
      <c r="L545" s="61"/>
      <c r="M545" s="61"/>
      <c r="N545" s="61"/>
      <c r="O545" s="108" t="s">
        <v>6753</v>
      </c>
      <c r="P545" s="98"/>
      <c r="Q545" s="37"/>
      <c r="R545" s="37"/>
      <c r="S545" s="37"/>
      <c r="T545" s="37"/>
      <c r="U545" s="37"/>
      <c r="V545" s="37"/>
      <c r="W545" s="37"/>
      <c r="X545" s="98"/>
      <c r="Y545" s="37"/>
      <c r="Z545" s="98"/>
      <c r="AA545" s="37"/>
      <c r="AB545" s="98"/>
      <c r="AC545" s="403"/>
      <c r="AD545" s="403"/>
      <c r="AE545" s="403"/>
      <c r="AF545" s="403"/>
      <c r="AG545" s="98"/>
      <c r="AH545" s="403"/>
      <c r="AI545" s="403"/>
      <c r="AJ545" s="403"/>
      <c r="AK545" s="403"/>
      <c r="AL545" s="98"/>
      <c r="AM545" s="403"/>
      <c r="AN545" s="403"/>
      <c r="AO545" s="403"/>
      <c r="AP545" s="403"/>
      <c r="AQ545" s="403"/>
    </row>
    <row r="546" spans="1:43">
      <c r="B546" s="1"/>
      <c r="C546" s="1"/>
      <c r="F546" s="37"/>
      <c r="G546" s="37"/>
      <c r="H546" s="61" t="s">
        <v>6578</v>
      </c>
      <c r="I546" s="61" t="s">
        <v>4007</v>
      </c>
      <c r="J546" s="61"/>
      <c r="K546" s="61"/>
      <c r="L546" s="61"/>
      <c r="M546" s="61"/>
      <c r="N546" s="61"/>
      <c r="O546" s="108" t="s">
        <v>6754</v>
      </c>
      <c r="P546" s="98"/>
      <c r="Q546" s="37"/>
      <c r="R546" s="37"/>
      <c r="S546" s="37"/>
      <c r="T546" s="37"/>
      <c r="U546" s="37"/>
      <c r="V546" s="37"/>
      <c r="W546" s="37"/>
      <c r="X546" s="98"/>
      <c r="Y546" s="37"/>
      <c r="Z546" s="98"/>
      <c r="AA546" s="37"/>
      <c r="AB546" s="98"/>
      <c r="AC546" s="403"/>
      <c r="AD546" s="403"/>
      <c r="AE546" s="403"/>
      <c r="AF546" s="403"/>
      <c r="AG546" s="98"/>
      <c r="AH546" s="403"/>
      <c r="AI546" s="403"/>
      <c r="AJ546" s="403"/>
      <c r="AK546" s="403"/>
      <c r="AL546" s="98"/>
      <c r="AM546" s="403"/>
      <c r="AN546" s="403"/>
      <c r="AO546" s="403"/>
      <c r="AP546" s="403"/>
      <c r="AQ546" s="403"/>
    </row>
    <row r="547" spans="1:43">
      <c r="B547" s="1"/>
      <c r="C547" s="1"/>
      <c r="F547" s="37"/>
      <c r="G547" s="37"/>
      <c r="H547" s="61" t="s">
        <v>6579</v>
      </c>
      <c r="I547" s="61" t="s">
        <v>4007</v>
      </c>
      <c r="J547" s="61"/>
      <c r="K547" s="61"/>
      <c r="L547" s="61"/>
      <c r="M547" s="61"/>
      <c r="N547" s="61"/>
      <c r="O547" s="108" t="s">
        <v>6755</v>
      </c>
      <c r="P547" s="98"/>
      <c r="Q547" s="37"/>
      <c r="R547" s="37"/>
      <c r="S547" s="37"/>
      <c r="T547" s="37"/>
      <c r="U547" s="37"/>
      <c r="V547" s="37"/>
      <c r="W547" s="37"/>
      <c r="X547" s="98"/>
      <c r="Y547" s="37"/>
      <c r="Z547" s="98"/>
      <c r="AA547" s="37"/>
      <c r="AB547" s="98"/>
      <c r="AC547" s="403"/>
      <c r="AD547" s="403"/>
      <c r="AE547" s="403"/>
      <c r="AF547" s="403"/>
      <c r="AG547" s="98"/>
      <c r="AH547" s="403"/>
      <c r="AI547" s="403"/>
      <c r="AJ547" s="403"/>
      <c r="AK547" s="403"/>
      <c r="AL547" s="98"/>
      <c r="AM547" s="403"/>
      <c r="AN547" s="403"/>
      <c r="AO547" s="403"/>
      <c r="AP547" s="403"/>
      <c r="AQ547" s="403"/>
    </row>
    <row r="548" spans="1:43">
      <c r="B548" s="1"/>
      <c r="C548" s="1"/>
      <c r="F548" s="37"/>
      <c r="G548" s="37"/>
      <c r="H548" s="61" t="s">
        <v>6580</v>
      </c>
      <c r="I548" s="61" t="s">
        <v>4007</v>
      </c>
      <c r="J548" s="61"/>
      <c r="K548" s="61"/>
      <c r="L548" s="61"/>
      <c r="M548" s="61"/>
      <c r="N548" s="61"/>
      <c r="O548" s="108" t="s">
        <v>6756</v>
      </c>
      <c r="P548" s="98"/>
      <c r="Q548" s="37"/>
      <c r="R548" s="37"/>
      <c r="S548" s="37"/>
      <c r="T548" s="37"/>
      <c r="U548" s="37"/>
      <c r="V548" s="37"/>
      <c r="W548" s="37"/>
      <c r="X548" s="98"/>
      <c r="Y548" s="37"/>
      <c r="Z548" s="98"/>
      <c r="AA548" s="37"/>
      <c r="AB548" s="98"/>
      <c r="AC548" s="403"/>
      <c r="AD548" s="403"/>
      <c r="AE548" s="403"/>
      <c r="AF548" s="403"/>
      <c r="AG548" s="98"/>
      <c r="AH548" s="403"/>
      <c r="AI548" s="403"/>
      <c r="AJ548" s="403"/>
      <c r="AK548" s="403"/>
      <c r="AL548" s="98"/>
      <c r="AM548" s="403"/>
      <c r="AN548" s="403"/>
      <c r="AO548" s="403"/>
      <c r="AP548" s="403"/>
      <c r="AQ548" s="403"/>
    </row>
    <row r="549" spans="1:43">
      <c r="B549" s="1"/>
      <c r="C549" s="1"/>
      <c r="F549" s="37"/>
      <c r="G549" s="37"/>
      <c r="H549" s="96" t="s">
        <v>6581</v>
      </c>
      <c r="I549" s="61" t="s">
        <v>4007</v>
      </c>
      <c r="J549" s="61"/>
      <c r="K549" s="61"/>
      <c r="L549" s="61"/>
      <c r="M549" s="61"/>
      <c r="N549" s="61"/>
      <c r="O549" s="108" t="s">
        <v>6757</v>
      </c>
      <c r="P549" s="98"/>
      <c r="Q549" s="37"/>
      <c r="R549" s="37"/>
      <c r="S549" s="37"/>
      <c r="T549" s="37"/>
      <c r="U549" s="37"/>
      <c r="V549" s="37"/>
      <c r="W549" s="37"/>
      <c r="X549" s="98"/>
      <c r="Y549" s="37"/>
      <c r="Z549" s="98"/>
      <c r="AA549" s="37"/>
      <c r="AB549" s="98"/>
      <c r="AC549" s="403"/>
      <c r="AD549" s="403"/>
      <c r="AE549" s="403"/>
      <c r="AF549" s="403"/>
      <c r="AG549" s="98"/>
      <c r="AH549" s="403"/>
      <c r="AI549" s="403"/>
      <c r="AJ549" s="403"/>
      <c r="AK549" s="403"/>
      <c r="AL549" s="98"/>
      <c r="AM549" s="403"/>
      <c r="AN549" s="403"/>
      <c r="AO549" s="403"/>
      <c r="AP549" s="403"/>
      <c r="AQ549" s="403"/>
    </row>
    <row r="550" spans="1:43">
      <c r="B550" s="1"/>
      <c r="C550" s="1"/>
      <c r="F550" s="37"/>
      <c r="G550" s="37"/>
      <c r="H550" s="103" t="s">
        <v>6582</v>
      </c>
      <c r="I550" s="61" t="s">
        <v>4007</v>
      </c>
      <c r="J550" s="61"/>
      <c r="K550" s="61"/>
      <c r="L550" s="61"/>
      <c r="M550" s="61"/>
      <c r="N550" s="61"/>
      <c r="O550" s="108" t="s">
        <v>7256</v>
      </c>
      <c r="P550" s="98"/>
      <c r="Q550" s="37"/>
      <c r="R550" s="37"/>
      <c r="S550" s="37"/>
      <c r="T550" s="37"/>
      <c r="U550" s="37"/>
      <c r="V550" s="37"/>
      <c r="W550" s="37"/>
      <c r="X550" s="98"/>
      <c r="Y550" s="37"/>
      <c r="Z550" s="98"/>
      <c r="AA550" s="37"/>
      <c r="AB550" s="98"/>
      <c r="AC550" s="403"/>
      <c r="AD550" s="403"/>
      <c r="AE550" s="403"/>
      <c r="AF550" s="403"/>
      <c r="AG550" s="98"/>
      <c r="AH550" s="403"/>
      <c r="AI550" s="403"/>
      <c r="AJ550" s="403"/>
      <c r="AK550" s="403"/>
      <c r="AL550" s="98"/>
      <c r="AM550" s="403"/>
      <c r="AN550" s="403"/>
      <c r="AO550" s="403"/>
      <c r="AP550" s="403"/>
      <c r="AQ550" s="403"/>
    </row>
    <row r="551" spans="1:43">
      <c r="B551" s="1"/>
      <c r="C551" s="1"/>
      <c r="F551" s="37"/>
      <c r="G551" s="37"/>
      <c r="H551" s="97" t="s">
        <v>6584</v>
      </c>
      <c r="I551" s="61" t="s">
        <v>4007</v>
      </c>
      <c r="J551" s="61"/>
      <c r="K551" s="61"/>
      <c r="L551" s="61"/>
      <c r="M551" s="61"/>
      <c r="N551" s="61"/>
      <c r="O551" s="108" t="s">
        <v>6758</v>
      </c>
      <c r="P551" s="98"/>
      <c r="Q551" s="37"/>
      <c r="R551" s="37"/>
      <c r="S551" s="37"/>
      <c r="T551" s="37"/>
      <c r="U551" s="37"/>
      <c r="V551" s="37"/>
      <c r="W551" s="37"/>
      <c r="X551" s="98"/>
      <c r="Y551" s="37"/>
      <c r="Z551" s="98"/>
      <c r="AA551" s="37"/>
      <c r="AB551" s="98"/>
      <c r="AC551" s="403"/>
      <c r="AD551" s="403"/>
      <c r="AE551" s="403"/>
      <c r="AF551" s="403"/>
      <c r="AG551" s="98"/>
      <c r="AH551" s="403"/>
      <c r="AI551" s="403"/>
      <c r="AJ551" s="403"/>
      <c r="AK551" s="403"/>
      <c r="AL551" s="98"/>
      <c r="AM551" s="403"/>
      <c r="AN551" s="403"/>
      <c r="AO551" s="403"/>
      <c r="AP551" s="403"/>
      <c r="AQ551" s="403"/>
    </row>
    <row r="552" spans="1:43">
      <c r="B552" s="1"/>
      <c r="C552" s="1"/>
      <c r="F552" s="37"/>
      <c r="G552" s="37"/>
      <c r="H552" s="61" t="s">
        <v>6585</v>
      </c>
      <c r="I552" s="61" t="s">
        <v>4007</v>
      </c>
      <c r="J552" s="61"/>
      <c r="K552" s="61"/>
      <c r="L552" s="61"/>
      <c r="M552" s="61"/>
      <c r="N552" s="61"/>
      <c r="O552" s="108" t="s">
        <v>6759</v>
      </c>
      <c r="P552" s="98"/>
      <c r="Q552" s="37"/>
      <c r="R552" s="37"/>
      <c r="S552" s="37"/>
      <c r="T552" s="37"/>
      <c r="U552" s="37"/>
      <c r="V552" s="37"/>
      <c r="W552" s="37"/>
      <c r="X552" s="98"/>
      <c r="Y552" s="37"/>
      <c r="Z552" s="98"/>
      <c r="AA552" s="37"/>
      <c r="AB552" s="98"/>
      <c r="AC552" s="403"/>
      <c r="AD552" s="403"/>
      <c r="AE552" s="403"/>
      <c r="AF552" s="403"/>
      <c r="AG552" s="98"/>
      <c r="AH552" s="403"/>
      <c r="AI552" s="403"/>
      <c r="AJ552" s="403"/>
      <c r="AK552" s="403"/>
      <c r="AL552" s="98"/>
      <c r="AM552" s="403"/>
      <c r="AN552" s="403"/>
      <c r="AO552" s="403"/>
      <c r="AP552" s="403"/>
      <c r="AQ552" s="403"/>
    </row>
    <row r="553" spans="1:43">
      <c r="B553" s="1"/>
      <c r="C553" s="1"/>
      <c r="F553" s="37"/>
      <c r="G553" s="37"/>
      <c r="H553" s="61"/>
      <c r="I553" s="61" t="s">
        <v>4007</v>
      </c>
      <c r="J553" s="61"/>
      <c r="K553" s="61"/>
      <c r="L553" s="61"/>
      <c r="M553" s="61"/>
      <c r="N553" s="61"/>
      <c r="O553" s="108" t="s">
        <v>6659</v>
      </c>
      <c r="P553" s="98"/>
      <c r="Q553" s="37"/>
      <c r="R553" s="37"/>
      <c r="S553" s="37"/>
      <c r="T553" s="37"/>
      <c r="U553" s="37"/>
      <c r="V553" s="37"/>
      <c r="W553" s="37"/>
      <c r="X553" s="98"/>
      <c r="Y553" s="37"/>
      <c r="Z553" s="98"/>
      <c r="AA553" s="37"/>
      <c r="AB553" s="98"/>
      <c r="AC553" s="403"/>
      <c r="AD553" s="403"/>
      <c r="AE553" s="403"/>
      <c r="AF553" s="403"/>
      <c r="AG553" s="98"/>
      <c r="AH553" s="403"/>
      <c r="AI553" s="403"/>
      <c r="AJ553" s="403"/>
      <c r="AK553" s="403"/>
      <c r="AL553" s="98"/>
      <c r="AM553" s="403"/>
      <c r="AN553" s="403"/>
      <c r="AO553" s="403"/>
      <c r="AP553" s="403"/>
      <c r="AQ553" s="403"/>
    </row>
    <row r="554" spans="1:43">
      <c r="B554" s="1"/>
      <c r="C554" s="1"/>
      <c r="F554" s="37"/>
      <c r="G554" s="37"/>
      <c r="H554" s="61"/>
      <c r="I554" s="61" t="s">
        <v>4007</v>
      </c>
      <c r="J554" s="61"/>
      <c r="K554" s="61"/>
      <c r="L554" s="61"/>
      <c r="M554" s="61"/>
      <c r="N554" s="61"/>
      <c r="O554" s="108" t="s">
        <v>6659</v>
      </c>
      <c r="P554" s="98"/>
      <c r="Q554" s="37"/>
      <c r="R554" s="37"/>
      <c r="S554" s="37"/>
      <c r="T554" s="37"/>
      <c r="U554" s="37"/>
      <c r="V554" s="37"/>
      <c r="W554" s="37"/>
      <c r="X554" s="98"/>
      <c r="Y554" s="37"/>
      <c r="Z554" s="98"/>
      <c r="AA554" s="37"/>
      <c r="AB554" s="98"/>
      <c r="AC554" s="403"/>
      <c r="AD554" s="403"/>
      <c r="AE554" s="403"/>
      <c r="AF554" s="403"/>
      <c r="AG554" s="98"/>
      <c r="AH554" s="403"/>
      <c r="AI554" s="403"/>
      <c r="AJ554" s="403"/>
      <c r="AK554" s="403"/>
      <c r="AL554" s="98"/>
      <c r="AM554" s="403"/>
      <c r="AN554" s="403"/>
      <c r="AO554" s="403"/>
      <c r="AP554" s="403"/>
      <c r="AQ554" s="403"/>
    </row>
    <row r="555" spans="1:43">
      <c r="B555" s="1"/>
      <c r="C555" s="1"/>
      <c r="F555" s="37"/>
      <c r="G555" s="37"/>
      <c r="H555" s="61"/>
      <c r="I555" s="61" t="s">
        <v>4007</v>
      </c>
      <c r="J555" s="61"/>
      <c r="K555" s="61"/>
      <c r="L555" s="61"/>
      <c r="M555" s="61"/>
      <c r="N555" s="61"/>
      <c r="O555" s="108" t="s">
        <v>6659</v>
      </c>
      <c r="P555" s="98"/>
      <c r="Q555" s="37"/>
      <c r="R555" s="37"/>
      <c r="S555" s="37"/>
      <c r="T555" s="37"/>
      <c r="U555" s="37"/>
      <c r="V555" s="37"/>
      <c r="W555" s="37"/>
      <c r="X555" s="98"/>
      <c r="Y555" s="37"/>
      <c r="Z555" s="98"/>
      <c r="AA555" s="37"/>
      <c r="AB555" s="98"/>
      <c r="AC555" s="403"/>
      <c r="AD555" s="403"/>
      <c r="AE555" s="403"/>
      <c r="AF555" s="403"/>
      <c r="AG555" s="98"/>
      <c r="AH555" s="403"/>
      <c r="AI555" s="403"/>
      <c r="AJ555" s="403"/>
      <c r="AK555" s="403"/>
      <c r="AL555" s="98"/>
      <c r="AM555" s="403"/>
      <c r="AN555" s="403"/>
      <c r="AO555" s="403"/>
      <c r="AP555" s="403"/>
      <c r="AQ555" s="403"/>
    </row>
    <row r="556" spans="1:43">
      <c r="A556" t="s">
        <v>1290</v>
      </c>
      <c r="B556" s="1" t="str">
        <f t="shared" si="14"/>
        <v>H1</v>
      </c>
      <c r="C556" s="1" t="str">
        <f t="shared" si="15"/>
        <v>Harborwatch Tower (city building, A, 4)</v>
      </c>
      <c r="F556" s="37" t="s">
        <v>2130</v>
      </c>
      <c r="G556" s="37" t="s">
        <v>2131</v>
      </c>
      <c r="H556" s="61" t="s">
        <v>2654</v>
      </c>
      <c r="I556" s="61" t="s">
        <v>4006</v>
      </c>
      <c r="J556" s="61" t="s">
        <v>2143</v>
      </c>
      <c r="K556" s="61" t="s">
        <v>2151</v>
      </c>
      <c r="L556" s="61">
        <v>4</v>
      </c>
      <c r="M556" s="61"/>
      <c r="N556" s="61"/>
      <c r="O556" s="108" t="s">
        <v>6659</v>
      </c>
      <c r="P556" s="98"/>
      <c r="Q556" s="37" t="str">
        <f>IFERROR(INDEX('VOLO GUIDE TO WATERDEEP'!B$3:B$166,MATCH($H556,'VOLO GUIDE TO WATERDEEP'!$A$3:$A$166,0),1),"")</f>
        <v/>
      </c>
      <c r="R556" s="37" t="str">
        <f>IFERROR(INDEX('VOLO GUIDE TO WATERDEEP'!C$3:C$166,MATCH($H556,'VOLO GUIDE TO WATERDEEP'!$A$3:$A$166,0),1),"")</f>
        <v/>
      </c>
      <c r="S556" s="37" t="str">
        <f>IFERROR(INDEX('VOLO GUIDE TO WATERDEEP'!D$3:D$166,MATCH($H556,'VOLO GUIDE TO WATERDEEP'!$A$3:$A$166,0),1),"")</f>
        <v/>
      </c>
      <c r="T556" s="37" t="str">
        <f>IFERROR(INDEX('VOLO GUIDE TO WATERDEEP'!E$3:E$166,MATCH($H556,'VOLO GUIDE TO WATERDEEP'!$A$3:$A$166,0),1),"")</f>
        <v/>
      </c>
      <c r="U556" s="37" t="str">
        <f>IFERROR(INDEX('VOLO GUIDE TO WATERDEEP'!F$3:F$166,MATCH($H556,'VOLO GUIDE TO WATERDEEP'!$A$3:$A$166,0),1),"")</f>
        <v/>
      </c>
      <c r="V556" s="37" t="str">
        <f>IFERROR(INDEX('VOLO GUIDE TO WATERDEEP'!G$3:G$166,MATCH($H556,'VOLO GUIDE TO WATERDEEP'!$A$3:$A$166,0),1),"")</f>
        <v/>
      </c>
      <c r="W556" s="37" t="str">
        <f>IFERROR(INDEX('VOLO GUIDE TO WATERDEEP'!I$3:I$166,MATCH($H556,'VOLO GUIDE TO WATERDEEP'!$A$3:$A$166,0),1),"")</f>
        <v/>
      </c>
      <c r="X556" s="98"/>
      <c r="Y556" s="37" t="str">
        <f>IFERROR(INDEX(ORGANIZATIONS!$B$2:$B$43,MATCH($F556,ORGANIZATIONS!$G$2:$G$43,0),1),"")</f>
        <v/>
      </c>
      <c r="Z556" s="98"/>
      <c r="AA556" s="37" t="str">
        <f>IFERROR(INDEX(ORGANIZATIONS!$Z$3:$Z$45,MATCH($F556,ORGANIZATIONS!$Y$3:$Y$45,0),1),"")</f>
        <v/>
      </c>
      <c r="AB556" s="98"/>
      <c r="AC556" s="403"/>
      <c r="AD556" s="403"/>
      <c r="AE556" s="403"/>
      <c r="AF556" s="403"/>
      <c r="AG556" s="98"/>
      <c r="AH556" s="403"/>
      <c r="AI556" s="403"/>
      <c r="AJ556" s="403"/>
      <c r="AK556" s="403"/>
      <c r="AL556" s="98"/>
      <c r="AM556" s="403"/>
      <c r="AN556" s="403"/>
      <c r="AO556" s="403"/>
      <c r="AP556" s="403"/>
      <c r="AQ556" s="403"/>
    </row>
    <row r="557" spans="1:43">
      <c r="A557" t="s">
        <v>1291</v>
      </c>
      <c r="B557" s="1" t="str">
        <f t="shared" si="14"/>
        <v>H2</v>
      </c>
      <c r="C557" s="1" t="str">
        <f t="shared" si="15"/>
        <v>Smugglers' Bane Tower (city building, A, 4)</v>
      </c>
      <c r="F557" s="37" t="s">
        <v>2132</v>
      </c>
      <c r="G557" s="37" t="s">
        <v>2133</v>
      </c>
      <c r="H557" s="61" t="s">
        <v>2655</v>
      </c>
      <c r="I557" s="61" t="s">
        <v>4006</v>
      </c>
      <c r="J557" s="61" t="s">
        <v>2143</v>
      </c>
      <c r="K557" s="61" t="s">
        <v>2151</v>
      </c>
      <c r="L557" s="61">
        <v>4</v>
      </c>
      <c r="M557" s="61"/>
      <c r="N557" s="61"/>
      <c r="O557" s="108" t="s">
        <v>6659</v>
      </c>
      <c r="P557" s="98"/>
      <c r="Q557" s="37" t="str">
        <f>IFERROR(INDEX('VOLO GUIDE TO WATERDEEP'!B$3:B$166,MATCH($H557,'VOLO GUIDE TO WATERDEEP'!$A$3:$A$166,0),1),"")</f>
        <v/>
      </c>
      <c r="R557" s="37" t="str">
        <f>IFERROR(INDEX('VOLO GUIDE TO WATERDEEP'!C$3:C$166,MATCH($H557,'VOLO GUIDE TO WATERDEEP'!$A$3:$A$166,0),1),"")</f>
        <v/>
      </c>
      <c r="S557" s="37" t="str">
        <f>IFERROR(INDEX('VOLO GUIDE TO WATERDEEP'!D$3:D$166,MATCH($H557,'VOLO GUIDE TO WATERDEEP'!$A$3:$A$166,0),1),"")</f>
        <v/>
      </c>
      <c r="T557" s="37" t="str">
        <f>IFERROR(INDEX('VOLO GUIDE TO WATERDEEP'!E$3:E$166,MATCH($H557,'VOLO GUIDE TO WATERDEEP'!$A$3:$A$166,0),1),"")</f>
        <v/>
      </c>
      <c r="U557" s="37" t="str">
        <f>IFERROR(INDEX('VOLO GUIDE TO WATERDEEP'!F$3:F$166,MATCH($H557,'VOLO GUIDE TO WATERDEEP'!$A$3:$A$166,0),1),"")</f>
        <v/>
      </c>
      <c r="V557" s="37" t="str">
        <f>IFERROR(INDEX('VOLO GUIDE TO WATERDEEP'!G$3:G$166,MATCH($H557,'VOLO GUIDE TO WATERDEEP'!$A$3:$A$166,0),1),"")</f>
        <v/>
      </c>
      <c r="W557" s="37" t="str">
        <f>IFERROR(INDEX('VOLO GUIDE TO WATERDEEP'!I$3:I$166,MATCH($H557,'VOLO GUIDE TO WATERDEEP'!$A$3:$A$166,0),1),"")</f>
        <v/>
      </c>
      <c r="X557" s="98"/>
      <c r="Y557" s="37" t="str">
        <f>IFERROR(INDEX(ORGANIZATIONS!$B$2:$B$43,MATCH($F557,ORGANIZATIONS!$G$2:$G$43,0),1),"")</f>
        <v/>
      </c>
      <c r="Z557" s="98"/>
      <c r="AA557" s="37" t="str">
        <f>IFERROR(INDEX(ORGANIZATIONS!$Z$3:$Z$45,MATCH($F557,ORGANIZATIONS!$Y$3:$Y$45,0),1),"")</f>
        <v/>
      </c>
      <c r="AB557" s="98"/>
      <c r="AC557" s="403"/>
      <c r="AD557" s="403"/>
      <c r="AE557" s="403"/>
      <c r="AF557" s="403"/>
      <c r="AG557" s="98"/>
      <c r="AH557" s="403"/>
      <c r="AI557" s="403"/>
      <c r="AJ557" s="403"/>
      <c r="AK557" s="403"/>
      <c r="AL557" s="98"/>
      <c r="AM557" s="403"/>
      <c r="AN557" s="403"/>
      <c r="AO557" s="403"/>
      <c r="AP557" s="403"/>
      <c r="AQ557" s="403"/>
    </row>
    <row r="558" spans="1:43">
      <c r="A558" t="s">
        <v>1292</v>
      </c>
      <c r="B558" s="1" t="str">
        <f t="shared" si="14"/>
        <v>H3</v>
      </c>
      <c r="C558" s="1" t="str">
        <f t="shared" si="15"/>
        <v>Outer Fort (city building A, 3)</v>
      </c>
      <c r="F558" s="37" t="s">
        <v>2134</v>
      </c>
      <c r="G558" s="37" t="s">
        <v>2155</v>
      </c>
      <c r="H558" s="61" t="s">
        <v>2656</v>
      </c>
      <c r="I558" s="61" t="s">
        <v>4006</v>
      </c>
      <c r="J558" s="61" t="s">
        <v>2143</v>
      </c>
      <c r="K558" s="61" t="s">
        <v>2151</v>
      </c>
      <c r="L558" s="61">
        <v>3</v>
      </c>
      <c r="M558" s="61"/>
      <c r="N558" s="61"/>
      <c r="O558" s="108" t="s">
        <v>6659</v>
      </c>
      <c r="P558" s="98"/>
      <c r="Q558" s="37" t="str">
        <f>IFERROR(INDEX('VOLO GUIDE TO WATERDEEP'!B$3:B$166,MATCH($H558,'VOLO GUIDE TO WATERDEEP'!$A$3:$A$166,0),1),"")</f>
        <v/>
      </c>
      <c r="R558" s="37" t="str">
        <f>IFERROR(INDEX('VOLO GUIDE TO WATERDEEP'!C$3:C$166,MATCH($H558,'VOLO GUIDE TO WATERDEEP'!$A$3:$A$166,0),1),"")</f>
        <v/>
      </c>
      <c r="S558" s="37" t="str">
        <f>IFERROR(INDEX('VOLO GUIDE TO WATERDEEP'!D$3:D$166,MATCH($H558,'VOLO GUIDE TO WATERDEEP'!$A$3:$A$166,0),1),"")</f>
        <v/>
      </c>
      <c r="T558" s="37" t="str">
        <f>IFERROR(INDEX('VOLO GUIDE TO WATERDEEP'!E$3:E$166,MATCH($H558,'VOLO GUIDE TO WATERDEEP'!$A$3:$A$166,0),1),"")</f>
        <v/>
      </c>
      <c r="U558" s="37" t="str">
        <f>IFERROR(INDEX('VOLO GUIDE TO WATERDEEP'!F$3:F$166,MATCH($H558,'VOLO GUIDE TO WATERDEEP'!$A$3:$A$166,0),1),"")</f>
        <v/>
      </c>
      <c r="V558" s="37" t="str">
        <f>IFERROR(INDEX('VOLO GUIDE TO WATERDEEP'!G$3:G$166,MATCH($H558,'VOLO GUIDE TO WATERDEEP'!$A$3:$A$166,0),1),"")</f>
        <v/>
      </c>
      <c r="W558" s="37" t="str">
        <f>IFERROR(INDEX('VOLO GUIDE TO WATERDEEP'!I$3:I$166,MATCH($H558,'VOLO GUIDE TO WATERDEEP'!$A$3:$A$166,0),1),"")</f>
        <v/>
      </c>
      <c r="X558" s="98"/>
      <c r="Y558" s="37" t="str">
        <f>IFERROR(INDEX(ORGANIZATIONS!$B$2:$B$43,MATCH($F558,ORGANIZATIONS!$G$2:$G$43,0),1),"")</f>
        <v/>
      </c>
      <c r="Z558" s="98"/>
      <c r="AA558" s="37" t="str">
        <f>IFERROR(INDEX(ORGANIZATIONS!$Z$3:$Z$45,MATCH($F558,ORGANIZATIONS!$Y$3:$Y$45,0),1),"")</f>
        <v/>
      </c>
      <c r="AB558" s="98"/>
      <c r="AC558" s="403"/>
      <c r="AD558" s="403"/>
      <c r="AE558" s="403"/>
      <c r="AF558" s="403"/>
      <c r="AG558" s="98"/>
      <c r="AH558" s="403"/>
      <c r="AI558" s="403"/>
      <c r="AJ558" s="403"/>
      <c r="AK558" s="403"/>
      <c r="AL558" s="98"/>
      <c r="AM558" s="403"/>
      <c r="AN558" s="403"/>
      <c r="AO558" s="403"/>
      <c r="AP558" s="403"/>
      <c r="AQ558" s="403"/>
    </row>
    <row r="559" spans="1:43">
      <c r="A559" t="s">
        <v>1293</v>
      </c>
      <c r="B559" s="1" t="str">
        <f t="shared" si="14"/>
        <v>H4</v>
      </c>
      <c r="C559" s="1" t="str">
        <f t="shared" si="15"/>
        <v>Inner Fort (city building, A, 3)</v>
      </c>
      <c r="F559" s="37" t="s">
        <v>2135</v>
      </c>
      <c r="G559" s="37" t="s">
        <v>2136</v>
      </c>
      <c r="H559" s="61" t="s">
        <v>2657</v>
      </c>
      <c r="I559" s="61" t="s">
        <v>4006</v>
      </c>
      <c r="J559" s="61" t="s">
        <v>2143</v>
      </c>
      <c r="K559" s="61" t="s">
        <v>2151</v>
      </c>
      <c r="L559" s="61">
        <v>3</v>
      </c>
      <c r="M559" s="61"/>
      <c r="N559" s="61"/>
      <c r="O559" s="108" t="s">
        <v>6659</v>
      </c>
      <c r="P559" s="98"/>
      <c r="Q559" s="37" t="str">
        <f>IFERROR(INDEX('VOLO GUIDE TO WATERDEEP'!B$3:B$166,MATCH($H559,'VOLO GUIDE TO WATERDEEP'!$A$3:$A$166,0),1),"")</f>
        <v/>
      </c>
      <c r="R559" s="37" t="str">
        <f>IFERROR(INDEX('VOLO GUIDE TO WATERDEEP'!C$3:C$166,MATCH($H559,'VOLO GUIDE TO WATERDEEP'!$A$3:$A$166,0),1),"")</f>
        <v/>
      </c>
      <c r="S559" s="37" t="str">
        <f>IFERROR(INDEX('VOLO GUIDE TO WATERDEEP'!D$3:D$166,MATCH($H559,'VOLO GUIDE TO WATERDEEP'!$A$3:$A$166,0),1),"")</f>
        <v/>
      </c>
      <c r="T559" s="37" t="str">
        <f>IFERROR(INDEX('VOLO GUIDE TO WATERDEEP'!E$3:E$166,MATCH($H559,'VOLO GUIDE TO WATERDEEP'!$A$3:$A$166,0),1),"")</f>
        <v/>
      </c>
      <c r="U559" s="37" t="str">
        <f>IFERROR(INDEX('VOLO GUIDE TO WATERDEEP'!F$3:F$166,MATCH($H559,'VOLO GUIDE TO WATERDEEP'!$A$3:$A$166,0),1),"")</f>
        <v/>
      </c>
      <c r="V559" s="37" t="str">
        <f>IFERROR(INDEX('VOLO GUIDE TO WATERDEEP'!G$3:G$166,MATCH($H559,'VOLO GUIDE TO WATERDEEP'!$A$3:$A$166,0),1),"")</f>
        <v/>
      </c>
      <c r="W559" s="37" t="str">
        <f>IFERROR(INDEX('VOLO GUIDE TO WATERDEEP'!I$3:I$166,MATCH($H559,'VOLO GUIDE TO WATERDEEP'!$A$3:$A$166,0),1),"")</f>
        <v/>
      </c>
      <c r="X559" s="98"/>
      <c r="Y559" s="37" t="str">
        <f>IFERROR(INDEX(ORGANIZATIONS!$B$2:$B$43,MATCH($F559,ORGANIZATIONS!$G$2:$G$43,0),1),"")</f>
        <v/>
      </c>
      <c r="Z559" s="98"/>
      <c r="AA559" s="37" t="str">
        <f>IFERROR(INDEX(ORGANIZATIONS!$Z$3:$Z$45,MATCH($F559,ORGANIZATIONS!$Y$3:$Y$45,0),1),"")</f>
        <v/>
      </c>
      <c r="AB559" s="98"/>
      <c r="AC559" s="403"/>
      <c r="AD559" s="403"/>
      <c r="AE559" s="403"/>
      <c r="AF559" s="403"/>
      <c r="AG559" s="98"/>
      <c r="AH559" s="403"/>
      <c r="AI559" s="403"/>
      <c r="AJ559" s="403"/>
      <c r="AK559" s="403"/>
      <c r="AL559" s="98"/>
      <c r="AM559" s="403"/>
      <c r="AN559" s="403"/>
      <c r="AO559" s="403"/>
      <c r="AP559" s="403"/>
      <c r="AQ559" s="403"/>
    </row>
    <row r="560" spans="1:43">
      <c r="A560" t="s">
        <v>1294</v>
      </c>
      <c r="B560" s="1" t="str">
        <f t="shared" si="14"/>
        <v>H5</v>
      </c>
      <c r="C560" s="1" t="str">
        <f t="shared" si="15"/>
        <v>The Queenspire (temple, A, 6)</v>
      </c>
      <c r="F560" s="37" t="s">
        <v>2137</v>
      </c>
      <c r="G560" s="37" t="s">
        <v>2138</v>
      </c>
      <c r="H560" s="61" t="s">
        <v>2658</v>
      </c>
      <c r="I560" s="61" t="s">
        <v>4006</v>
      </c>
      <c r="J560" s="61" t="s">
        <v>2175</v>
      </c>
      <c r="K560" s="61" t="s">
        <v>2151</v>
      </c>
      <c r="L560" s="61">
        <v>6</v>
      </c>
      <c r="M560" s="61"/>
      <c r="N560" s="61"/>
      <c r="O560" s="108" t="s">
        <v>6659</v>
      </c>
      <c r="P560" s="98"/>
      <c r="Q560" s="37" t="str">
        <f>IFERROR(INDEX('VOLO GUIDE TO WATERDEEP'!B$3:B$166,MATCH($H560,'VOLO GUIDE TO WATERDEEP'!$A$3:$A$166,0),1),"")</f>
        <v/>
      </c>
      <c r="R560" s="37" t="str">
        <f>IFERROR(INDEX('VOLO GUIDE TO WATERDEEP'!C$3:C$166,MATCH($H560,'VOLO GUIDE TO WATERDEEP'!$A$3:$A$166,0),1),"")</f>
        <v/>
      </c>
      <c r="S560" s="37" t="str">
        <f>IFERROR(INDEX('VOLO GUIDE TO WATERDEEP'!D$3:D$166,MATCH($H560,'VOLO GUIDE TO WATERDEEP'!$A$3:$A$166,0),1),"")</f>
        <v/>
      </c>
      <c r="T560" s="37" t="str">
        <f>IFERROR(INDEX('VOLO GUIDE TO WATERDEEP'!E$3:E$166,MATCH($H560,'VOLO GUIDE TO WATERDEEP'!$A$3:$A$166,0),1),"")</f>
        <v/>
      </c>
      <c r="U560" s="37" t="str">
        <f>IFERROR(INDEX('VOLO GUIDE TO WATERDEEP'!F$3:F$166,MATCH($H560,'VOLO GUIDE TO WATERDEEP'!$A$3:$A$166,0),1),"")</f>
        <v/>
      </c>
      <c r="V560" s="37" t="str">
        <f>IFERROR(INDEX('VOLO GUIDE TO WATERDEEP'!G$3:G$166,MATCH($H560,'VOLO GUIDE TO WATERDEEP'!$A$3:$A$166,0),1),"")</f>
        <v/>
      </c>
      <c r="W560" s="37" t="str">
        <f>IFERROR(INDEX('VOLO GUIDE TO WATERDEEP'!I$3:I$166,MATCH($H560,'VOLO GUIDE TO WATERDEEP'!$A$3:$A$166,0),1),"")</f>
        <v/>
      </c>
      <c r="X560" s="98"/>
      <c r="Y560" s="37" t="str">
        <f>IFERROR(INDEX(ORGANIZATIONS!$B$2:$B$43,MATCH($F560,ORGANIZATIONS!$G$2:$G$43,0),1),"")</f>
        <v/>
      </c>
      <c r="Z560" s="98"/>
      <c r="AA560" s="37" t="str">
        <f>IFERROR(INDEX(ORGANIZATIONS!$Z$3:$Z$45,MATCH($F560,ORGANIZATIONS!$Y$3:$Y$45,0),1),"")</f>
        <v>Meritid Archneie</v>
      </c>
      <c r="AB560" s="98"/>
      <c r="AC560" s="403"/>
      <c r="AD560" s="403"/>
      <c r="AE560" s="403"/>
      <c r="AF560" s="403"/>
      <c r="AG560" s="98"/>
      <c r="AH560" s="403"/>
      <c r="AI560" s="403"/>
      <c r="AJ560" s="403"/>
      <c r="AK560" s="403"/>
      <c r="AL560" s="98"/>
      <c r="AM560" s="403"/>
      <c r="AN560" s="403"/>
      <c r="AO560" s="403"/>
      <c r="AP560" s="403"/>
      <c r="AQ560" s="403"/>
    </row>
    <row r="561" spans="1:43">
      <c r="A561" t="s">
        <v>1295</v>
      </c>
      <c r="B561" s="1" t="str">
        <f t="shared" si="14"/>
        <v>H6</v>
      </c>
      <c r="C561" s="1" t="str">
        <f t="shared" si="15"/>
        <v>Sea Elf Trading Outpost (business, D, 1)</v>
      </c>
      <c r="F561" s="37" t="s">
        <v>2139</v>
      </c>
      <c r="G561" s="37" t="s">
        <v>2140</v>
      </c>
      <c r="H561" s="61" t="s">
        <v>2659</v>
      </c>
      <c r="I561" s="61" t="s">
        <v>4006</v>
      </c>
      <c r="J561" s="61" t="s">
        <v>2164</v>
      </c>
      <c r="K561" s="61" t="s">
        <v>2158</v>
      </c>
      <c r="L561" s="61">
        <v>1</v>
      </c>
      <c r="M561" s="61"/>
      <c r="N561" s="61"/>
      <c r="O561" s="108" t="s">
        <v>6659</v>
      </c>
      <c r="P561" s="98"/>
      <c r="Q561" s="37" t="str">
        <f>IFERROR(INDEX('VOLO GUIDE TO WATERDEEP'!B$3:B$166,MATCH($H561,'VOLO GUIDE TO WATERDEEP'!$A$3:$A$166,0),1),"")</f>
        <v/>
      </c>
      <c r="R561" s="37" t="str">
        <f>IFERROR(INDEX('VOLO GUIDE TO WATERDEEP'!C$3:C$166,MATCH($H561,'VOLO GUIDE TO WATERDEEP'!$A$3:$A$166,0),1),"")</f>
        <v/>
      </c>
      <c r="S561" s="37" t="str">
        <f>IFERROR(INDEX('VOLO GUIDE TO WATERDEEP'!D$3:D$166,MATCH($H561,'VOLO GUIDE TO WATERDEEP'!$A$3:$A$166,0),1),"")</f>
        <v/>
      </c>
      <c r="T561" s="37" t="str">
        <f>IFERROR(INDEX('VOLO GUIDE TO WATERDEEP'!E$3:E$166,MATCH($H561,'VOLO GUIDE TO WATERDEEP'!$A$3:$A$166,0),1),"")</f>
        <v/>
      </c>
      <c r="U561" s="37" t="str">
        <f>IFERROR(INDEX('VOLO GUIDE TO WATERDEEP'!F$3:F$166,MATCH($H561,'VOLO GUIDE TO WATERDEEP'!$A$3:$A$166,0),1),"")</f>
        <v/>
      </c>
      <c r="V561" s="37" t="str">
        <f>IFERROR(INDEX('VOLO GUIDE TO WATERDEEP'!G$3:G$166,MATCH($H561,'VOLO GUIDE TO WATERDEEP'!$A$3:$A$166,0),1),"")</f>
        <v/>
      </c>
      <c r="W561" s="37" t="str">
        <f>IFERROR(INDEX('VOLO GUIDE TO WATERDEEP'!I$3:I$166,MATCH($H561,'VOLO GUIDE TO WATERDEEP'!$A$3:$A$166,0),1),"")</f>
        <v/>
      </c>
      <c r="X561" s="98"/>
      <c r="Y561" s="37" t="str">
        <f>IFERROR(INDEX(ORGANIZATIONS!$B$2:$B$43,MATCH($F561,ORGANIZATIONS!$G$2:$G$43,0),1),"")</f>
        <v/>
      </c>
      <c r="Z561" s="98"/>
      <c r="AA561" s="37" t="str">
        <f>IFERROR(INDEX(ORGANIZATIONS!$Z$3:$Z$45,MATCH($F561,ORGANIZATIONS!$Y$3:$Y$45,0),1),"")</f>
        <v/>
      </c>
      <c r="AB561" s="98"/>
      <c r="AC561" s="403"/>
      <c r="AD561" s="403"/>
      <c r="AE561" s="403"/>
      <c r="AF561" s="403"/>
      <c r="AG561" s="98"/>
      <c r="AH561" s="403"/>
      <c r="AI561" s="403"/>
      <c r="AJ561" s="403"/>
      <c r="AK561" s="403"/>
      <c r="AL561" s="98"/>
      <c r="AM561" s="403"/>
      <c r="AN561" s="403"/>
      <c r="AO561" s="403"/>
      <c r="AP561" s="403"/>
      <c r="AQ561" s="403"/>
    </row>
    <row r="562" spans="1:43">
      <c r="A562" t="s">
        <v>1296</v>
      </c>
      <c r="B562" s="1" t="str">
        <f t="shared" si="14"/>
        <v>H7</v>
      </c>
      <c r="C562" s="1" t="str">
        <f t="shared" si="15"/>
        <v>Deepwater Beacon (city building, A, 3)</v>
      </c>
      <c r="F562" s="37" t="s">
        <v>2141</v>
      </c>
      <c r="G562" s="37" t="s">
        <v>2142</v>
      </c>
      <c r="H562" s="61" t="s">
        <v>2660</v>
      </c>
      <c r="I562" s="61" t="s">
        <v>4006</v>
      </c>
      <c r="J562" s="61" t="s">
        <v>2143</v>
      </c>
      <c r="K562" s="61" t="s">
        <v>2151</v>
      </c>
      <c r="L562" s="61">
        <v>3</v>
      </c>
      <c r="M562" s="61"/>
      <c r="N562" s="61"/>
      <c r="O562" s="108" t="s">
        <v>6659</v>
      </c>
      <c r="P562" s="98"/>
      <c r="Q562" s="37" t="str">
        <f>IFERROR(INDEX('VOLO GUIDE TO WATERDEEP'!B$3:B$166,MATCH($H562,'VOLO GUIDE TO WATERDEEP'!$A$3:$A$166,0),1),"")</f>
        <v/>
      </c>
      <c r="R562" s="37" t="str">
        <f>IFERROR(INDEX('VOLO GUIDE TO WATERDEEP'!C$3:C$166,MATCH($H562,'VOLO GUIDE TO WATERDEEP'!$A$3:$A$166,0),1),"")</f>
        <v/>
      </c>
      <c r="S562" s="37" t="str">
        <f>IFERROR(INDEX('VOLO GUIDE TO WATERDEEP'!D$3:D$166,MATCH($H562,'VOLO GUIDE TO WATERDEEP'!$A$3:$A$166,0),1),"")</f>
        <v/>
      </c>
      <c r="T562" s="37" t="str">
        <f>IFERROR(INDEX('VOLO GUIDE TO WATERDEEP'!E$3:E$166,MATCH($H562,'VOLO GUIDE TO WATERDEEP'!$A$3:$A$166,0),1),"")</f>
        <v/>
      </c>
      <c r="U562" s="37" t="str">
        <f>IFERROR(INDEX('VOLO GUIDE TO WATERDEEP'!F$3:F$166,MATCH($H562,'VOLO GUIDE TO WATERDEEP'!$A$3:$A$166,0),1),"")</f>
        <v/>
      </c>
      <c r="V562" s="37" t="str">
        <f>IFERROR(INDEX('VOLO GUIDE TO WATERDEEP'!G$3:G$166,MATCH($H562,'VOLO GUIDE TO WATERDEEP'!$A$3:$A$166,0),1),"")</f>
        <v/>
      </c>
      <c r="W562" s="37" t="str">
        <f>IFERROR(INDEX('VOLO GUIDE TO WATERDEEP'!I$3:I$166,MATCH($H562,'VOLO GUIDE TO WATERDEEP'!$A$3:$A$166,0),1),"")</f>
        <v/>
      </c>
      <c r="X562" s="98"/>
      <c r="Y562" s="37" t="str">
        <f>IFERROR(INDEX(ORGANIZATIONS!$B$2:$B$43,MATCH($F562,ORGANIZATIONS!$G$2:$G$43,0),1),"")</f>
        <v/>
      </c>
      <c r="Z562" s="98"/>
      <c r="AA562" s="37" t="str">
        <f>IFERROR(INDEX(ORGANIZATIONS!$Z$3:$Z$45,MATCH($F562,ORGANIZATIONS!$Y$3:$Y$45,0),1),"")</f>
        <v/>
      </c>
      <c r="AB562" s="98"/>
      <c r="AC562" s="403"/>
      <c r="AD562" s="403"/>
      <c r="AE562" s="403"/>
      <c r="AF562" s="403"/>
      <c r="AG562" s="98"/>
      <c r="AH562" s="403"/>
      <c r="AI562" s="403"/>
      <c r="AJ562" s="403"/>
      <c r="AK562" s="403"/>
      <c r="AL562" s="98"/>
      <c r="AM562" s="403"/>
      <c r="AN562" s="403"/>
      <c r="AO562" s="403"/>
      <c r="AP562" s="403"/>
      <c r="AQ562" s="403"/>
    </row>
    <row r="563" spans="1:43">
      <c r="B563" s="22"/>
      <c r="C563" s="22"/>
      <c r="F563" s="37"/>
      <c r="G563" s="37"/>
      <c r="H563" s="61"/>
      <c r="I563" s="97" t="s">
        <v>6536</v>
      </c>
      <c r="J563" s="61"/>
      <c r="K563" s="61"/>
      <c r="L563" s="61"/>
      <c r="M563" s="61"/>
      <c r="N563" s="61"/>
      <c r="O563" s="108" t="s">
        <v>6659</v>
      </c>
      <c r="P563" s="98"/>
      <c r="Q563" s="37"/>
      <c r="R563" s="37"/>
      <c r="S563" s="37"/>
      <c r="T563" s="37"/>
      <c r="U563" s="37"/>
      <c r="V563" s="37"/>
      <c r="W563" s="37"/>
      <c r="X563" s="98"/>
      <c r="Y563" s="37"/>
      <c r="Z563" s="98"/>
      <c r="AA563" s="37"/>
      <c r="AB563" s="98"/>
      <c r="AC563" s="403"/>
      <c r="AD563" s="403"/>
      <c r="AE563" s="403"/>
      <c r="AF563" s="403"/>
      <c r="AG563" s="98"/>
      <c r="AH563" s="403"/>
      <c r="AI563" s="403"/>
      <c r="AJ563" s="403"/>
      <c r="AK563" s="403"/>
      <c r="AL563" s="98"/>
      <c r="AM563" s="403"/>
      <c r="AN563" s="403"/>
      <c r="AO563" s="403"/>
      <c r="AP563" s="403"/>
      <c r="AQ563" s="403"/>
    </row>
    <row r="564" spans="1:43">
      <c r="B564" s="22"/>
      <c r="C564" s="22"/>
      <c r="F564" s="37"/>
      <c r="G564" s="37"/>
      <c r="H564" s="61" t="s">
        <v>6535</v>
      </c>
      <c r="I564" s="97" t="s">
        <v>6536</v>
      </c>
      <c r="J564" s="61"/>
      <c r="K564" s="61"/>
      <c r="L564" s="61"/>
      <c r="M564" s="61"/>
      <c r="N564" s="61"/>
      <c r="O564" s="108" t="s">
        <v>6760</v>
      </c>
      <c r="P564" s="98"/>
      <c r="Q564" s="37"/>
      <c r="R564" s="37"/>
      <c r="S564" s="37"/>
      <c r="T564" s="37"/>
      <c r="U564" s="37"/>
      <c r="V564" s="37"/>
      <c r="W564" s="37"/>
      <c r="X564" s="98"/>
      <c r="Y564" s="37"/>
      <c r="Z564" s="98"/>
      <c r="AA564" s="37"/>
      <c r="AB564" s="98"/>
      <c r="AC564" s="403"/>
      <c r="AD564" s="403"/>
      <c r="AE564" s="403"/>
      <c r="AF564" s="403"/>
      <c r="AG564" s="98"/>
      <c r="AH564" s="403"/>
      <c r="AI564" s="403"/>
      <c r="AJ564" s="403"/>
      <c r="AK564" s="403"/>
      <c r="AL564" s="98"/>
      <c r="AM564" s="403"/>
      <c r="AN564" s="403"/>
      <c r="AO564" s="403"/>
      <c r="AP564" s="403"/>
      <c r="AQ564" s="403"/>
    </row>
    <row r="565" spans="1:43">
      <c r="B565" s="22"/>
      <c r="C565" s="22"/>
      <c r="F565" s="37"/>
      <c r="G565" s="37"/>
      <c r="H565" s="97" t="s">
        <v>6537</v>
      </c>
      <c r="I565" s="97" t="s">
        <v>6536</v>
      </c>
      <c r="J565" s="61"/>
      <c r="K565" s="61"/>
      <c r="L565" s="61"/>
      <c r="M565" s="61"/>
      <c r="N565" s="61"/>
      <c r="O565" s="108" t="s">
        <v>6761</v>
      </c>
      <c r="P565" s="98"/>
      <c r="Q565" s="37"/>
      <c r="R565" s="37"/>
      <c r="S565" s="37"/>
      <c r="T565" s="37"/>
      <c r="U565" s="37"/>
      <c r="V565" s="37"/>
      <c r="W565" s="37"/>
      <c r="X565" s="98"/>
      <c r="Y565" s="37"/>
      <c r="Z565" s="98"/>
      <c r="AA565" s="37"/>
      <c r="AB565" s="98"/>
      <c r="AC565" s="403"/>
      <c r="AD565" s="403"/>
      <c r="AE565" s="403"/>
      <c r="AF565" s="403"/>
      <c r="AG565" s="98"/>
      <c r="AH565" s="403"/>
      <c r="AI565" s="403"/>
      <c r="AJ565" s="403"/>
      <c r="AK565" s="403"/>
      <c r="AL565" s="98"/>
      <c r="AM565" s="403"/>
      <c r="AN565" s="403"/>
      <c r="AO565" s="403"/>
      <c r="AP565" s="403"/>
      <c r="AQ565" s="403"/>
    </row>
    <row r="566" spans="1:43">
      <c r="B566" s="22"/>
      <c r="C566" s="22"/>
      <c r="F566" s="37"/>
      <c r="G566" s="37"/>
      <c r="H566" s="97" t="s">
        <v>6538</v>
      </c>
      <c r="I566" s="97" t="s">
        <v>6536</v>
      </c>
      <c r="J566" s="61"/>
      <c r="K566" s="61"/>
      <c r="L566" s="61"/>
      <c r="M566" s="61"/>
      <c r="N566" s="61"/>
      <c r="O566" s="108" t="s">
        <v>6762</v>
      </c>
      <c r="P566" s="98"/>
      <c r="Q566" s="37"/>
      <c r="R566" s="37"/>
      <c r="S566" s="37"/>
      <c r="T566" s="37"/>
      <c r="U566" s="37"/>
      <c r="V566" s="37"/>
      <c r="W566" s="37"/>
      <c r="X566" s="98"/>
      <c r="Y566" s="37"/>
      <c r="Z566" s="98"/>
      <c r="AA566" s="37"/>
      <c r="AB566" s="98"/>
      <c r="AC566" s="403"/>
      <c r="AD566" s="403"/>
      <c r="AE566" s="403"/>
      <c r="AF566" s="403"/>
      <c r="AG566" s="98"/>
      <c r="AH566" s="403"/>
      <c r="AI566" s="403"/>
      <c r="AJ566" s="403"/>
      <c r="AK566" s="403"/>
      <c r="AL566" s="98"/>
      <c r="AM566" s="403"/>
      <c r="AN566" s="403"/>
      <c r="AO566" s="403"/>
      <c r="AP566" s="403"/>
      <c r="AQ566" s="403"/>
    </row>
    <row r="567" spans="1:43">
      <c r="B567" s="22"/>
      <c r="C567" s="22"/>
      <c r="F567" s="37"/>
      <c r="G567" s="37"/>
      <c r="H567" s="97" t="s">
        <v>6539</v>
      </c>
      <c r="I567" s="97" t="s">
        <v>6536</v>
      </c>
      <c r="J567" s="61"/>
      <c r="K567" s="61"/>
      <c r="L567" s="61"/>
      <c r="M567" s="61"/>
      <c r="N567" s="61"/>
      <c r="O567" s="108" t="s">
        <v>6763</v>
      </c>
      <c r="P567" s="98"/>
      <c r="Q567" s="37"/>
      <c r="R567" s="37"/>
      <c r="S567" s="37"/>
      <c r="T567" s="37"/>
      <c r="U567" s="37"/>
      <c r="V567" s="37"/>
      <c r="W567" s="37"/>
      <c r="X567" s="98"/>
      <c r="Y567" s="37"/>
      <c r="Z567" s="98"/>
      <c r="AA567" s="37"/>
      <c r="AB567" s="98"/>
      <c r="AC567" s="403"/>
      <c r="AD567" s="403"/>
      <c r="AE567" s="403"/>
      <c r="AF567" s="403"/>
      <c r="AG567" s="98"/>
      <c r="AH567" s="403"/>
      <c r="AI567" s="403"/>
      <c r="AJ567" s="403"/>
      <c r="AK567" s="403"/>
      <c r="AL567" s="98"/>
      <c r="AM567" s="403"/>
      <c r="AN567" s="403"/>
      <c r="AO567" s="403"/>
      <c r="AP567" s="403"/>
      <c r="AQ567" s="403"/>
    </row>
    <row r="568" spans="1:43">
      <c r="B568" s="22"/>
      <c r="C568" s="22"/>
      <c r="F568" s="37"/>
      <c r="G568" s="37"/>
      <c r="H568" s="97" t="s">
        <v>6540</v>
      </c>
      <c r="I568" s="97" t="s">
        <v>6536</v>
      </c>
      <c r="J568" s="61"/>
      <c r="K568" s="61"/>
      <c r="L568" s="61"/>
      <c r="M568" s="61"/>
      <c r="N568" s="61"/>
      <c r="O568" s="108" t="s">
        <v>6764</v>
      </c>
      <c r="P568" s="98"/>
      <c r="Q568" s="37"/>
      <c r="R568" s="37"/>
      <c r="S568" s="37"/>
      <c r="T568" s="37"/>
      <c r="U568" s="37"/>
      <c r="V568" s="37"/>
      <c r="W568" s="37"/>
      <c r="X568" s="98"/>
      <c r="Y568" s="37"/>
      <c r="Z568" s="98"/>
      <c r="AA568" s="37"/>
      <c r="AB568" s="98"/>
      <c r="AC568" s="403"/>
      <c r="AD568" s="403"/>
      <c r="AE568" s="403"/>
      <c r="AF568" s="403"/>
      <c r="AG568" s="98"/>
      <c r="AH568" s="403"/>
      <c r="AI568" s="403"/>
      <c r="AJ568" s="403"/>
      <c r="AK568" s="403"/>
      <c r="AL568" s="98"/>
      <c r="AM568" s="403"/>
      <c r="AN568" s="403"/>
      <c r="AO568" s="403"/>
      <c r="AP568" s="403"/>
      <c r="AQ568" s="403"/>
    </row>
    <row r="569" spans="1:43">
      <c r="B569" s="22"/>
      <c r="C569" s="22"/>
      <c r="F569" s="37"/>
      <c r="G569" s="37"/>
      <c r="H569" s="61"/>
      <c r="I569" s="97" t="s">
        <v>6536</v>
      </c>
      <c r="J569" s="61"/>
      <c r="K569" s="61"/>
      <c r="L569" s="61"/>
      <c r="M569" s="61"/>
      <c r="N569" s="61"/>
      <c r="O569" s="108" t="s">
        <v>6659</v>
      </c>
      <c r="P569" s="98"/>
      <c r="Q569" s="37"/>
      <c r="R569" s="37"/>
      <c r="S569" s="37"/>
      <c r="T569" s="37"/>
      <c r="U569" s="37"/>
      <c r="V569" s="37"/>
      <c r="W569" s="37"/>
      <c r="X569" s="98"/>
      <c r="Y569" s="37"/>
      <c r="Z569" s="98"/>
      <c r="AA569" s="37"/>
      <c r="AB569" s="98"/>
      <c r="AC569" s="403"/>
      <c r="AD569" s="403"/>
      <c r="AE569" s="403"/>
      <c r="AF569" s="403"/>
      <c r="AG569" s="98"/>
      <c r="AH569" s="403"/>
      <c r="AI569" s="403"/>
      <c r="AJ569" s="403"/>
      <c r="AK569" s="403"/>
      <c r="AL569" s="98"/>
      <c r="AM569" s="403"/>
      <c r="AN569" s="403"/>
      <c r="AO569" s="403"/>
      <c r="AP569" s="403"/>
      <c r="AQ569" s="403"/>
    </row>
    <row r="570" spans="1:43">
      <c r="B570" s="22"/>
      <c r="C570" s="22"/>
      <c r="F570" s="37"/>
      <c r="G570" s="37"/>
      <c r="H570" s="61"/>
      <c r="I570" s="61" t="s">
        <v>6616</v>
      </c>
      <c r="J570" s="61"/>
      <c r="K570" s="61"/>
      <c r="L570" s="61"/>
      <c r="M570" s="61"/>
      <c r="N570" s="61"/>
      <c r="O570" s="108" t="s">
        <v>6659</v>
      </c>
      <c r="P570" s="98"/>
      <c r="Q570" s="37"/>
      <c r="R570" s="37"/>
      <c r="S570" s="37"/>
      <c r="T570" s="37"/>
      <c r="U570" s="37"/>
      <c r="V570" s="37"/>
      <c r="W570" s="37"/>
      <c r="X570" s="98"/>
      <c r="Y570" s="37"/>
      <c r="Z570" s="98"/>
      <c r="AA570" s="37"/>
      <c r="AB570" s="98"/>
      <c r="AC570" s="403"/>
      <c r="AD570" s="403"/>
      <c r="AE570" s="403"/>
      <c r="AF570" s="403"/>
      <c r="AG570" s="98"/>
      <c r="AH570" s="403"/>
      <c r="AI570" s="403"/>
      <c r="AJ570" s="403"/>
      <c r="AK570" s="403"/>
      <c r="AL570" s="98"/>
      <c r="AM570" s="403"/>
      <c r="AN570" s="403"/>
      <c r="AO570" s="403"/>
      <c r="AP570" s="403"/>
      <c r="AQ570" s="403"/>
    </row>
    <row r="571" spans="1:43">
      <c r="B571" s="22"/>
      <c r="C571" s="22"/>
      <c r="F571" s="37"/>
      <c r="G571" s="37"/>
      <c r="H571" s="61"/>
      <c r="I571" s="61" t="s">
        <v>6616</v>
      </c>
      <c r="J571" s="61"/>
      <c r="K571" s="61"/>
      <c r="L571" s="61"/>
      <c r="M571" s="61"/>
      <c r="N571" s="61"/>
      <c r="O571" s="108" t="s">
        <v>6765</v>
      </c>
      <c r="P571" s="98"/>
      <c r="Q571" s="37"/>
      <c r="R571" s="37"/>
      <c r="S571" s="37"/>
      <c r="T571" s="37"/>
      <c r="U571" s="37"/>
      <c r="V571" s="37"/>
      <c r="W571" s="37"/>
      <c r="X571" s="98"/>
      <c r="Y571" s="37"/>
      <c r="Z571" s="98"/>
      <c r="AA571" s="37"/>
      <c r="AB571" s="98"/>
      <c r="AC571" s="403"/>
      <c r="AD571" s="403"/>
      <c r="AE571" s="403"/>
      <c r="AF571" s="403"/>
      <c r="AG571" s="98"/>
      <c r="AH571" s="403"/>
      <c r="AI571" s="403"/>
      <c r="AJ571" s="403"/>
      <c r="AK571" s="403"/>
      <c r="AL571" s="98"/>
      <c r="AM571" s="403"/>
      <c r="AN571" s="403"/>
      <c r="AO571" s="403"/>
      <c r="AP571" s="403"/>
      <c r="AQ571" s="403"/>
    </row>
    <row r="572" spans="1:43">
      <c r="B572" s="22"/>
      <c r="C572" s="22"/>
      <c r="F572" s="37"/>
      <c r="G572" s="37"/>
      <c r="H572" s="97" t="s">
        <v>6617</v>
      </c>
      <c r="I572" s="61" t="s">
        <v>6616</v>
      </c>
      <c r="J572" s="61"/>
      <c r="K572" s="61"/>
      <c r="L572" s="61"/>
      <c r="M572" s="61"/>
      <c r="N572" s="61"/>
      <c r="O572" s="108" t="s">
        <v>6766</v>
      </c>
      <c r="P572" s="98"/>
      <c r="Q572" s="37"/>
      <c r="R572" s="37"/>
      <c r="S572" s="37"/>
      <c r="T572" s="37"/>
      <c r="U572" s="37"/>
      <c r="V572" s="37"/>
      <c r="W572" s="37"/>
      <c r="X572" s="98"/>
      <c r="Y572" s="37"/>
      <c r="Z572" s="98"/>
      <c r="AA572" s="37"/>
      <c r="AB572" s="98"/>
      <c r="AC572" s="403"/>
      <c r="AD572" s="403"/>
      <c r="AE572" s="403"/>
      <c r="AF572" s="403"/>
      <c r="AG572" s="98"/>
      <c r="AH572" s="403"/>
      <c r="AI572" s="403"/>
      <c r="AJ572" s="403"/>
      <c r="AK572" s="403"/>
      <c r="AL572" s="98"/>
      <c r="AM572" s="403"/>
      <c r="AN572" s="403"/>
      <c r="AO572" s="403"/>
      <c r="AP572" s="403"/>
      <c r="AQ572" s="403"/>
    </row>
    <row r="573" spans="1:43">
      <c r="B573" s="22"/>
      <c r="C573" s="22"/>
      <c r="F573" s="37"/>
      <c r="G573" s="37"/>
      <c r="H573" s="61"/>
      <c r="I573" s="61" t="s">
        <v>6616</v>
      </c>
      <c r="J573" s="61"/>
      <c r="K573" s="61"/>
      <c r="L573" s="61"/>
      <c r="M573" s="61"/>
      <c r="N573" s="61"/>
      <c r="O573" s="108" t="s">
        <v>6659</v>
      </c>
      <c r="P573" s="98"/>
      <c r="Q573" s="37"/>
      <c r="R573" s="37"/>
      <c r="S573" s="37"/>
      <c r="T573" s="37"/>
      <c r="U573" s="37"/>
      <c r="V573" s="37"/>
      <c r="W573" s="37"/>
      <c r="X573" s="98"/>
      <c r="Y573" s="37"/>
      <c r="Z573" s="98"/>
      <c r="AA573" s="37"/>
      <c r="AB573" s="98"/>
      <c r="AC573" s="403"/>
      <c r="AD573" s="403"/>
      <c r="AE573" s="403"/>
      <c r="AF573" s="403"/>
      <c r="AG573" s="98"/>
      <c r="AH573" s="403"/>
      <c r="AI573" s="403"/>
      <c r="AJ573" s="403"/>
      <c r="AK573" s="403"/>
      <c r="AL573" s="98"/>
      <c r="AM573" s="403"/>
      <c r="AN573" s="403"/>
      <c r="AO573" s="403"/>
      <c r="AP573" s="403"/>
      <c r="AQ573" s="403"/>
    </row>
    <row r="574" spans="1:43">
      <c r="B574" s="22"/>
      <c r="C574" s="22"/>
      <c r="F574" s="37"/>
      <c r="G574" s="37"/>
      <c r="H574" s="61"/>
      <c r="I574" s="97" t="s">
        <v>6618</v>
      </c>
      <c r="J574" s="61"/>
      <c r="K574" s="61"/>
      <c r="L574" s="61"/>
      <c r="M574" s="61"/>
      <c r="N574" s="61"/>
      <c r="O574" s="108" t="s">
        <v>6767</v>
      </c>
      <c r="P574" s="98"/>
      <c r="Q574" s="37"/>
      <c r="R574" s="37"/>
      <c r="S574" s="37"/>
      <c r="T574" s="37"/>
      <c r="U574" s="37"/>
      <c r="V574" s="37"/>
      <c r="W574" s="37"/>
      <c r="X574" s="98"/>
      <c r="Y574" s="37"/>
      <c r="Z574" s="98"/>
      <c r="AA574" s="37"/>
      <c r="AB574" s="98"/>
      <c r="AC574" s="403"/>
      <c r="AD574" s="403"/>
      <c r="AE574" s="403"/>
      <c r="AF574" s="403"/>
      <c r="AG574" s="98"/>
      <c r="AH574" s="403"/>
      <c r="AI574" s="403"/>
      <c r="AJ574" s="403"/>
      <c r="AK574" s="403"/>
      <c r="AL574" s="98"/>
      <c r="AM574" s="403"/>
      <c r="AN574" s="403"/>
      <c r="AO574" s="403"/>
      <c r="AP574" s="403"/>
      <c r="AQ574" s="403"/>
    </row>
    <row r="575" spans="1:43">
      <c r="B575" s="22"/>
      <c r="C575" s="22"/>
      <c r="F575" s="37"/>
      <c r="G575" s="37"/>
      <c r="H575" s="97" t="s">
        <v>6619</v>
      </c>
      <c r="I575" s="97" t="s">
        <v>6618</v>
      </c>
      <c r="J575" s="61"/>
      <c r="K575" s="61"/>
      <c r="L575" s="61"/>
      <c r="M575" s="61"/>
      <c r="N575" s="61"/>
      <c r="O575" s="108" t="s">
        <v>6768</v>
      </c>
      <c r="P575" s="98"/>
      <c r="Q575" s="37"/>
      <c r="R575" s="37"/>
      <c r="S575" s="37"/>
      <c r="T575" s="37"/>
      <c r="U575" s="37"/>
      <c r="V575" s="37"/>
      <c r="W575" s="37"/>
      <c r="X575" s="98"/>
      <c r="Y575" s="37"/>
      <c r="Z575" s="98"/>
      <c r="AA575" s="37"/>
      <c r="AB575" s="98"/>
      <c r="AC575" s="403"/>
      <c r="AD575" s="403"/>
      <c r="AE575" s="403"/>
      <c r="AF575" s="403"/>
      <c r="AG575" s="98"/>
      <c r="AH575" s="403"/>
      <c r="AI575" s="403"/>
      <c r="AJ575" s="403"/>
      <c r="AK575" s="403"/>
      <c r="AL575" s="98"/>
      <c r="AM575" s="403"/>
      <c r="AN575" s="403"/>
      <c r="AO575" s="403"/>
      <c r="AP575" s="403"/>
      <c r="AQ575" s="403"/>
    </row>
    <row r="576" spans="1:43">
      <c r="B576" s="22"/>
      <c r="C576" s="22"/>
      <c r="F576" s="37"/>
      <c r="G576" s="37"/>
      <c r="H576" s="61" t="s">
        <v>6620</v>
      </c>
      <c r="I576" s="97" t="s">
        <v>6618</v>
      </c>
      <c r="J576" s="61"/>
      <c r="K576" s="61"/>
      <c r="L576" s="61"/>
      <c r="M576" s="61"/>
      <c r="N576" s="61"/>
      <c r="O576" s="108" t="s">
        <v>6769</v>
      </c>
      <c r="P576" s="98"/>
      <c r="Q576" s="37"/>
      <c r="R576" s="37"/>
      <c r="S576" s="37"/>
      <c r="T576" s="37"/>
      <c r="U576" s="37"/>
      <c r="V576" s="37"/>
      <c r="W576" s="37"/>
      <c r="X576" s="98"/>
      <c r="Y576" s="37"/>
      <c r="Z576" s="98"/>
      <c r="AA576" s="37"/>
      <c r="AB576" s="98"/>
      <c r="AC576" s="403"/>
      <c r="AD576" s="403"/>
      <c r="AE576" s="403"/>
      <c r="AF576" s="403"/>
      <c r="AG576" s="98"/>
      <c r="AH576" s="403"/>
      <c r="AI576" s="403"/>
      <c r="AJ576" s="403"/>
      <c r="AK576" s="403"/>
      <c r="AL576" s="98"/>
      <c r="AM576" s="403"/>
      <c r="AN576" s="403"/>
      <c r="AO576" s="403"/>
      <c r="AP576" s="403"/>
      <c r="AQ576" s="403"/>
    </row>
    <row r="577" spans="2:43">
      <c r="B577" s="22"/>
      <c r="C577" s="22"/>
      <c r="F577" s="37"/>
      <c r="G577" s="37"/>
      <c r="H577" s="97" t="s">
        <v>6621</v>
      </c>
      <c r="I577" s="97" t="s">
        <v>6618</v>
      </c>
      <c r="J577" s="61"/>
      <c r="K577" s="61"/>
      <c r="L577" s="61"/>
      <c r="M577" s="61"/>
      <c r="N577" s="61"/>
      <c r="O577" s="108" t="s">
        <v>6770</v>
      </c>
      <c r="P577" s="98"/>
      <c r="Q577" s="37"/>
      <c r="R577" s="37"/>
      <c r="S577" s="37"/>
      <c r="T577" s="37"/>
      <c r="U577" s="37"/>
      <c r="V577" s="37"/>
      <c r="W577" s="37"/>
      <c r="X577" s="98"/>
      <c r="Y577" s="37"/>
      <c r="Z577" s="98"/>
      <c r="AA577" s="37"/>
      <c r="AB577" s="98"/>
      <c r="AC577" s="403"/>
      <c r="AD577" s="403"/>
      <c r="AE577" s="403"/>
      <c r="AF577" s="403"/>
      <c r="AG577" s="98"/>
      <c r="AH577" s="403"/>
      <c r="AI577" s="403"/>
      <c r="AJ577" s="403"/>
      <c r="AK577" s="403"/>
      <c r="AL577" s="98"/>
      <c r="AM577" s="403"/>
      <c r="AN577" s="403"/>
      <c r="AO577" s="403"/>
      <c r="AP577" s="403"/>
      <c r="AQ577" s="403"/>
    </row>
    <row r="578" spans="2:43">
      <c r="B578" s="22"/>
      <c r="C578" s="22"/>
      <c r="F578" s="37"/>
      <c r="G578" s="37"/>
      <c r="H578" s="97" t="s">
        <v>6622</v>
      </c>
      <c r="I578" s="97" t="s">
        <v>6618</v>
      </c>
      <c r="J578" s="61"/>
      <c r="K578" s="61"/>
      <c r="L578" s="61"/>
      <c r="M578" s="61"/>
      <c r="N578" s="61"/>
      <c r="O578" s="108" t="s">
        <v>6771</v>
      </c>
      <c r="P578" s="98"/>
      <c r="Q578" s="37"/>
      <c r="R578" s="37"/>
      <c r="S578" s="37"/>
      <c r="T578" s="37"/>
      <c r="U578" s="37"/>
      <c r="V578" s="37"/>
      <c r="W578" s="37"/>
      <c r="X578" s="98"/>
      <c r="Y578" s="37"/>
      <c r="Z578" s="98"/>
      <c r="AA578" s="37"/>
      <c r="AB578" s="98"/>
      <c r="AC578" s="403"/>
      <c r="AD578" s="403"/>
      <c r="AE578" s="403"/>
      <c r="AF578" s="403"/>
      <c r="AG578" s="98"/>
      <c r="AH578" s="403"/>
      <c r="AI578" s="403"/>
      <c r="AJ578" s="403"/>
      <c r="AK578" s="403"/>
      <c r="AL578" s="98"/>
      <c r="AM578" s="403"/>
      <c r="AN578" s="403"/>
      <c r="AO578" s="403"/>
      <c r="AP578" s="403"/>
      <c r="AQ578" s="403"/>
    </row>
    <row r="579" spans="2:43">
      <c r="B579" s="22"/>
      <c r="C579" s="22"/>
      <c r="F579" s="37"/>
      <c r="G579" s="37"/>
      <c r="H579" s="61" t="s">
        <v>6623</v>
      </c>
      <c r="I579" s="97" t="s">
        <v>6618</v>
      </c>
      <c r="J579" s="61"/>
      <c r="K579" s="61"/>
      <c r="L579" s="61"/>
      <c r="M579" s="61"/>
      <c r="N579" s="61"/>
      <c r="O579" s="108" t="s">
        <v>6772</v>
      </c>
      <c r="P579" s="98"/>
      <c r="Q579" s="37"/>
      <c r="R579" s="37"/>
      <c r="S579" s="37"/>
      <c r="T579" s="37"/>
      <c r="U579" s="37"/>
      <c r="V579" s="37"/>
      <c r="W579" s="37"/>
      <c r="X579" s="98"/>
      <c r="Y579" s="37"/>
      <c r="Z579" s="98"/>
      <c r="AA579" s="37"/>
      <c r="AB579" s="98"/>
      <c r="AC579" s="403"/>
      <c r="AD579" s="403"/>
      <c r="AE579" s="403"/>
      <c r="AF579" s="403"/>
      <c r="AG579" s="98"/>
      <c r="AH579" s="403"/>
      <c r="AI579" s="403"/>
      <c r="AJ579" s="403"/>
      <c r="AK579" s="403"/>
      <c r="AL579" s="98"/>
      <c r="AM579" s="403"/>
      <c r="AN579" s="403"/>
      <c r="AO579" s="403"/>
      <c r="AP579" s="403"/>
      <c r="AQ579" s="403"/>
    </row>
    <row r="580" spans="2:43">
      <c r="B580" s="22"/>
      <c r="C580" s="22"/>
      <c r="F580" s="37"/>
      <c r="G580" s="37"/>
      <c r="H580" s="97" t="s">
        <v>6658</v>
      </c>
      <c r="I580" s="97" t="s">
        <v>6618</v>
      </c>
      <c r="J580" s="61"/>
      <c r="K580" s="61"/>
      <c r="L580" s="61"/>
      <c r="M580" s="61"/>
      <c r="N580" s="61"/>
      <c r="O580" s="108" t="s">
        <v>6773</v>
      </c>
      <c r="P580" s="98"/>
      <c r="Q580" s="37"/>
      <c r="R580" s="37"/>
      <c r="S580" s="37"/>
      <c r="T580" s="37"/>
      <c r="U580" s="37"/>
      <c r="V580" s="37"/>
      <c r="W580" s="37"/>
      <c r="X580" s="98"/>
      <c r="Y580" s="37"/>
      <c r="Z580" s="98"/>
      <c r="AA580" s="37"/>
      <c r="AB580" s="98"/>
      <c r="AC580" s="403"/>
      <c r="AD580" s="403"/>
      <c r="AE580" s="403"/>
      <c r="AF580" s="403"/>
      <c r="AG580" s="98"/>
      <c r="AH580" s="403"/>
      <c r="AI580" s="403"/>
      <c r="AJ580" s="403"/>
      <c r="AK580" s="403"/>
      <c r="AL580" s="98"/>
      <c r="AM580" s="403"/>
      <c r="AN580" s="403"/>
      <c r="AO580" s="403"/>
      <c r="AP580" s="403"/>
      <c r="AQ580" s="403"/>
    </row>
    <row r="581" spans="2:43">
      <c r="B581" s="22"/>
      <c r="C581" s="22"/>
      <c r="F581" s="37"/>
      <c r="G581" s="37"/>
      <c r="H581" s="104" t="s">
        <v>6624</v>
      </c>
      <c r="I581" s="97" t="s">
        <v>6618</v>
      </c>
      <c r="J581" s="61"/>
      <c r="K581" s="61"/>
      <c r="L581" s="61"/>
      <c r="M581" s="61"/>
      <c r="N581" s="61"/>
      <c r="O581" s="108" t="s">
        <v>6774</v>
      </c>
      <c r="P581" s="98"/>
      <c r="Q581" s="37"/>
      <c r="R581" s="37"/>
      <c r="S581" s="37"/>
      <c r="T581" s="37"/>
      <c r="U581" s="37"/>
      <c r="V581" s="37"/>
      <c r="W581" s="37"/>
      <c r="X581" s="98"/>
      <c r="Y581" s="37"/>
      <c r="Z581" s="98"/>
      <c r="AA581" s="37"/>
      <c r="AB581" s="98"/>
      <c r="AC581" s="403"/>
      <c r="AD581" s="403"/>
      <c r="AE581" s="403"/>
      <c r="AF581" s="403"/>
      <c r="AG581" s="98"/>
      <c r="AH581" s="403"/>
      <c r="AI581" s="403"/>
      <c r="AJ581" s="403"/>
      <c r="AK581" s="403"/>
      <c r="AL581" s="98"/>
      <c r="AM581" s="403"/>
      <c r="AN581" s="403"/>
      <c r="AO581" s="403"/>
      <c r="AP581" s="403"/>
      <c r="AQ581" s="403"/>
    </row>
    <row r="582" spans="2:43">
      <c r="B582" s="22"/>
      <c r="C582" s="22"/>
      <c r="F582" s="37"/>
      <c r="G582" s="37"/>
      <c r="H582" s="61"/>
      <c r="I582" s="61" t="s">
        <v>6625</v>
      </c>
      <c r="J582" s="61"/>
      <c r="K582" s="61"/>
      <c r="L582" s="61"/>
      <c r="M582" s="61"/>
      <c r="N582" s="61"/>
      <c r="O582" s="108" t="s">
        <v>6775</v>
      </c>
      <c r="P582" s="98"/>
      <c r="Q582" s="37"/>
      <c r="R582" s="37"/>
      <c r="S582" s="37"/>
      <c r="T582" s="37"/>
      <c r="U582" s="37"/>
      <c r="V582" s="37"/>
      <c r="W582" s="37"/>
      <c r="X582" s="98"/>
      <c r="Y582" s="37"/>
      <c r="Z582" s="98"/>
      <c r="AA582" s="37"/>
      <c r="AB582" s="98"/>
      <c r="AC582" s="403"/>
      <c r="AD582" s="403"/>
      <c r="AE582" s="403"/>
      <c r="AF582" s="403"/>
      <c r="AG582" s="98"/>
      <c r="AH582" s="403"/>
      <c r="AI582" s="403"/>
      <c r="AJ582" s="403"/>
      <c r="AK582" s="403"/>
      <c r="AL582" s="98"/>
      <c r="AM582" s="403"/>
      <c r="AN582" s="403"/>
      <c r="AO582" s="403"/>
      <c r="AP582" s="403"/>
      <c r="AQ582" s="403"/>
    </row>
    <row r="583" spans="2:43">
      <c r="B583" s="22"/>
      <c r="C583" s="22"/>
      <c r="F583" s="37"/>
      <c r="G583" s="37"/>
      <c r="H583" s="61"/>
      <c r="I583" s="61" t="s">
        <v>6625</v>
      </c>
      <c r="J583" s="61"/>
      <c r="K583" s="61"/>
      <c r="L583" s="61"/>
      <c r="M583" s="61"/>
      <c r="N583" s="61"/>
      <c r="O583" s="108" t="s">
        <v>6659</v>
      </c>
      <c r="P583" s="98"/>
      <c r="Q583" s="37"/>
      <c r="R583" s="37"/>
      <c r="S583" s="37"/>
      <c r="T583" s="37"/>
      <c r="U583" s="37"/>
      <c r="V583" s="37"/>
      <c r="W583" s="37"/>
      <c r="X583" s="98"/>
      <c r="Y583" s="37"/>
      <c r="Z583" s="98"/>
      <c r="AA583" s="37"/>
      <c r="AB583" s="98"/>
      <c r="AC583" s="403"/>
      <c r="AD583" s="403"/>
      <c r="AE583" s="403"/>
      <c r="AF583" s="403"/>
      <c r="AG583" s="98"/>
      <c r="AH583" s="403"/>
      <c r="AI583" s="403"/>
      <c r="AJ583" s="403"/>
      <c r="AK583" s="403"/>
      <c r="AL583" s="98"/>
      <c r="AM583" s="403"/>
      <c r="AN583" s="403"/>
      <c r="AO583" s="403"/>
      <c r="AP583" s="403"/>
      <c r="AQ583" s="403"/>
    </row>
    <row r="584" spans="2:43">
      <c r="B584" s="22"/>
      <c r="C584" s="22"/>
      <c r="F584" s="37"/>
      <c r="G584" s="37"/>
      <c r="H584" s="97" t="s">
        <v>5832</v>
      </c>
      <c r="I584" s="61" t="s">
        <v>6626</v>
      </c>
      <c r="J584" s="61"/>
      <c r="K584" s="61"/>
      <c r="L584" s="61"/>
      <c r="M584" s="61"/>
      <c r="N584" s="61"/>
      <c r="O584" s="108" t="s">
        <v>6776</v>
      </c>
      <c r="P584" s="98"/>
      <c r="Q584" s="37"/>
      <c r="R584" s="37"/>
      <c r="S584" s="37"/>
      <c r="T584" s="37"/>
      <c r="U584" s="37"/>
      <c r="V584" s="37"/>
      <c r="W584" s="37"/>
      <c r="X584" s="98"/>
      <c r="Y584" s="37"/>
      <c r="Z584" s="98"/>
      <c r="AA584" s="37"/>
      <c r="AB584" s="98"/>
      <c r="AC584" s="403"/>
      <c r="AD584" s="403"/>
      <c r="AE584" s="403"/>
      <c r="AF584" s="403"/>
      <c r="AG584" s="98"/>
      <c r="AH584" s="403"/>
      <c r="AI584" s="403"/>
      <c r="AJ584" s="403"/>
      <c r="AK584" s="403"/>
      <c r="AL584" s="98"/>
      <c r="AM584" s="403"/>
      <c r="AN584" s="403"/>
      <c r="AO584" s="403"/>
      <c r="AP584" s="403"/>
      <c r="AQ584" s="403"/>
    </row>
    <row r="585" spans="2:43">
      <c r="B585" s="22"/>
      <c r="C585" s="22"/>
      <c r="F585" s="37"/>
      <c r="G585" s="37"/>
      <c r="H585" s="97" t="s">
        <v>5834</v>
      </c>
      <c r="I585" s="61" t="s">
        <v>6626</v>
      </c>
      <c r="J585" s="61"/>
      <c r="K585" s="61"/>
      <c r="L585" s="61"/>
      <c r="M585" s="61"/>
      <c r="N585" s="61"/>
      <c r="O585" s="108" t="s">
        <v>6777</v>
      </c>
      <c r="P585" s="98"/>
      <c r="Q585" s="37"/>
      <c r="R585" s="37"/>
      <c r="S585" s="37"/>
      <c r="T585" s="37"/>
      <c r="U585" s="37"/>
      <c r="V585" s="37"/>
      <c r="W585" s="37"/>
      <c r="X585" s="98"/>
      <c r="Y585" s="37"/>
      <c r="Z585" s="98"/>
      <c r="AA585" s="37"/>
      <c r="AB585" s="98"/>
      <c r="AC585" s="403"/>
      <c r="AD585" s="403"/>
      <c r="AE585" s="403"/>
      <c r="AF585" s="403"/>
      <c r="AG585" s="98"/>
      <c r="AH585" s="403"/>
      <c r="AI585" s="403"/>
      <c r="AJ585" s="403"/>
      <c r="AK585" s="403"/>
      <c r="AL585" s="98"/>
      <c r="AM585" s="403"/>
      <c r="AN585" s="403"/>
      <c r="AO585" s="403"/>
      <c r="AP585" s="403"/>
      <c r="AQ585" s="403"/>
    </row>
    <row r="586" spans="2:43">
      <c r="B586" s="22"/>
      <c r="C586" s="22"/>
      <c r="F586" s="105"/>
      <c r="G586" s="105"/>
      <c r="H586" s="106"/>
      <c r="I586" s="106"/>
      <c r="J586" s="106"/>
      <c r="K586" s="106"/>
      <c r="L586" s="106"/>
      <c r="M586" s="106"/>
      <c r="N586" s="106"/>
      <c r="O586" s="110"/>
      <c r="P586" s="105"/>
      <c r="Q586" s="105"/>
      <c r="R586" s="105"/>
      <c r="S586" s="105"/>
      <c r="T586" s="105"/>
      <c r="U586" s="105"/>
      <c r="V586" s="105"/>
      <c r="W586" s="105"/>
      <c r="X586" s="105"/>
      <c r="Y586" s="105"/>
      <c r="Z586" s="105"/>
      <c r="AA586" s="105"/>
      <c r="AB586" s="105"/>
      <c r="AC586" s="404"/>
      <c r="AD586" s="404"/>
      <c r="AE586" s="404"/>
      <c r="AF586" s="404"/>
      <c r="AG586" s="105"/>
      <c r="AH586" s="404"/>
      <c r="AI586" s="404"/>
      <c r="AJ586" s="404"/>
      <c r="AK586" s="404"/>
      <c r="AL586" s="105"/>
      <c r="AM586" s="404"/>
      <c r="AN586" s="404"/>
      <c r="AO586" s="404"/>
      <c r="AP586" s="404"/>
      <c r="AQ586" s="404"/>
    </row>
    <row r="587" spans="2:43" ht="21.75">
      <c r="B587" s="22"/>
      <c r="C587" s="22"/>
      <c r="F587" s="363" t="s">
        <v>4515</v>
      </c>
      <c r="G587" s="363"/>
      <c r="H587" s="363"/>
      <c r="I587" s="7"/>
      <c r="J587" s="7"/>
      <c r="K587" s="7"/>
      <c r="L587" s="7"/>
      <c r="M587" s="7"/>
      <c r="N587" s="7"/>
      <c r="O587" s="89"/>
      <c r="P587" s="30"/>
      <c r="Q587" s="1"/>
      <c r="R587" s="1"/>
      <c r="S587" s="1"/>
      <c r="T587" s="1"/>
      <c r="U587" s="1"/>
      <c r="V587" s="1"/>
      <c r="W587" s="1"/>
      <c r="X587" s="1"/>
      <c r="Y587" s="1"/>
      <c r="Z587" s="1"/>
      <c r="AA587" s="1"/>
      <c r="AB587" s="1"/>
      <c r="AC587" s="22"/>
      <c r="AD587" s="22"/>
      <c r="AE587" s="22"/>
      <c r="AF587" s="22"/>
      <c r="AG587" s="1"/>
      <c r="AH587" s="22"/>
      <c r="AI587" s="22"/>
      <c r="AJ587" s="22"/>
      <c r="AK587" s="22"/>
      <c r="AL587" s="1"/>
      <c r="AM587" s="22"/>
      <c r="AN587" s="22"/>
      <c r="AO587" s="22"/>
      <c r="AP587" s="22"/>
      <c r="AQ587" s="22"/>
    </row>
    <row r="588" spans="2:43" ht="15.75">
      <c r="F588" s="36" t="s">
        <v>1555</v>
      </c>
      <c r="G588" s="36" t="s">
        <v>4514</v>
      </c>
      <c r="H588" s="26" t="s">
        <v>3079</v>
      </c>
      <c r="I588" s="7"/>
      <c r="J588" s="7"/>
      <c r="K588" s="7"/>
      <c r="L588" s="7"/>
      <c r="M588" s="7"/>
      <c r="N588" s="7"/>
      <c r="O588" s="89"/>
      <c r="P588" s="1"/>
      <c r="Q588" s="1"/>
      <c r="R588" s="1"/>
      <c r="S588" s="1"/>
      <c r="T588" s="1"/>
      <c r="U588" s="1"/>
      <c r="V588" s="1"/>
      <c r="W588" s="1"/>
      <c r="X588" s="1"/>
      <c r="Y588" s="1"/>
      <c r="Z588" s="1"/>
      <c r="AA588" s="1"/>
      <c r="AB588" s="1"/>
      <c r="AC588" s="22"/>
      <c r="AD588" s="22"/>
      <c r="AE588" s="22"/>
      <c r="AF588" s="22"/>
      <c r="AG588" s="1"/>
      <c r="AH588" s="22"/>
      <c r="AI588" s="22"/>
      <c r="AJ588" s="22"/>
      <c r="AK588" s="22"/>
      <c r="AL588" s="1"/>
      <c r="AM588" s="22"/>
      <c r="AN588" s="22"/>
      <c r="AO588" s="22"/>
      <c r="AP588" s="22"/>
      <c r="AQ588" s="22"/>
    </row>
    <row r="589" spans="2:43">
      <c r="F589" s="1" t="s">
        <v>4354</v>
      </c>
      <c r="G589" s="43" t="s">
        <v>4428</v>
      </c>
      <c r="H589" s="61" t="s">
        <v>4429</v>
      </c>
      <c r="I589" s="7"/>
      <c r="J589" s="7"/>
      <c r="K589" s="7"/>
      <c r="L589" s="7"/>
      <c r="M589" s="7"/>
      <c r="N589" s="7"/>
      <c r="O589" s="89"/>
      <c r="P589" s="1"/>
      <c r="Q589" s="1"/>
      <c r="R589" s="1"/>
      <c r="S589" s="1"/>
      <c r="T589" s="1"/>
      <c r="U589" s="1"/>
      <c r="V589" s="1"/>
      <c r="W589" s="1"/>
      <c r="X589" s="1"/>
      <c r="Y589" s="1"/>
      <c r="Z589" s="1"/>
      <c r="AA589" s="1"/>
      <c r="AB589" s="1"/>
      <c r="AC589" s="22"/>
      <c r="AD589" s="22"/>
      <c r="AE589" s="22"/>
      <c r="AF589" s="22"/>
      <c r="AG589" s="1"/>
      <c r="AH589" s="22"/>
      <c r="AI589" s="22"/>
      <c r="AJ589" s="22"/>
      <c r="AK589" s="22"/>
      <c r="AL589" s="1"/>
      <c r="AM589" s="22"/>
      <c r="AN589" s="22"/>
      <c r="AO589" s="22"/>
      <c r="AP589" s="22"/>
      <c r="AQ589" s="22"/>
    </row>
    <row r="590" spans="2:43">
      <c r="F590" s="1" t="s">
        <v>4355</v>
      </c>
      <c r="G590" s="43" t="s">
        <v>4428</v>
      </c>
      <c r="H590" s="61" t="s">
        <v>4430</v>
      </c>
      <c r="I590" s="7"/>
      <c r="J590" s="7"/>
      <c r="K590" s="7"/>
      <c r="L590" s="7"/>
      <c r="M590" s="7"/>
      <c r="N590" s="7"/>
      <c r="O590" s="89"/>
      <c r="P590" s="1"/>
      <c r="Q590" s="1"/>
      <c r="R590" s="1"/>
      <c r="S590" s="1"/>
      <c r="T590" s="1"/>
      <c r="U590" s="1"/>
      <c r="V590" s="1"/>
      <c r="W590" s="1"/>
      <c r="X590" s="1"/>
      <c r="Y590" s="1"/>
      <c r="Z590" s="1"/>
      <c r="AA590" s="1"/>
      <c r="AB590" s="1"/>
      <c r="AC590" s="22"/>
      <c r="AD590" s="22"/>
      <c r="AE590" s="22"/>
      <c r="AF590" s="22"/>
      <c r="AG590" s="1"/>
      <c r="AH590" s="22"/>
      <c r="AI590" s="22"/>
      <c r="AJ590" s="22"/>
      <c r="AK590" s="22"/>
      <c r="AL590" s="1"/>
      <c r="AM590" s="22"/>
      <c r="AN590" s="22"/>
      <c r="AO590" s="22"/>
      <c r="AP590" s="22"/>
      <c r="AQ590" s="22"/>
    </row>
    <row r="591" spans="2:43">
      <c r="F591" s="1" t="s">
        <v>4354</v>
      </c>
      <c r="G591" s="43" t="s">
        <v>4428</v>
      </c>
      <c r="H591" s="61" t="s">
        <v>4431</v>
      </c>
      <c r="I591" s="7"/>
      <c r="J591" s="7"/>
      <c r="K591" s="7"/>
      <c r="L591" s="7"/>
      <c r="M591" s="7"/>
      <c r="N591" s="7"/>
      <c r="O591" s="89"/>
      <c r="P591" s="1"/>
      <c r="Q591" s="1"/>
      <c r="R591" s="1"/>
      <c r="S591" s="1"/>
      <c r="T591" s="1"/>
      <c r="U591" s="1"/>
      <c r="V591" s="1"/>
      <c r="W591" s="1"/>
      <c r="X591" s="1"/>
      <c r="Y591" s="1"/>
      <c r="Z591" s="1"/>
      <c r="AA591" s="1"/>
      <c r="AB591" s="1"/>
      <c r="AC591" s="22"/>
      <c r="AD591" s="22"/>
      <c r="AE591" s="22"/>
      <c r="AF591" s="22"/>
      <c r="AG591" s="1"/>
      <c r="AH591" s="22"/>
      <c r="AI591" s="22"/>
      <c r="AJ591" s="22"/>
      <c r="AK591" s="22"/>
      <c r="AL591" s="1"/>
      <c r="AM591" s="22"/>
      <c r="AN591" s="22"/>
      <c r="AO591" s="22"/>
      <c r="AP591" s="22"/>
      <c r="AQ591" s="22"/>
    </row>
    <row r="592" spans="2:43">
      <c r="F592" s="1" t="s">
        <v>4356</v>
      </c>
      <c r="G592" s="43" t="s">
        <v>4428</v>
      </c>
      <c r="H592" s="61" t="s">
        <v>4432</v>
      </c>
      <c r="I592" s="7"/>
      <c r="J592" s="7"/>
      <c r="K592" s="7"/>
      <c r="L592" s="7"/>
      <c r="M592" s="7"/>
      <c r="N592" s="7"/>
      <c r="O592" s="89"/>
      <c r="P592" s="1"/>
      <c r="Q592" s="1"/>
      <c r="R592" s="1"/>
      <c r="S592" s="1"/>
      <c r="T592" s="1"/>
      <c r="U592" s="1"/>
      <c r="V592" s="1"/>
      <c r="W592" s="1"/>
      <c r="X592" s="1"/>
      <c r="Y592" s="1"/>
      <c r="Z592" s="1"/>
      <c r="AA592" s="1"/>
      <c r="AB592" s="1"/>
      <c r="AC592" s="22"/>
      <c r="AD592" s="22"/>
      <c r="AE592" s="22"/>
      <c r="AF592" s="22"/>
      <c r="AG592" s="1"/>
      <c r="AH592" s="22"/>
      <c r="AI592" s="22"/>
      <c r="AJ592" s="22"/>
      <c r="AK592" s="22"/>
      <c r="AL592" s="1"/>
      <c r="AM592" s="22"/>
      <c r="AN592" s="22"/>
      <c r="AO592" s="22"/>
      <c r="AP592" s="22"/>
      <c r="AQ592" s="22"/>
    </row>
    <row r="593" spans="6:43">
      <c r="F593" s="1" t="s">
        <v>4357</v>
      </c>
      <c r="G593" s="43" t="s">
        <v>4428</v>
      </c>
      <c r="H593" s="61" t="s">
        <v>4433</v>
      </c>
      <c r="I593" s="7"/>
      <c r="J593" s="7"/>
      <c r="K593" s="7"/>
      <c r="L593" s="7"/>
      <c r="M593" s="7"/>
      <c r="N593" s="7"/>
      <c r="O593" s="89"/>
      <c r="P593" s="1"/>
      <c r="Q593" s="1"/>
      <c r="R593" s="1"/>
      <c r="S593" s="1"/>
      <c r="T593" s="1"/>
      <c r="U593" s="1"/>
      <c r="V593" s="1"/>
      <c r="W593" s="1"/>
      <c r="X593" s="1"/>
      <c r="Y593" s="1"/>
      <c r="Z593" s="1"/>
      <c r="AA593" s="1"/>
      <c r="AB593" s="1"/>
      <c r="AC593" s="22"/>
      <c r="AD593" s="22"/>
      <c r="AE593" s="22"/>
      <c r="AF593" s="22"/>
      <c r="AG593" s="1"/>
      <c r="AH593" s="22"/>
      <c r="AI593" s="22"/>
      <c r="AJ593" s="22"/>
      <c r="AK593" s="22"/>
      <c r="AL593" s="1"/>
      <c r="AM593" s="22"/>
      <c r="AN593" s="22"/>
      <c r="AO593" s="22"/>
      <c r="AP593" s="22"/>
      <c r="AQ593" s="22"/>
    </row>
    <row r="594" spans="6:43">
      <c r="F594" s="1" t="s">
        <v>4358</v>
      </c>
      <c r="G594" s="43" t="s">
        <v>4428</v>
      </c>
      <c r="H594" s="61" t="s">
        <v>4434</v>
      </c>
      <c r="I594" s="7"/>
      <c r="J594" s="7"/>
      <c r="K594" s="7"/>
      <c r="L594" s="7"/>
      <c r="M594" s="7"/>
      <c r="N594" s="7"/>
      <c r="O594" s="89"/>
      <c r="P594" s="1"/>
      <c r="Q594" s="1"/>
      <c r="R594" s="1"/>
      <c r="S594" s="1"/>
      <c r="T594" s="1"/>
      <c r="U594" s="1"/>
      <c r="V594" s="1"/>
      <c r="W594" s="1"/>
      <c r="X594" s="1"/>
      <c r="Y594" s="1"/>
      <c r="Z594" s="1"/>
      <c r="AA594" s="1"/>
      <c r="AB594" s="1"/>
      <c r="AC594" s="22"/>
      <c r="AD594" s="22"/>
      <c r="AE594" s="22"/>
      <c r="AF594" s="22"/>
      <c r="AG594" s="1"/>
      <c r="AH594" s="22"/>
      <c r="AI594" s="22"/>
      <c r="AJ594" s="22"/>
      <c r="AK594" s="22"/>
      <c r="AL594" s="1"/>
      <c r="AM594" s="22"/>
      <c r="AN594" s="22"/>
      <c r="AO594" s="22"/>
      <c r="AP594" s="22"/>
      <c r="AQ594" s="22"/>
    </row>
    <row r="595" spans="6:43">
      <c r="F595" s="1" t="s">
        <v>4359</v>
      </c>
      <c r="G595" s="43" t="s">
        <v>4428</v>
      </c>
      <c r="H595" s="61" t="s">
        <v>4435</v>
      </c>
      <c r="I595" s="7"/>
      <c r="J595" s="7"/>
      <c r="K595" s="7"/>
      <c r="L595" s="7"/>
      <c r="M595" s="7"/>
      <c r="N595" s="7"/>
      <c r="O595" s="89"/>
      <c r="P595" s="1"/>
      <c r="Q595" s="1"/>
      <c r="R595" s="1"/>
      <c r="S595" s="1"/>
      <c r="T595" s="1"/>
      <c r="U595" s="1"/>
      <c r="V595" s="1"/>
      <c r="W595" s="1"/>
      <c r="X595" s="1"/>
      <c r="Y595" s="1"/>
      <c r="Z595" s="1"/>
      <c r="AA595" s="1"/>
      <c r="AB595" s="1"/>
      <c r="AC595" s="22"/>
      <c r="AD595" s="22"/>
      <c r="AE595" s="22"/>
      <c r="AF595" s="22"/>
      <c r="AG595" s="1"/>
      <c r="AH595" s="22"/>
      <c r="AI595" s="22"/>
      <c r="AJ595" s="22"/>
      <c r="AK595" s="22"/>
      <c r="AL595" s="1"/>
      <c r="AM595" s="22"/>
      <c r="AN595" s="22"/>
      <c r="AO595" s="22"/>
      <c r="AP595" s="22"/>
      <c r="AQ595" s="22"/>
    </row>
    <row r="596" spans="6:43">
      <c r="F596" s="1" t="s">
        <v>4360</v>
      </c>
      <c r="G596" s="43" t="s">
        <v>4436</v>
      </c>
      <c r="H596" s="61" t="s">
        <v>4437</v>
      </c>
      <c r="I596" s="7"/>
      <c r="J596" s="7"/>
      <c r="K596" s="7"/>
      <c r="L596" s="7"/>
      <c r="M596" s="7"/>
      <c r="N596" s="7"/>
      <c r="O596" s="89"/>
      <c r="P596" s="1"/>
      <c r="Q596" s="1"/>
      <c r="R596" s="1"/>
      <c r="S596" s="1"/>
      <c r="T596" s="1"/>
      <c r="U596" s="1"/>
      <c r="V596" s="1"/>
      <c r="W596" s="1"/>
      <c r="X596" s="1"/>
      <c r="Y596" s="1"/>
      <c r="Z596" s="1"/>
      <c r="AA596" s="1"/>
      <c r="AB596" s="1"/>
      <c r="AC596" s="22"/>
      <c r="AD596" s="22"/>
      <c r="AE596" s="22"/>
      <c r="AF596" s="22"/>
      <c r="AG596" s="1"/>
      <c r="AH596" s="22"/>
      <c r="AI596" s="22"/>
      <c r="AJ596" s="22"/>
      <c r="AK596" s="22"/>
      <c r="AL596" s="1"/>
      <c r="AM596" s="22"/>
      <c r="AN596" s="22"/>
      <c r="AO596" s="22"/>
      <c r="AP596" s="22"/>
      <c r="AQ596" s="22"/>
    </row>
    <row r="597" spans="6:43">
      <c r="F597" s="1" t="s">
        <v>4361</v>
      </c>
      <c r="G597" s="43" t="s">
        <v>4428</v>
      </c>
      <c r="H597" s="61" t="s">
        <v>4438</v>
      </c>
      <c r="I597" s="7"/>
      <c r="J597" s="7"/>
      <c r="K597" s="7"/>
      <c r="L597" s="7"/>
      <c r="M597" s="7"/>
      <c r="N597" s="7"/>
      <c r="O597" s="89"/>
      <c r="P597" s="1"/>
      <c r="Q597" s="1"/>
      <c r="R597" s="1"/>
      <c r="S597" s="1"/>
      <c r="T597" s="1"/>
      <c r="U597" s="1"/>
      <c r="V597" s="1"/>
      <c r="W597" s="1"/>
      <c r="X597" s="1"/>
      <c r="Y597" s="1"/>
      <c r="Z597" s="1"/>
      <c r="AA597" s="1"/>
      <c r="AB597" s="1"/>
      <c r="AC597" s="22"/>
      <c r="AD597" s="22"/>
      <c r="AE597" s="22"/>
      <c r="AF597" s="22"/>
      <c r="AG597" s="1"/>
      <c r="AH597" s="22"/>
      <c r="AI597" s="22"/>
      <c r="AJ597" s="22"/>
      <c r="AK597" s="22"/>
      <c r="AL597" s="1"/>
      <c r="AM597" s="22"/>
      <c r="AN597" s="22"/>
      <c r="AO597" s="22"/>
      <c r="AP597" s="22"/>
      <c r="AQ597" s="22"/>
    </row>
    <row r="598" spans="6:43">
      <c r="F598" s="1" t="s">
        <v>4362</v>
      </c>
      <c r="G598" s="43" t="s">
        <v>4439</v>
      </c>
      <c r="H598" s="61" t="s">
        <v>4440</v>
      </c>
      <c r="I598" s="7"/>
      <c r="J598" s="7"/>
      <c r="K598" s="7"/>
      <c r="L598" s="7"/>
      <c r="M598" s="7"/>
      <c r="N598" s="7"/>
      <c r="O598" s="89"/>
      <c r="P598" s="1"/>
      <c r="Q598" s="1"/>
      <c r="R598" s="1"/>
      <c r="S598" s="1"/>
      <c r="T598" s="1"/>
      <c r="U598" s="1"/>
      <c r="V598" s="1"/>
      <c r="W598" s="1"/>
      <c r="X598" s="1"/>
      <c r="Y598" s="1"/>
      <c r="Z598" s="1"/>
      <c r="AA598" s="1"/>
      <c r="AB598" s="1"/>
      <c r="AC598" s="22"/>
      <c r="AD598" s="22"/>
      <c r="AE598" s="22"/>
      <c r="AF598" s="22"/>
      <c r="AG598" s="1"/>
      <c r="AH598" s="22"/>
      <c r="AI598" s="22"/>
      <c r="AJ598" s="22"/>
      <c r="AK598" s="22"/>
      <c r="AL598" s="1"/>
      <c r="AM598" s="22"/>
      <c r="AN598" s="22"/>
      <c r="AO598" s="22"/>
      <c r="AP598" s="22"/>
      <c r="AQ598" s="22"/>
    </row>
    <row r="599" spans="6:43">
      <c r="F599" s="1" t="s">
        <v>4363</v>
      </c>
      <c r="G599" s="43" t="s">
        <v>4439</v>
      </c>
      <c r="H599" s="61" t="s">
        <v>4441</v>
      </c>
      <c r="I599" s="7"/>
      <c r="J599" s="7"/>
      <c r="K599" s="7"/>
      <c r="L599" s="7"/>
      <c r="M599" s="7"/>
      <c r="N599" s="7"/>
      <c r="O599" s="89"/>
      <c r="P599" s="1"/>
      <c r="Q599" s="1"/>
      <c r="R599" s="1"/>
      <c r="S599" s="1"/>
      <c r="T599" s="1"/>
      <c r="U599" s="1"/>
      <c r="V599" s="1"/>
      <c r="W599" s="1"/>
      <c r="X599" s="1"/>
      <c r="Y599" s="1"/>
      <c r="Z599" s="1"/>
      <c r="AA599" s="1"/>
      <c r="AB599" s="1"/>
      <c r="AC599" s="22"/>
      <c r="AD599" s="22"/>
      <c r="AE599" s="22"/>
      <c r="AF599" s="22"/>
      <c r="AG599" s="1"/>
      <c r="AH599" s="22"/>
      <c r="AI599" s="22"/>
      <c r="AJ599" s="22"/>
      <c r="AK599" s="22"/>
      <c r="AL599" s="1"/>
      <c r="AM599" s="22"/>
      <c r="AN599" s="22"/>
      <c r="AO599" s="22"/>
      <c r="AP599" s="22"/>
      <c r="AQ599" s="22"/>
    </row>
    <row r="600" spans="6:43">
      <c r="F600" s="1" t="s">
        <v>4364</v>
      </c>
      <c r="G600" s="43" t="s">
        <v>4442</v>
      </c>
      <c r="H600" s="61" t="s">
        <v>4443</v>
      </c>
      <c r="I600" s="7"/>
      <c r="J600" s="7"/>
      <c r="K600" s="7"/>
      <c r="L600" s="7"/>
      <c r="M600" s="7"/>
      <c r="N600" s="7"/>
      <c r="O600" s="89"/>
      <c r="P600" s="1"/>
      <c r="Q600" s="1"/>
      <c r="R600" s="1"/>
      <c r="S600" s="1"/>
      <c r="T600" s="1"/>
      <c r="U600" s="1"/>
      <c r="V600" s="1"/>
      <c r="W600" s="1"/>
      <c r="X600" s="1"/>
      <c r="Y600" s="1"/>
      <c r="Z600" s="1"/>
      <c r="AA600" s="1"/>
      <c r="AB600" s="1"/>
      <c r="AC600" s="22"/>
      <c r="AD600" s="22"/>
      <c r="AE600" s="22"/>
      <c r="AF600" s="22"/>
      <c r="AG600" s="1"/>
      <c r="AH600" s="22"/>
      <c r="AI600" s="22"/>
      <c r="AJ600" s="22"/>
      <c r="AK600" s="22"/>
      <c r="AL600" s="1"/>
      <c r="AM600" s="22"/>
      <c r="AN600" s="22"/>
      <c r="AO600" s="22"/>
      <c r="AP600" s="22"/>
      <c r="AQ600" s="22"/>
    </row>
    <row r="601" spans="6:43">
      <c r="F601" s="1" t="s">
        <v>4365</v>
      </c>
      <c r="G601" s="43" t="s">
        <v>4439</v>
      </c>
      <c r="H601" s="61" t="s">
        <v>4444</v>
      </c>
      <c r="I601" s="7"/>
      <c r="J601" s="7"/>
      <c r="K601" s="7"/>
      <c r="L601" s="7"/>
      <c r="M601" s="7"/>
      <c r="N601" s="7"/>
      <c r="O601" s="89"/>
      <c r="P601" s="1"/>
      <c r="Q601" s="1"/>
      <c r="R601" s="1"/>
      <c r="S601" s="1"/>
      <c r="T601" s="1"/>
      <c r="U601" s="1"/>
      <c r="V601" s="1"/>
      <c r="W601" s="1"/>
      <c r="X601" s="1"/>
      <c r="Y601" s="1"/>
      <c r="Z601" s="1"/>
      <c r="AA601" s="1"/>
      <c r="AB601" s="1"/>
      <c r="AC601" s="22"/>
      <c r="AD601" s="22"/>
      <c r="AE601" s="22"/>
      <c r="AF601" s="22"/>
      <c r="AG601" s="1"/>
      <c r="AH601" s="22"/>
      <c r="AI601" s="22"/>
      <c r="AJ601" s="22"/>
      <c r="AK601" s="22"/>
      <c r="AL601" s="1"/>
      <c r="AM601" s="22"/>
      <c r="AN601" s="22"/>
      <c r="AO601" s="22"/>
      <c r="AP601" s="22"/>
      <c r="AQ601" s="22"/>
    </row>
    <row r="602" spans="6:43">
      <c r="F602" s="1" t="s">
        <v>4366</v>
      </c>
      <c r="G602" s="43" t="s">
        <v>4439</v>
      </c>
      <c r="H602" s="61" t="s">
        <v>4445</v>
      </c>
      <c r="I602" s="7"/>
      <c r="J602" s="7"/>
      <c r="K602" s="7"/>
      <c r="L602" s="7"/>
      <c r="M602" s="7"/>
      <c r="N602" s="7"/>
      <c r="O602" s="89"/>
      <c r="P602" s="1"/>
      <c r="Q602" s="1"/>
      <c r="R602" s="1"/>
      <c r="S602" s="1"/>
      <c r="T602" s="1"/>
      <c r="U602" s="1"/>
      <c r="V602" s="1"/>
      <c r="W602" s="1"/>
      <c r="X602" s="1"/>
      <c r="Y602" s="1"/>
      <c r="Z602" s="1"/>
      <c r="AA602" s="1"/>
      <c r="AB602" s="1"/>
      <c r="AC602" s="22"/>
      <c r="AD602" s="22"/>
      <c r="AE602" s="22"/>
      <c r="AF602" s="22"/>
      <c r="AG602" s="1"/>
      <c r="AH602" s="22"/>
      <c r="AI602" s="22"/>
      <c r="AJ602" s="22"/>
      <c r="AK602" s="22"/>
      <c r="AL602" s="1"/>
      <c r="AM602" s="22"/>
      <c r="AN602" s="22"/>
      <c r="AO602" s="22"/>
      <c r="AP602" s="22"/>
      <c r="AQ602" s="22"/>
    </row>
    <row r="603" spans="6:43">
      <c r="F603" s="1" t="s">
        <v>4367</v>
      </c>
      <c r="G603" s="43" t="s">
        <v>4439</v>
      </c>
      <c r="H603" s="61" t="s">
        <v>4446</v>
      </c>
      <c r="I603" s="7"/>
      <c r="J603" s="7"/>
      <c r="K603" s="7"/>
      <c r="L603" s="7"/>
      <c r="M603" s="7"/>
      <c r="N603" s="7"/>
      <c r="O603" s="89"/>
      <c r="P603" s="1"/>
      <c r="Q603" s="1"/>
      <c r="R603" s="1"/>
      <c r="S603" s="1"/>
      <c r="T603" s="1"/>
      <c r="U603" s="1"/>
      <c r="V603" s="1"/>
      <c r="W603" s="1"/>
      <c r="X603" s="1"/>
      <c r="Y603" s="1"/>
      <c r="Z603" s="1"/>
      <c r="AA603" s="1"/>
      <c r="AB603" s="1"/>
      <c r="AC603" s="22"/>
      <c r="AD603" s="22"/>
      <c r="AE603" s="22"/>
      <c r="AF603" s="22"/>
      <c r="AG603" s="1"/>
      <c r="AH603" s="22"/>
      <c r="AI603" s="22"/>
      <c r="AJ603" s="22"/>
      <c r="AK603" s="22"/>
      <c r="AL603" s="1"/>
      <c r="AM603" s="22"/>
      <c r="AN603" s="22"/>
      <c r="AO603" s="22"/>
      <c r="AP603" s="22"/>
      <c r="AQ603" s="22"/>
    </row>
    <row r="604" spans="6:43">
      <c r="F604" s="1" t="s">
        <v>4368</v>
      </c>
      <c r="G604" s="43" t="s">
        <v>4439</v>
      </c>
      <c r="H604" s="61" t="s">
        <v>4447</v>
      </c>
      <c r="I604" s="7"/>
      <c r="J604" s="7"/>
      <c r="K604" s="7"/>
      <c r="L604" s="7"/>
      <c r="M604" s="7"/>
      <c r="N604" s="7"/>
      <c r="O604" s="89"/>
      <c r="P604" s="1"/>
      <c r="Q604" s="1"/>
      <c r="R604" s="1"/>
      <c r="S604" s="1"/>
      <c r="T604" s="1"/>
      <c r="U604" s="1"/>
      <c r="V604" s="1"/>
      <c r="W604" s="1"/>
      <c r="X604" s="1"/>
      <c r="Y604" s="1"/>
      <c r="Z604" s="1"/>
      <c r="AA604" s="1"/>
      <c r="AB604" s="1"/>
      <c r="AC604" s="22"/>
      <c r="AD604" s="22"/>
      <c r="AE604" s="22"/>
      <c r="AF604" s="22"/>
      <c r="AG604" s="1"/>
      <c r="AH604" s="22"/>
      <c r="AI604" s="22"/>
      <c r="AJ604" s="22"/>
      <c r="AK604" s="22"/>
      <c r="AL604" s="1"/>
      <c r="AM604" s="22"/>
      <c r="AN604" s="22"/>
      <c r="AO604" s="22"/>
      <c r="AP604" s="22"/>
      <c r="AQ604" s="22"/>
    </row>
    <row r="605" spans="6:43">
      <c r="F605" s="1" t="s">
        <v>4369</v>
      </c>
      <c r="G605" s="43" t="s">
        <v>4439</v>
      </c>
      <c r="H605" s="61" t="s">
        <v>4448</v>
      </c>
      <c r="I605" s="7"/>
      <c r="J605" s="7"/>
      <c r="K605" s="7"/>
      <c r="L605" s="7"/>
      <c r="M605" s="7"/>
      <c r="N605" s="7"/>
      <c r="O605" s="89"/>
      <c r="P605" s="1"/>
      <c r="Q605" s="1"/>
      <c r="R605" s="1"/>
      <c r="S605" s="1"/>
      <c r="T605" s="1"/>
      <c r="U605" s="1"/>
      <c r="V605" s="1"/>
      <c r="W605" s="1"/>
      <c r="X605" s="1"/>
      <c r="Y605" s="1"/>
      <c r="Z605" s="1"/>
      <c r="AA605" s="1"/>
      <c r="AB605" s="1"/>
      <c r="AC605" s="22"/>
      <c r="AD605" s="22"/>
      <c r="AE605" s="22"/>
      <c r="AF605" s="22"/>
      <c r="AG605" s="1"/>
      <c r="AH605" s="22"/>
      <c r="AI605" s="22"/>
      <c r="AJ605" s="22"/>
      <c r="AK605" s="22"/>
      <c r="AL605" s="1"/>
      <c r="AM605" s="22"/>
      <c r="AN605" s="22"/>
      <c r="AO605" s="22"/>
      <c r="AP605" s="22"/>
      <c r="AQ605" s="22"/>
    </row>
    <row r="606" spans="6:43">
      <c r="F606" s="1" t="s">
        <v>4370</v>
      </c>
      <c r="G606" s="43" t="s">
        <v>4439</v>
      </c>
      <c r="H606" s="61" t="s">
        <v>4449</v>
      </c>
      <c r="I606" s="7"/>
      <c r="J606" s="7"/>
      <c r="K606" s="7"/>
      <c r="L606" s="7"/>
      <c r="M606" s="7"/>
      <c r="N606" s="7"/>
      <c r="O606" s="89"/>
      <c r="P606" s="1"/>
      <c r="Q606" s="1"/>
      <c r="R606" s="1"/>
      <c r="S606" s="1"/>
      <c r="T606" s="1"/>
      <c r="U606" s="1"/>
      <c r="V606" s="1"/>
      <c r="W606" s="1"/>
      <c r="X606" s="1"/>
      <c r="Y606" s="1"/>
      <c r="Z606" s="1"/>
      <c r="AA606" s="1"/>
      <c r="AB606" s="1"/>
      <c r="AC606" s="22"/>
      <c r="AD606" s="22"/>
      <c r="AE606" s="22"/>
      <c r="AF606" s="22"/>
      <c r="AG606" s="1"/>
      <c r="AH606" s="22"/>
      <c r="AI606" s="22"/>
      <c r="AJ606" s="22"/>
      <c r="AK606" s="22"/>
      <c r="AL606" s="1"/>
      <c r="AM606" s="22"/>
      <c r="AN606" s="22"/>
      <c r="AO606" s="22"/>
      <c r="AP606" s="22"/>
      <c r="AQ606" s="22"/>
    </row>
    <row r="607" spans="6:43">
      <c r="F607" s="1" t="s">
        <v>4371</v>
      </c>
      <c r="G607" s="43" t="s">
        <v>4442</v>
      </c>
      <c r="H607" s="61" t="s">
        <v>4450</v>
      </c>
      <c r="I607" s="7"/>
      <c r="J607" s="7"/>
      <c r="K607" s="7"/>
      <c r="L607" s="7"/>
      <c r="M607" s="7"/>
      <c r="N607" s="7"/>
      <c r="O607" s="89"/>
      <c r="P607" s="1"/>
      <c r="Q607" s="1"/>
      <c r="R607" s="1"/>
      <c r="S607" s="1"/>
      <c r="T607" s="1"/>
      <c r="U607" s="1"/>
      <c r="V607" s="1"/>
      <c r="W607" s="1"/>
      <c r="X607" s="1"/>
      <c r="Y607" s="1"/>
      <c r="Z607" s="1"/>
      <c r="AA607" s="1"/>
      <c r="AB607" s="1"/>
      <c r="AC607" s="22"/>
      <c r="AD607" s="22"/>
      <c r="AE607" s="22"/>
      <c r="AF607" s="22"/>
      <c r="AG607" s="1"/>
      <c r="AH607" s="22"/>
      <c r="AI607" s="22"/>
      <c r="AJ607" s="22"/>
      <c r="AK607" s="22"/>
      <c r="AL607" s="1"/>
      <c r="AM607" s="22"/>
      <c r="AN607" s="22"/>
      <c r="AO607" s="22"/>
      <c r="AP607" s="22"/>
      <c r="AQ607" s="22"/>
    </row>
    <row r="608" spans="6:43">
      <c r="F608" s="1" t="s">
        <v>4372</v>
      </c>
      <c r="G608" s="43" t="s">
        <v>4439</v>
      </c>
      <c r="H608" s="61" t="s">
        <v>4451</v>
      </c>
      <c r="I608" s="7"/>
      <c r="J608" s="7"/>
      <c r="K608" s="7"/>
      <c r="L608" s="7"/>
      <c r="M608" s="7"/>
      <c r="N608" s="7"/>
      <c r="O608" s="89"/>
      <c r="P608" s="1"/>
      <c r="Q608" s="1"/>
      <c r="R608" s="1"/>
      <c r="S608" s="1"/>
      <c r="T608" s="1"/>
      <c r="U608" s="1"/>
      <c r="V608" s="1"/>
      <c r="W608" s="1"/>
      <c r="X608" s="1"/>
      <c r="Y608" s="1"/>
      <c r="Z608" s="1"/>
      <c r="AA608" s="1"/>
      <c r="AB608" s="1"/>
      <c r="AC608" s="22"/>
      <c r="AD608" s="22"/>
      <c r="AE608" s="22"/>
      <c r="AF608" s="22"/>
      <c r="AG608" s="1"/>
      <c r="AH608" s="22"/>
      <c r="AI608" s="22"/>
      <c r="AJ608" s="22"/>
      <c r="AK608" s="22"/>
      <c r="AL608" s="1"/>
      <c r="AM608" s="22"/>
      <c r="AN608" s="22"/>
      <c r="AO608" s="22"/>
      <c r="AP608" s="22"/>
      <c r="AQ608" s="22"/>
    </row>
    <row r="609" spans="6:43">
      <c r="F609" s="1" t="s">
        <v>4373</v>
      </c>
      <c r="G609" s="43" t="s">
        <v>4452</v>
      </c>
      <c r="H609" s="61" t="s">
        <v>4453</v>
      </c>
      <c r="I609" s="7"/>
      <c r="J609" s="7"/>
      <c r="K609" s="7"/>
      <c r="L609" s="7"/>
      <c r="M609" s="7"/>
      <c r="N609" s="7"/>
      <c r="O609" s="89"/>
      <c r="P609" s="1"/>
      <c r="Q609" s="1"/>
      <c r="R609" s="1"/>
      <c r="S609" s="1"/>
      <c r="T609" s="1"/>
      <c r="U609" s="1"/>
      <c r="V609" s="1"/>
      <c r="W609" s="1"/>
      <c r="X609" s="1"/>
      <c r="Y609" s="1"/>
      <c r="Z609" s="1"/>
      <c r="AA609" s="1"/>
      <c r="AB609" s="1"/>
      <c r="AC609" s="22"/>
      <c r="AD609" s="22"/>
      <c r="AE609" s="22"/>
      <c r="AF609" s="22"/>
      <c r="AG609" s="1"/>
      <c r="AH609" s="22"/>
      <c r="AI609" s="22"/>
      <c r="AJ609" s="22"/>
      <c r="AK609" s="22"/>
      <c r="AL609" s="1"/>
      <c r="AM609" s="22"/>
      <c r="AN609" s="22"/>
      <c r="AO609" s="22"/>
      <c r="AP609" s="22"/>
      <c r="AQ609" s="22"/>
    </row>
    <row r="610" spans="6:43">
      <c r="F610" s="1" t="s">
        <v>4374</v>
      </c>
      <c r="G610" s="43" t="s">
        <v>4439</v>
      </c>
      <c r="H610" s="61" t="s">
        <v>4454</v>
      </c>
      <c r="I610" s="7"/>
      <c r="J610" s="7"/>
      <c r="K610" s="7"/>
      <c r="L610" s="7"/>
      <c r="M610" s="7"/>
      <c r="N610" s="7"/>
      <c r="O610" s="89"/>
      <c r="P610" s="1"/>
      <c r="Q610" s="1"/>
      <c r="R610" s="1"/>
      <c r="S610" s="1"/>
      <c r="T610" s="1"/>
      <c r="U610" s="1"/>
      <c r="V610" s="1"/>
      <c r="W610" s="1"/>
      <c r="X610" s="1"/>
      <c r="Y610" s="1"/>
      <c r="Z610" s="1"/>
      <c r="AA610" s="1"/>
      <c r="AB610" s="1"/>
      <c r="AC610" s="22"/>
      <c r="AD610" s="22"/>
      <c r="AE610" s="22"/>
      <c r="AF610" s="22"/>
      <c r="AG610" s="1"/>
      <c r="AH610" s="22"/>
      <c r="AI610" s="22"/>
      <c r="AJ610" s="22"/>
      <c r="AK610" s="22"/>
      <c r="AL610" s="1"/>
      <c r="AM610" s="22"/>
      <c r="AN610" s="22"/>
      <c r="AO610" s="22"/>
      <c r="AP610" s="22"/>
      <c r="AQ610" s="22"/>
    </row>
    <row r="611" spans="6:43">
      <c r="F611" s="1" t="s">
        <v>4375</v>
      </c>
      <c r="G611" s="43" t="s">
        <v>4439</v>
      </c>
      <c r="H611" s="61" t="s">
        <v>4455</v>
      </c>
      <c r="I611" s="7"/>
      <c r="J611" s="7"/>
      <c r="K611" s="7"/>
      <c r="L611" s="7"/>
      <c r="M611" s="7"/>
      <c r="N611" s="7"/>
      <c r="O611" s="89"/>
      <c r="P611" s="1"/>
      <c r="Q611" s="1"/>
      <c r="R611" s="1"/>
      <c r="S611" s="1"/>
      <c r="T611" s="1"/>
      <c r="U611" s="1"/>
      <c r="V611" s="1"/>
      <c r="W611" s="1"/>
      <c r="X611" s="1"/>
      <c r="Y611" s="1"/>
      <c r="Z611" s="1"/>
      <c r="AA611" s="1"/>
      <c r="AB611" s="1"/>
      <c r="AC611" s="22"/>
      <c r="AD611" s="22"/>
      <c r="AE611" s="22"/>
      <c r="AF611" s="22"/>
      <c r="AG611" s="1"/>
      <c r="AH611" s="22"/>
      <c r="AI611" s="22"/>
      <c r="AJ611" s="22"/>
      <c r="AK611" s="22"/>
      <c r="AL611" s="1"/>
      <c r="AM611" s="22"/>
      <c r="AN611" s="22"/>
      <c r="AO611" s="22"/>
      <c r="AP611" s="22"/>
      <c r="AQ611" s="22"/>
    </row>
    <row r="612" spans="6:43">
      <c r="F612" s="1" t="s">
        <v>4376</v>
      </c>
      <c r="G612" s="43" t="s">
        <v>4439</v>
      </c>
      <c r="H612" s="61" t="s">
        <v>4456</v>
      </c>
      <c r="I612" s="7"/>
      <c r="J612" s="7"/>
      <c r="K612" s="7"/>
      <c r="L612" s="7"/>
      <c r="M612" s="7"/>
      <c r="N612" s="7"/>
      <c r="O612" s="89"/>
      <c r="P612" s="1"/>
      <c r="Q612" s="1"/>
      <c r="R612" s="1"/>
      <c r="S612" s="1"/>
      <c r="T612" s="1"/>
      <c r="U612" s="1"/>
      <c r="V612" s="1"/>
      <c r="W612" s="1"/>
      <c r="X612" s="1"/>
      <c r="Y612" s="1"/>
      <c r="Z612" s="1"/>
      <c r="AA612" s="1"/>
      <c r="AB612" s="1"/>
      <c r="AC612" s="22"/>
      <c r="AD612" s="22"/>
      <c r="AE612" s="22"/>
      <c r="AF612" s="22"/>
      <c r="AG612" s="1"/>
      <c r="AH612" s="22"/>
      <c r="AI612" s="22"/>
      <c r="AJ612" s="22"/>
      <c r="AK612" s="22"/>
      <c r="AL612" s="1"/>
      <c r="AM612" s="22"/>
      <c r="AN612" s="22"/>
      <c r="AO612" s="22"/>
      <c r="AP612" s="22"/>
      <c r="AQ612" s="22"/>
    </row>
    <row r="613" spans="6:43">
      <c r="F613" s="1" t="s">
        <v>4377</v>
      </c>
      <c r="G613" s="43" t="s">
        <v>4439</v>
      </c>
      <c r="H613" s="61" t="s">
        <v>4457</v>
      </c>
      <c r="I613" s="7"/>
      <c r="J613" s="7"/>
      <c r="K613" s="7"/>
      <c r="L613" s="7"/>
      <c r="M613" s="7"/>
      <c r="N613" s="7"/>
      <c r="O613" s="89"/>
      <c r="P613" s="1"/>
      <c r="Q613" s="1"/>
      <c r="R613" s="1"/>
      <c r="S613" s="1"/>
      <c r="T613" s="1"/>
      <c r="U613" s="1"/>
      <c r="V613" s="1"/>
      <c r="W613" s="1"/>
      <c r="X613" s="1"/>
      <c r="Y613" s="1"/>
      <c r="Z613" s="1"/>
      <c r="AA613" s="1"/>
      <c r="AB613" s="1"/>
      <c r="AC613" s="22"/>
      <c r="AD613" s="22"/>
      <c r="AE613" s="22"/>
      <c r="AF613" s="22"/>
      <c r="AG613" s="1"/>
      <c r="AH613" s="22"/>
      <c r="AI613" s="22"/>
      <c r="AJ613" s="22"/>
      <c r="AK613" s="22"/>
      <c r="AL613" s="1"/>
      <c r="AM613" s="22"/>
      <c r="AN613" s="22"/>
      <c r="AO613" s="22"/>
      <c r="AP613" s="22"/>
      <c r="AQ613" s="22"/>
    </row>
    <row r="614" spans="6:43">
      <c r="F614" s="1" t="s">
        <v>4378</v>
      </c>
      <c r="G614" s="43" t="s">
        <v>4442</v>
      </c>
      <c r="H614" s="61" t="s">
        <v>4458</v>
      </c>
      <c r="I614" s="7"/>
      <c r="J614" s="7"/>
      <c r="K614" s="7"/>
      <c r="L614" s="7"/>
      <c r="M614" s="7"/>
      <c r="N614" s="7"/>
      <c r="O614" s="89"/>
      <c r="P614" s="1"/>
      <c r="Q614" s="1"/>
      <c r="R614" s="1"/>
      <c r="S614" s="1"/>
      <c r="T614" s="1"/>
      <c r="U614" s="1"/>
      <c r="V614" s="1"/>
      <c r="W614" s="1"/>
      <c r="X614" s="1"/>
      <c r="Y614" s="1"/>
      <c r="Z614" s="1"/>
      <c r="AA614" s="1"/>
      <c r="AB614" s="1"/>
      <c r="AC614" s="22"/>
      <c r="AD614" s="22"/>
      <c r="AE614" s="22"/>
      <c r="AF614" s="22"/>
      <c r="AG614" s="1"/>
      <c r="AH614" s="22"/>
      <c r="AI614" s="22"/>
      <c r="AJ614" s="22"/>
      <c r="AK614" s="22"/>
      <c r="AL614" s="1"/>
      <c r="AM614" s="22"/>
      <c r="AN614" s="22"/>
      <c r="AO614" s="22"/>
      <c r="AP614" s="22"/>
      <c r="AQ614" s="22"/>
    </row>
    <row r="615" spans="6:43">
      <c r="F615" s="1" t="s">
        <v>4379</v>
      </c>
      <c r="G615" s="43" t="s">
        <v>4439</v>
      </c>
      <c r="H615" s="61" t="s">
        <v>4459</v>
      </c>
      <c r="I615" s="7"/>
      <c r="J615" s="7"/>
      <c r="K615" s="7"/>
      <c r="L615" s="7"/>
      <c r="M615" s="7"/>
      <c r="N615" s="7"/>
      <c r="O615" s="89"/>
      <c r="P615" s="1"/>
      <c r="Q615" s="1"/>
      <c r="R615" s="1"/>
      <c r="S615" s="1"/>
      <c r="T615" s="1"/>
      <c r="U615" s="1"/>
      <c r="V615" s="1"/>
      <c r="W615" s="1"/>
      <c r="X615" s="1"/>
      <c r="Y615" s="1"/>
      <c r="Z615" s="1"/>
      <c r="AA615" s="1"/>
      <c r="AB615" s="1"/>
      <c r="AC615" s="22"/>
      <c r="AD615" s="22"/>
      <c r="AE615" s="22"/>
      <c r="AF615" s="22"/>
      <c r="AG615" s="1"/>
      <c r="AH615" s="22"/>
      <c r="AI615" s="22"/>
      <c r="AJ615" s="22"/>
      <c r="AK615" s="22"/>
      <c r="AL615" s="1"/>
      <c r="AM615" s="22"/>
      <c r="AN615" s="22"/>
      <c r="AO615" s="22"/>
      <c r="AP615" s="22"/>
      <c r="AQ615" s="22"/>
    </row>
    <row r="616" spans="6:43">
      <c r="F616" s="1" t="s">
        <v>4380</v>
      </c>
      <c r="G616" s="43" t="s">
        <v>4442</v>
      </c>
      <c r="H616" s="61" t="s">
        <v>4460</v>
      </c>
      <c r="I616" s="7"/>
      <c r="J616" s="7"/>
      <c r="K616" s="7"/>
      <c r="L616" s="7"/>
      <c r="M616" s="7"/>
      <c r="N616" s="7"/>
      <c r="O616" s="89"/>
      <c r="P616" s="1"/>
      <c r="Q616" s="1"/>
      <c r="R616" s="1"/>
      <c r="S616" s="1"/>
      <c r="T616" s="1"/>
      <c r="U616" s="1"/>
      <c r="V616" s="1"/>
      <c r="W616" s="1"/>
      <c r="X616" s="1"/>
      <c r="Y616" s="1"/>
      <c r="Z616" s="1"/>
      <c r="AA616" s="1"/>
      <c r="AB616" s="1"/>
      <c r="AC616" s="22"/>
      <c r="AD616" s="22"/>
      <c r="AE616" s="22"/>
      <c r="AF616" s="22"/>
      <c r="AG616" s="1"/>
      <c r="AH616" s="22"/>
      <c r="AI616" s="22"/>
      <c r="AJ616" s="22"/>
      <c r="AK616" s="22"/>
      <c r="AL616" s="1"/>
      <c r="AM616" s="22"/>
      <c r="AN616" s="22"/>
      <c r="AO616" s="22"/>
      <c r="AP616" s="22"/>
      <c r="AQ616" s="22"/>
    </row>
    <row r="617" spans="6:43">
      <c r="F617" s="1" t="s">
        <v>4381</v>
      </c>
      <c r="G617" s="43" t="s">
        <v>4439</v>
      </c>
      <c r="H617" s="61" t="s">
        <v>4461</v>
      </c>
      <c r="I617" s="7"/>
      <c r="J617" s="7"/>
      <c r="K617" s="7"/>
      <c r="L617" s="7"/>
      <c r="M617" s="7"/>
      <c r="N617" s="7"/>
      <c r="O617" s="89"/>
      <c r="P617" s="1"/>
      <c r="Q617" s="1"/>
      <c r="R617" s="1"/>
      <c r="S617" s="1"/>
      <c r="T617" s="1"/>
      <c r="U617" s="1"/>
      <c r="V617" s="1"/>
      <c r="W617" s="1"/>
      <c r="X617" s="1"/>
      <c r="Y617" s="1"/>
      <c r="Z617" s="1"/>
      <c r="AA617" s="1"/>
      <c r="AB617" s="1"/>
      <c r="AC617" s="22"/>
      <c r="AD617" s="22"/>
      <c r="AE617" s="22"/>
      <c r="AF617" s="22"/>
      <c r="AG617" s="1"/>
      <c r="AH617" s="22"/>
      <c r="AI617" s="22"/>
      <c r="AJ617" s="22"/>
      <c r="AK617" s="22"/>
      <c r="AL617" s="1"/>
      <c r="AM617" s="22"/>
      <c r="AN617" s="22"/>
      <c r="AO617" s="22"/>
      <c r="AP617" s="22"/>
      <c r="AQ617" s="22"/>
    </row>
    <row r="618" spans="6:43">
      <c r="F618" s="1" t="s">
        <v>4382</v>
      </c>
      <c r="G618" s="43" t="s">
        <v>4439</v>
      </c>
      <c r="H618" s="61" t="s">
        <v>4462</v>
      </c>
      <c r="I618" s="7"/>
      <c r="J618" s="7"/>
      <c r="K618" s="7"/>
      <c r="L618" s="7"/>
      <c r="M618" s="7"/>
      <c r="N618" s="7"/>
      <c r="O618" s="89"/>
      <c r="P618" s="1"/>
      <c r="Q618" s="1"/>
      <c r="R618" s="1"/>
      <c r="S618" s="1"/>
      <c r="T618" s="1"/>
      <c r="U618" s="1"/>
      <c r="V618" s="1"/>
      <c r="W618" s="1"/>
      <c r="X618" s="1"/>
      <c r="Y618" s="1"/>
      <c r="Z618" s="1"/>
      <c r="AA618" s="1"/>
      <c r="AB618" s="1"/>
      <c r="AC618" s="22"/>
      <c r="AD618" s="22"/>
      <c r="AE618" s="22"/>
      <c r="AF618" s="22"/>
      <c r="AG618" s="1"/>
      <c r="AH618" s="22"/>
      <c r="AI618" s="22"/>
      <c r="AJ618" s="22"/>
      <c r="AK618" s="22"/>
      <c r="AL618" s="1"/>
      <c r="AM618" s="22"/>
      <c r="AN618" s="22"/>
      <c r="AO618" s="22"/>
      <c r="AP618" s="22"/>
      <c r="AQ618" s="22"/>
    </row>
    <row r="619" spans="6:43">
      <c r="F619" s="1" t="s">
        <v>4383</v>
      </c>
      <c r="G619" s="43" t="s">
        <v>4452</v>
      </c>
      <c r="H619" s="61" t="s">
        <v>4463</v>
      </c>
      <c r="I619" s="7"/>
      <c r="J619" s="7"/>
      <c r="K619" s="7"/>
      <c r="L619" s="7"/>
      <c r="M619" s="7"/>
      <c r="N619" s="7"/>
      <c r="O619" s="89"/>
      <c r="P619" s="1"/>
      <c r="Q619" s="1"/>
      <c r="R619" s="1"/>
      <c r="S619" s="1"/>
      <c r="T619" s="1"/>
      <c r="U619" s="1"/>
      <c r="V619" s="1"/>
      <c r="W619" s="1"/>
      <c r="X619" s="1"/>
      <c r="Y619" s="1"/>
      <c r="Z619" s="1"/>
      <c r="AA619" s="1"/>
      <c r="AB619" s="1"/>
      <c r="AC619" s="22"/>
      <c r="AD619" s="22"/>
      <c r="AE619" s="22"/>
      <c r="AF619" s="22"/>
      <c r="AG619" s="1"/>
      <c r="AH619" s="22"/>
      <c r="AI619" s="22"/>
      <c r="AJ619" s="22"/>
      <c r="AK619" s="22"/>
      <c r="AL619" s="1"/>
      <c r="AM619" s="22"/>
      <c r="AN619" s="22"/>
      <c r="AO619" s="22"/>
      <c r="AP619" s="22"/>
      <c r="AQ619" s="22"/>
    </row>
    <row r="620" spans="6:43">
      <c r="F620" s="1" t="s">
        <v>4384</v>
      </c>
      <c r="G620" s="43" t="s">
        <v>4439</v>
      </c>
      <c r="H620" s="61" t="s">
        <v>4464</v>
      </c>
      <c r="I620" s="7"/>
      <c r="J620" s="7"/>
      <c r="K620" s="7"/>
      <c r="L620" s="7"/>
      <c r="M620" s="7"/>
      <c r="N620" s="7"/>
      <c r="O620" s="89"/>
      <c r="P620" s="1"/>
      <c r="Q620" s="1"/>
      <c r="R620" s="1"/>
      <c r="S620" s="1"/>
      <c r="T620" s="1"/>
      <c r="U620" s="1"/>
      <c r="V620" s="1"/>
      <c r="W620" s="1"/>
      <c r="X620" s="1"/>
      <c r="Y620" s="1"/>
      <c r="Z620" s="1"/>
      <c r="AA620" s="1"/>
      <c r="AB620" s="1"/>
      <c r="AC620" s="22"/>
      <c r="AD620" s="22"/>
      <c r="AE620" s="22"/>
      <c r="AF620" s="22"/>
      <c r="AG620" s="1"/>
      <c r="AH620" s="22"/>
      <c r="AI620" s="22"/>
      <c r="AJ620" s="22"/>
      <c r="AK620" s="22"/>
      <c r="AL620" s="1"/>
      <c r="AM620" s="22"/>
      <c r="AN620" s="22"/>
      <c r="AO620" s="22"/>
      <c r="AP620" s="22"/>
      <c r="AQ620" s="22"/>
    </row>
    <row r="621" spans="6:43">
      <c r="F621" s="1" t="s">
        <v>4385</v>
      </c>
      <c r="G621" s="43" t="s">
        <v>4439</v>
      </c>
      <c r="H621" s="61" t="s">
        <v>4465</v>
      </c>
      <c r="I621" s="7"/>
      <c r="J621" s="7"/>
      <c r="K621" s="7"/>
      <c r="L621" s="7"/>
      <c r="M621" s="7"/>
      <c r="N621" s="7"/>
      <c r="O621" s="89"/>
      <c r="P621" s="1"/>
      <c r="Q621" s="1"/>
      <c r="R621" s="1"/>
      <c r="S621" s="1"/>
      <c r="T621" s="1"/>
      <c r="U621" s="1"/>
      <c r="V621" s="1"/>
      <c r="W621" s="1"/>
      <c r="X621" s="1"/>
      <c r="Y621" s="1"/>
      <c r="Z621" s="1"/>
      <c r="AA621" s="1"/>
      <c r="AB621" s="1"/>
      <c r="AC621" s="22"/>
      <c r="AD621" s="22"/>
      <c r="AE621" s="22"/>
      <c r="AF621" s="22"/>
      <c r="AG621" s="1"/>
      <c r="AH621" s="22"/>
      <c r="AI621" s="22"/>
      <c r="AJ621" s="22"/>
      <c r="AK621" s="22"/>
      <c r="AL621" s="1"/>
      <c r="AM621" s="22"/>
      <c r="AN621" s="22"/>
      <c r="AO621" s="22"/>
      <c r="AP621" s="22"/>
      <c r="AQ621" s="22"/>
    </row>
    <row r="622" spans="6:43">
      <c r="F622" s="1" t="s">
        <v>4386</v>
      </c>
      <c r="G622" s="43" t="s">
        <v>4439</v>
      </c>
      <c r="H622" s="61" t="s">
        <v>4466</v>
      </c>
      <c r="I622" s="7"/>
      <c r="J622" s="7"/>
      <c r="K622" s="7"/>
      <c r="L622" s="7"/>
      <c r="M622" s="7"/>
      <c r="N622" s="7"/>
      <c r="O622" s="89"/>
      <c r="P622" s="1"/>
      <c r="Q622" s="1"/>
      <c r="R622" s="1"/>
      <c r="S622" s="1"/>
      <c r="T622" s="1"/>
      <c r="U622" s="1"/>
      <c r="V622" s="1"/>
      <c r="W622" s="1"/>
      <c r="X622" s="1"/>
      <c r="Y622" s="1"/>
      <c r="Z622" s="1"/>
      <c r="AA622" s="1"/>
      <c r="AB622" s="1"/>
      <c r="AC622" s="22"/>
      <c r="AD622" s="22"/>
      <c r="AE622" s="22"/>
      <c r="AF622" s="22"/>
      <c r="AG622" s="1"/>
      <c r="AH622" s="22"/>
      <c r="AI622" s="22"/>
      <c r="AJ622" s="22"/>
      <c r="AK622" s="22"/>
      <c r="AL622" s="1"/>
      <c r="AM622" s="22"/>
      <c r="AN622" s="22"/>
      <c r="AO622" s="22"/>
      <c r="AP622" s="22"/>
      <c r="AQ622" s="22"/>
    </row>
    <row r="623" spans="6:43">
      <c r="F623" s="1" t="s">
        <v>4387</v>
      </c>
      <c r="G623" s="43" t="s">
        <v>4467</v>
      </c>
      <c r="H623" s="61" t="s">
        <v>4468</v>
      </c>
      <c r="I623" s="7"/>
      <c r="J623" s="7"/>
      <c r="K623" s="7"/>
      <c r="L623" s="7"/>
      <c r="M623" s="7"/>
      <c r="N623" s="7"/>
      <c r="O623" s="89"/>
      <c r="P623" s="1"/>
      <c r="Q623" s="1"/>
      <c r="R623" s="1"/>
      <c r="S623" s="1"/>
      <c r="T623" s="1"/>
      <c r="U623" s="1"/>
      <c r="V623" s="1"/>
      <c r="W623" s="1"/>
      <c r="X623" s="1"/>
      <c r="Y623" s="1"/>
      <c r="Z623" s="1"/>
      <c r="AA623" s="1"/>
      <c r="AB623" s="1"/>
      <c r="AC623" s="22"/>
      <c r="AD623" s="22"/>
      <c r="AE623" s="22"/>
      <c r="AF623" s="22"/>
      <c r="AG623" s="1"/>
      <c r="AH623" s="22"/>
      <c r="AI623" s="22"/>
      <c r="AJ623" s="22"/>
      <c r="AK623" s="22"/>
      <c r="AL623" s="1"/>
      <c r="AM623" s="22"/>
      <c r="AN623" s="22"/>
      <c r="AO623" s="22"/>
      <c r="AP623" s="22"/>
      <c r="AQ623" s="22"/>
    </row>
    <row r="624" spans="6:43">
      <c r="F624" s="1" t="s">
        <v>4388</v>
      </c>
      <c r="G624" s="43" t="s">
        <v>4439</v>
      </c>
      <c r="H624" s="61" t="s">
        <v>4469</v>
      </c>
      <c r="I624" s="7"/>
      <c r="J624" s="7"/>
      <c r="K624" s="7"/>
      <c r="L624" s="7"/>
      <c r="M624" s="7"/>
      <c r="N624" s="7"/>
      <c r="O624" s="89"/>
      <c r="P624" s="1"/>
      <c r="Q624" s="1"/>
      <c r="R624" s="1"/>
      <c r="S624" s="1"/>
      <c r="T624" s="1"/>
      <c r="U624" s="1"/>
      <c r="V624" s="1"/>
      <c r="W624" s="1"/>
      <c r="X624" s="1"/>
      <c r="Y624" s="1"/>
      <c r="Z624" s="1"/>
      <c r="AA624" s="1"/>
      <c r="AB624" s="1"/>
      <c r="AC624" s="22"/>
      <c r="AD624" s="22"/>
      <c r="AE624" s="22"/>
      <c r="AF624" s="22"/>
      <c r="AG624" s="1"/>
      <c r="AH624" s="22"/>
      <c r="AI624" s="22"/>
      <c r="AJ624" s="22"/>
      <c r="AK624" s="22"/>
      <c r="AL624" s="1"/>
      <c r="AM624" s="22"/>
      <c r="AN624" s="22"/>
      <c r="AO624" s="22"/>
      <c r="AP624" s="22"/>
      <c r="AQ624" s="22"/>
    </row>
    <row r="625" spans="6:43">
      <c r="F625" s="1" t="s">
        <v>4389</v>
      </c>
      <c r="G625" s="43" t="s">
        <v>4439</v>
      </c>
      <c r="H625" s="61" t="s">
        <v>4470</v>
      </c>
      <c r="I625" s="7"/>
      <c r="J625" s="7"/>
      <c r="K625" s="7"/>
      <c r="L625" s="7"/>
      <c r="M625" s="7"/>
      <c r="N625" s="7"/>
      <c r="O625" s="89"/>
      <c r="P625" s="1"/>
      <c r="Q625" s="1"/>
      <c r="R625" s="1"/>
      <c r="S625" s="1"/>
      <c r="T625" s="1"/>
      <c r="U625" s="1"/>
      <c r="V625" s="1"/>
      <c r="W625" s="1"/>
      <c r="X625" s="1"/>
      <c r="Y625" s="1"/>
      <c r="Z625" s="1"/>
      <c r="AA625" s="1"/>
      <c r="AB625" s="1"/>
      <c r="AC625" s="22"/>
      <c r="AD625" s="22"/>
      <c r="AE625" s="22"/>
      <c r="AF625" s="22"/>
      <c r="AG625" s="1"/>
      <c r="AH625" s="22"/>
      <c r="AI625" s="22"/>
      <c r="AJ625" s="22"/>
      <c r="AK625" s="22"/>
      <c r="AL625" s="1"/>
      <c r="AM625" s="22"/>
      <c r="AN625" s="22"/>
      <c r="AO625" s="22"/>
      <c r="AP625" s="22"/>
      <c r="AQ625" s="22"/>
    </row>
    <row r="626" spans="6:43">
      <c r="F626" s="1" t="s">
        <v>4390</v>
      </c>
      <c r="G626" s="43" t="s">
        <v>4442</v>
      </c>
      <c r="H626" s="61" t="s">
        <v>4471</v>
      </c>
      <c r="I626" s="7"/>
      <c r="J626" s="7"/>
      <c r="K626" s="7"/>
      <c r="L626" s="7"/>
      <c r="M626" s="7"/>
      <c r="N626" s="7"/>
      <c r="O626" s="89"/>
      <c r="P626" s="1"/>
      <c r="Q626" s="1"/>
      <c r="R626" s="1"/>
      <c r="S626" s="1"/>
      <c r="T626" s="1"/>
      <c r="U626" s="1"/>
      <c r="V626" s="1"/>
      <c r="W626" s="1"/>
      <c r="X626" s="1"/>
      <c r="Y626" s="1"/>
      <c r="Z626" s="1"/>
      <c r="AA626" s="1"/>
      <c r="AB626" s="1"/>
      <c r="AC626" s="22"/>
      <c r="AD626" s="22"/>
      <c r="AE626" s="22"/>
      <c r="AF626" s="22"/>
      <c r="AG626" s="1"/>
      <c r="AH626" s="22"/>
      <c r="AI626" s="22"/>
      <c r="AJ626" s="22"/>
      <c r="AK626" s="22"/>
      <c r="AL626" s="1"/>
      <c r="AM626" s="22"/>
      <c r="AN626" s="22"/>
      <c r="AO626" s="22"/>
      <c r="AP626" s="22"/>
      <c r="AQ626" s="22"/>
    </row>
    <row r="627" spans="6:43">
      <c r="F627" s="1" t="s">
        <v>4391</v>
      </c>
      <c r="G627" s="43" t="s">
        <v>4439</v>
      </c>
      <c r="H627" s="61" t="s">
        <v>4472</v>
      </c>
      <c r="I627" s="7"/>
      <c r="J627" s="7"/>
      <c r="K627" s="7"/>
      <c r="L627" s="7"/>
      <c r="M627" s="7"/>
      <c r="N627" s="7"/>
      <c r="O627" s="89"/>
      <c r="P627" s="1"/>
      <c r="Q627" s="1"/>
      <c r="R627" s="1"/>
      <c r="S627" s="1"/>
      <c r="T627" s="1"/>
      <c r="U627" s="1"/>
      <c r="V627" s="1"/>
      <c r="W627" s="1"/>
      <c r="X627" s="1"/>
      <c r="Y627" s="1"/>
      <c r="Z627" s="1"/>
      <c r="AA627" s="1"/>
      <c r="AB627" s="1"/>
      <c r="AC627" s="22"/>
      <c r="AD627" s="22"/>
      <c r="AE627" s="22"/>
      <c r="AF627" s="22"/>
      <c r="AG627" s="1"/>
      <c r="AH627" s="22"/>
      <c r="AI627" s="22"/>
      <c r="AJ627" s="22"/>
      <c r="AK627" s="22"/>
      <c r="AL627" s="1"/>
      <c r="AM627" s="22"/>
      <c r="AN627" s="22"/>
      <c r="AO627" s="22"/>
      <c r="AP627" s="22"/>
      <c r="AQ627" s="22"/>
    </row>
    <row r="628" spans="6:43">
      <c r="F628" s="1" t="s">
        <v>4392</v>
      </c>
      <c r="G628" s="43" t="s">
        <v>4439</v>
      </c>
      <c r="H628" s="61" t="s">
        <v>4473</v>
      </c>
      <c r="I628" s="7"/>
      <c r="J628" s="7"/>
      <c r="K628" s="7"/>
      <c r="L628" s="7"/>
      <c r="M628" s="7"/>
      <c r="N628" s="7"/>
      <c r="O628" s="89"/>
      <c r="P628" s="1"/>
      <c r="Q628" s="1"/>
      <c r="R628" s="1"/>
      <c r="S628" s="1"/>
      <c r="T628" s="1"/>
      <c r="U628" s="1"/>
      <c r="V628" s="1"/>
      <c r="W628" s="1"/>
      <c r="X628" s="1"/>
      <c r="Y628" s="1"/>
      <c r="Z628" s="1"/>
      <c r="AA628" s="1"/>
      <c r="AB628" s="1"/>
      <c r="AC628" s="22"/>
      <c r="AD628" s="22"/>
      <c r="AE628" s="22"/>
      <c r="AF628" s="22"/>
      <c r="AG628" s="1"/>
      <c r="AH628" s="22"/>
      <c r="AI628" s="22"/>
      <c r="AJ628" s="22"/>
      <c r="AK628" s="22"/>
      <c r="AL628" s="1"/>
      <c r="AM628" s="22"/>
      <c r="AN628" s="22"/>
      <c r="AO628" s="22"/>
      <c r="AP628" s="22"/>
      <c r="AQ628" s="22"/>
    </row>
    <row r="629" spans="6:43">
      <c r="F629" s="1" t="s">
        <v>4393</v>
      </c>
      <c r="G629" s="43" t="s">
        <v>4439</v>
      </c>
      <c r="H629" s="61" t="s">
        <v>4474</v>
      </c>
      <c r="I629" s="7"/>
      <c r="J629" s="7"/>
      <c r="K629" s="7"/>
      <c r="L629" s="7"/>
      <c r="M629" s="7"/>
      <c r="N629" s="7"/>
      <c r="O629" s="89"/>
      <c r="P629" s="1"/>
      <c r="Q629" s="1"/>
      <c r="R629" s="1"/>
      <c r="S629" s="1"/>
      <c r="T629" s="1"/>
      <c r="U629" s="1"/>
      <c r="V629" s="1"/>
      <c r="W629" s="1"/>
      <c r="X629" s="1"/>
      <c r="Y629" s="1"/>
      <c r="Z629" s="1"/>
      <c r="AA629" s="1"/>
      <c r="AB629" s="1"/>
      <c r="AC629" s="22"/>
      <c r="AD629" s="22"/>
      <c r="AE629" s="22"/>
      <c r="AF629" s="22"/>
      <c r="AG629" s="1"/>
      <c r="AH629" s="22"/>
      <c r="AI629" s="22"/>
      <c r="AJ629" s="22"/>
      <c r="AK629" s="22"/>
      <c r="AL629" s="1"/>
      <c r="AM629" s="22"/>
      <c r="AN629" s="22"/>
      <c r="AO629" s="22"/>
      <c r="AP629" s="22"/>
      <c r="AQ629" s="22"/>
    </row>
    <row r="630" spans="6:43">
      <c r="F630" s="1" t="s">
        <v>4394</v>
      </c>
      <c r="G630" s="43" t="s">
        <v>4439</v>
      </c>
      <c r="H630" s="61" t="s">
        <v>4475</v>
      </c>
      <c r="I630" s="7"/>
      <c r="J630" s="7"/>
      <c r="K630" s="7"/>
      <c r="L630" s="7"/>
      <c r="M630" s="7"/>
      <c r="N630" s="7"/>
      <c r="O630" s="89"/>
      <c r="P630" s="1"/>
      <c r="Q630" s="1"/>
      <c r="R630" s="1"/>
      <c r="S630" s="1"/>
      <c r="T630" s="1"/>
      <c r="U630" s="1"/>
      <c r="V630" s="1"/>
      <c r="W630" s="1"/>
      <c r="X630" s="1"/>
      <c r="Y630" s="1"/>
      <c r="Z630" s="1"/>
      <c r="AA630" s="1"/>
      <c r="AB630" s="1"/>
      <c r="AC630" s="22"/>
      <c r="AD630" s="22"/>
      <c r="AE630" s="22"/>
      <c r="AF630" s="22"/>
      <c r="AG630" s="1"/>
      <c r="AH630" s="22"/>
      <c r="AI630" s="22"/>
      <c r="AJ630" s="22"/>
      <c r="AK630" s="22"/>
      <c r="AL630" s="1"/>
      <c r="AM630" s="22"/>
      <c r="AN630" s="22"/>
      <c r="AO630" s="22"/>
      <c r="AP630" s="22"/>
      <c r="AQ630" s="22"/>
    </row>
    <row r="631" spans="6:43">
      <c r="F631" s="1" t="s">
        <v>4395</v>
      </c>
      <c r="G631" s="43" t="s">
        <v>4439</v>
      </c>
      <c r="H631" s="61" t="s">
        <v>4476</v>
      </c>
      <c r="I631" s="7"/>
      <c r="J631" s="7"/>
      <c r="K631" s="7"/>
      <c r="L631" s="7"/>
      <c r="M631" s="7"/>
      <c r="N631" s="7"/>
      <c r="O631" s="89"/>
      <c r="P631" s="1"/>
      <c r="Q631" s="1"/>
      <c r="R631" s="1"/>
      <c r="S631" s="1"/>
      <c r="T631" s="1"/>
      <c r="U631" s="1"/>
      <c r="V631" s="1"/>
      <c r="W631" s="1"/>
      <c r="X631" s="1"/>
      <c r="Y631" s="1"/>
      <c r="Z631" s="1"/>
      <c r="AA631" s="1"/>
      <c r="AB631" s="1"/>
      <c r="AC631" s="22"/>
      <c r="AD631" s="22"/>
      <c r="AE631" s="22"/>
      <c r="AF631" s="22"/>
      <c r="AG631" s="1"/>
      <c r="AH631" s="22"/>
      <c r="AI631" s="22"/>
      <c r="AJ631" s="22"/>
      <c r="AK631" s="22"/>
      <c r="AL631" s="1"/>
      <c r="AM631" s="22"/>
      <c r="AN631" s="22"/>
      <c r="AO631" s="22"/>
      <c r="AP631" s="22"/>
      <c r="AQ631" s="22"/>
    </row>
    <row r="632" spans="6:43">
      <c r="F632" s="1" t="s">
        <v>4396</v>
      </c>
      <c r="G632" s="43" t="s">
        <v>4439</v>
      </c>
      <c r="H632" s="61" t="s">
        <v>4477</v>
      </c>
      <c r="I632" s="7"/>
      <c r="J632" s="7"/>
      <c r="K632" s="7"/>
      <c r="L632" s="7"/>
      <c r="M632" s="7"/>
      <c r="N632" s="7"/>
      <c r="O632" s="89"/>
      <c r="P632" s="1"/>
      <c r="Q632" s="1"/>
      <c r="R632" s="1"/>
      <c r="S632" s="1"/>
      <c r="T632" s="1"/>
      <c r="U632" s="1"/>
      <c r="V632" s="1"/>
      <c r="W632" s="1"/>
      <c r="X632" s="1"/>
      <c r="Y632" s="1"/>
      <c r="Z632" s="1"/>
      <c r="AA632" s="1"/>
      <c r="AB632" s="1"/>
      <c r="AC632" s="22"/>
      <c r="AD632" s="22"/>
      <c r="AE632" s="22"/>
      <c r="AF632" s="22"/>
      <c r="AG632" s="1"/>
      <c r="AH632" s="22"/>
      <c r="AI632" s="22"/>
      <c r="AJ632" s="22"/>
      <c r="AK632" s="22"/>
      <c r="AL632" s="1"/>
      <c r="AM632" s="22"/>
      <c r="AN632" s="22"/>
      <c r="AO632" s="22"/>
      <c r="AP632" s="22"/>
      <c r="AQ632" s="22"/>
    </row>
    <row r="633" spans="6:43">
      <c r="F633" s="1" t="s">
        <v>4397</v>
      </c>
      <c r="G633" s="43" t="s">
        <v>4452</v>
      </c>
      <c r="H633" s="61" t="s">
        <v>4478</v>
      </c>
      <c r="I633" s="7"/>
      <c r="J633" s="7"/>
      <c r="K633" s="7"/>
      <c r="L633" s="7"/>
      <c r="M633" s="7"/>
      <c r="N633" s="7"/>
      <c r="O633" s="89"/>
      <c r="P633" s="1"/>
      <c r="Q633" s="1"/>
      <c r="R633" s="1"/>
      <c r="S633" s="1"/>
      <c r="T633" s="1"/>
      <c r="U633" s="1"/>
      <c r="V633" s="1"/>
      <c r="W633" s="1"/>
      <c r="X633" s="1"/>
      <c r="Y633" s="1"/>
      <c r="Z633" s="1"/>
      <c r="AA633" s="1"/>
      <c r="AB633" s="1"/>
      <c r="AC633" s="22"/>
      <c r="AD633" s="22"/>
      <c r="AE633" s="22"/>
      <c r="AF633" s="22"/>
      <c r="AG633" s="1"/>
      <c r="AH633" s="22"/>
      <c r="AI633" s="22"/>
      <c r="AJ633" s="22"/>
      <c r="AK633" s="22"/>
      <c r="AL633" s="1"/>
      <c r="AM633" s="22"/>
      <c r="AN633" s="22"/>
      <c r="AO633" s="22"/>
      <c r="AP633" s="22"/>
      <c r="AQ633" s="22"/>
    </row>
    <row r="634" spans="6:43">
      <c r="F634" s="1" t="s">
        <v>4398</v>
      </c>
      <c r="G634" s="43" t="s">
        <v>4439</v>
      </c>
      <c r="H634" s="61" t="s">
        <v>4479</v>
      </c>
      <c r="I634" s="7"/>
      <c r="J634" s="7"/>
      <c r="K634" s="7"/>
      <c r="L634" s="7"/>
      <c r="M634" s="7"/>
      <c r="N634" s="7"/>
      <c r="O634" s="89"/>
      <c r="P634" s="1"/>
      <c r="Q634" s="1"/>
      <c r="R634" s="1"/>
      <c r="S634" s="1"/>
      <c r="T634" s="1"/>
      <c r="U634" s="1"/>
      <c r="V634" s="1"/>
      <c r="W634" s="1"/>
      <c r="X634" s="1"/>
      <c r="Y634" s="1"/>
      <c r="Z634" s="1"/>
      <c r="AA634" s="1"/>
      <c r="AB634" s="1"/>
      <c r="AC634" s="22"/>
      <c r="AD634" s="22"/>
      <c r="AE634" s="22"/>
      <c r="AF634" s="22"/>
      <c r="AG634" s="1"/>
      <c r="AH634" s="22"/>
      <c r="AI634" s="22"/>
      <c r="AJ634" s="22"/>
      <c r="AK634" s="22"/>
      <c r="AL634" s="1"/>
      <c r="AM634" s="22"/>
      <c r="AN634" s="22"/>
      <c r="AO634" s="22"/>
      <c r="AP634" s="22"/>
      <c r="AQ634" s="22"/>
    </row>
    <row r="635" spans="6:43">
      <c r="F635" s="1" t="s">
        <v>4399</v>
      </c>
      <c r="G635" s="43" t="s">
        <v>4439</v>
      </c>
      <c r="H635" s="61" t="s">
        <v>4480</v>
      </c>
      <c r="I635" s="7"/>
      <c r="J635" s="7"/>
      <c r="K635" s="7"/>
      <c r="L635" s="7"/>
      <c r="M635" s="7"/>
      <c r="N635" s="7"/>
      <c r="O635" s="89"/>
      <c r="P635" s="1"/>
      <c r="Q635" s="1"/>
      <c r="R635" s="1"/>
      <c r="S635" s="1"/>
      <c r="T635" s="1"/>
      <c r="U635" s="1"/>
      <c r="V635" s="1"/>
      <c r="W635" s="1"/>
      <c r="X635" s="1"/>
      <c r="Y635" s="1"/>
      <c r="Z635" s="1"/>
      <c r="AA635" s="1"/>
      <c r="AB635" s="1"/>
      <c r="AC635" s="22"/>
      <c r="AD635" s="22"/>
      <c r="AE635" s="22"/>
      <c r="AF635" s="22"/>
      <c r="AG635" s="1"/>
      <c r="AH635" s="22"/>
      <c r="AI635" s="22"/>
      <c r="AJ635" s="22"/>
      <c r="AK635" s="22"/>
      <c r="AL635" s="1"/>
      <c r="AM635" s="22"/>
      <c r="AN635" s="22"/>
      <c r="AO635" s="22"/>
      <c r="AP635" s="22"/>
      <c r="AQ635" s="22"/>
    </row>
    <row r="636" spans="6:43">
      <c r="F636" s="1" t="s">
        <v>4400</v>
      </c>
      <c r="G636" s="43" t="s">
        <v>4439</v>
      </c>
      <c r="H636" s="61" t="s">
        <v>4481</v>
      </c>
      <c r="I636" s="7"/>
      <c r="J636" s="7"/>
      <c r="K636" s="7"/>
      <c r="L636" s="7"/>
      <c r="M636" s="7"/>
      <c r="N636" s="7"/>
      <c r="O636" s="89"/>
      <c r="P636" s="1"/>
      <c r="Q636" s="1"/>
      <c r="R636" s="1"/>
      <c r="S636" s="1"/>
      <c r="T636" s="1"/>
      <c r="U636" s="1"/>
      <c r="V636" s="1"/>
      <c r="W636" s="1"/>
      <c r="X636" s="1"/>
      <c r="Y636" s="1"/>
      <c r="Z636" s="1"/>
      <c r="AA636" s="1"/>
      <c r="AB636" s="1"/>
      <c r="AC636" s="22"/>
      <c r="AD636" s="22"/>
      <c r="AE636" s="22"/>
      <c r="AF636" s="22"/>
      <c r="AG636" s="1"/>
      <c r="AH636" s="22"/>
      <c r="AI636" s="22"/>
      <c r="AJ636" s="22"/>
      <c r="AK636" s="22"/>
      <c r="AL636" s="1"/>
      <c r="AM636" s="22"/>
      <c r="AN636" s="22"/>
      <c r="AO636" s="22"/>
      <c r="AP636" s="22"/>
      <c r="AQ636" s="22"/>
    </row>
    <row r="637" spans="6:43">
      <c r="F637" s="1" t="s">
        <v>4401</v>
      </c>
      <c r="G637" s="43" t="s">
        <v>4439</v>
      </c>
      <c r="H637" s="61" t="s">
        <v>4482</v>
      </c>
      <c r="I637" s="7"/>
      <c r="J637" s="7"/>
      <c r="K637" s="7"/>
      <c r="L637" s="7"/>
      <c r="M637" s="7"/>
      <c r="N637" s="7"/>
      <c r="O637" s="89"/>
      <c r="P637" s="1"/>
      <c r="Q637" s="1"/>
      <c r="R637" s="1"/>
      <c r="S637" s="1"/>
      <c r="T637" s="1"/>
      <c r="U637" s="1"/>
      <c r="V637" s="1"/>
      <c r="W637" s="1"/>
      <c r="X637" s="1"/>
      <c r="Y637" s="1"/>
      <c r="Z637" s="1"/>
      <c r="AA637" s="1"/>
      <c r="AB637" s="1"/>
      <c r="AC637" s="22"/>
      <c r="AD637" s="22"/>
      <c r="AE637" s="22"/>
      <c r="AF637" s="22"/>
      <c r="AG637" s="1"/>
      <c r="AH637" s="22"/>
      <c r="AI637" s="22"/>
      <c r="AJ637" s="22"/>
      <c r="AK637" s="22"/>
      <c r="AL637" s="1"/>
      <c r="AM637" s="22"/>
      <c r="AN637" s="22"/>
      <c r="AO637" s="22"/>
      <c r="AP637" s="22"/>
      <c r="AQ637" s="22"/>
    </row>
    <row r="638" spans="6:43">
      <c r="F638" s="1" t="s">
        <v>4402</v>
      </c>
      <c r="G638" s="43" t="s">
        <v>4452</v>
      </c>
      <c r="H638" s="61" t="s">
        <v>4483</v>
      </c>
      <c r="I638" s="7"/>
      <c r="J638" s="7"/>
      <c r="K638" s="7"/>
      <c r="L638" s="7"/>
      <c r="M638" s="7"/>
      <c r="N638" s="7"/>
      <c r="O638" s="89"/>
      <c r="P638" s="1"/>
      <c r="Q638" s="1"/>
      <c r="R638" s="1"/>
      <c r="S638" s="1"/>
      <c r="T638" s="1"/>
      <c r="U638" s="1"/>
      <c r="V638" s="1"/>
      <c r="W638" s="1"/>
      <c r="X638" s="1"/>
      <c r="Y638" s="1"/>
      <c r="Z638" s="1"/>
      <c r="AA638" s="1"/>
      <c r="AB638" s="1"/>
      <c r="AC638" s="22"/>
      <c r="AD638" s="22"/>
      <c r="AE638" s="22"/>
      <c r="AF638" s="22"/>
      <c r="AG638" s="1"/>
      <c r="AH638" s="22"/>
      <c r="AI638" s="22"/>
      <c r="AJ638" s="22"/>
      <c r="AK638" s="22"/>
      <c r="AL638" s="1"/>
      <c r="AM638" s="22"/>
      <c r="AN638" s="22"/>
      <c r="AO638" s="22"/>
      <c r="AP638" s="22"/>
      <c r="AQ638" s="22"/>
    </row>
    <row r="639" spans="6:43">
      <c r="F639" s="1" t="s">
        <v>4403</v>
      </c>
      <c r="G639" s="43" t="s">
        <v>4439</v>
      </c>
      <c r="H639" s="61" t="s">
        <v>4484</v>
      </c>
      <c r="I639" s="7"/>
      <c r="J639" s="7"/>
      <c r="K639" s="7"/>
      <c r="L639" s="7"/>
      <c r="M639" s="7"/>
      <c r="N639" s="7"/>
      <c r="O639" s="89"/>
      <c r="P639" s="1"/>
      <c r="Q639" s="1"/>
      <c r="R639" s="1"/>
      <c r="S639" s="1"/>
      <c r="T639" s="1"/>
      <c r="U639" s="1"/>
      <c r="V639" s="1"/>
      <c r="W639" s="1"/>
      <c r="X639" s="1"/>
      <c r="Y639" s="1"/>
      <c r="Z639" s="1"/>
      <c r="AA639" s="1"/>
      <c r="AB639" s="1"/>
      <c r="AC639" s="22"/>
      <c r="AD639" s="22"/>
      <c r="AE639" s="22"/>
      <c r="AF639" s="22"/>
      <c r="AG639" s="1"/>
      <c r="AH639" s="22"/>
      <c r="AI639" s="22"/>
      <c r="AJ639" s="22"/>
      <c r="AK639" s="22"/>
      <c r="AL639" s="1"/>
      <c r="AM639" s="22"/>
      <c r="AN639" s="22"/>
      <c r="AO639" s="22"/>
      <c r="AP639" s="22"/>
      <c r="AQ639" s="22"/>
    </row>
    <row r="640" spans="6:43">
      <c r="F640" s="1" t="s">
        <v>4404</v>
      </c>
      <c r="G640" s="43" t="s">
        <v>4442</v>
      </c>
      <c r="H640" s="61" t="s">
        <v>4485</v>
      </c>
      <c r="I640" s="7"/>
      <c r="J640" s="7"/>
      <c r="K640" s="7"/>
      <c r="L640" s="7"/>
      <c r="M640" s="7"/>
      <c r="N640" s="7"/>
      <c r="O640" s="89"/>
      <c r="P640" s="1"/>
      <c r="Q640" s="1"/>
      <c r="R640" s="1"/>
      <c r="S640" s="1"/>
      <c r="T640" s="1"/>
      <c r="U640" s="1"/>
      <c r="V640" s="1"/>
      <c r="W640" s="1"/>
      <c r="X640" s="1"/>
      <c r="Y640" s="1"/>
      <c r="Z640" s="1"/>
      <c r="AA640" s="1"/>
      <c r="AB640" s="1"/>
      <c r="AC640" s="22"/>
      <c r="AD640" s="22"/>
      <c r="AE640" s="22"/>
      <c r="AF640" s="22"/>
      <c r="AG640" s="1"/>
      <c r="AH640" s="22"/>
      <c r="AI640" s="22"/>
      <c r="AJ640" s="22"/>
      <c r="AK640" s="22"/>
      <c r="AL640" s="1"/>
      <c r="AM640" s="22"/>
      <c r="AN640" s="22"/>
      <c r="AO640" s="22"/>
      <c r="AP640" s="22"/>
      <c r="AQ640" s="22"/>
    </row>
    <row r="641" spans="6:43">
      <c r="F641" s="1" t="s">
        <v>4405</v>
      </c>
      <c r="G641" s="43" t="s">
        <v>4439</v>
      </c>
      <c r="H641" s="61" t="s">
        <v>4486</v>
      </c>
      <c r="I641" s="7"/>
      <c r="J641" s="7"/>
      <c r="K641" s="7"/>
      <c r="L641" s="7"/>
      <c r="M641" s="7"/>
      <c r="N641" s="7"/>
      <c r="O641" s="89"/>
      <c r="P641" s="1"/>
      <c r="Q641" s="1"/>
      <c r="R641" s="1"/>
      <c r="S641" s="1"/>
      <c r="T641" s="1"/>
      <c r="U641" s="1"/>
      <c r="V641" s="1"/>
      <c r="W641" s="1"/>
      <c r="X641" s="1"/>
      <c r="Y641" s="1"/>
      <c r="Z641" s="1"/>
      <c r="AA641" s="1"/>
      <c r="AB641" s="1"/>
      <c r="AC641" s="22"/>
      <c r="AD641" s="22"/>
      <c r="AE641" s="22"/>
      <c r="AF641" s="22"/>
      <c r="AG641" s="1"/>
      <c r="AH641" s="22"/>
      <c r="AI641" s="22"/>
      <c r="AJ641" s="22"/>
      <c r="AK641" s="22"/>
      <c r="AL641" s="1"/>
      <c r="AM641" s="22"/>
      <c r="AN641" s="22"/>
      <c r="AO641" s="22"/>
      <c r="AP641" s="22"/>
      <c r="AQ641" s="22"/>
    </row>
    <row r="642" spans="6:43">
      <c r="F642" s="1" t="s">
        <v>4406</v>
      </c>
      <c r="G642" s="43" t="s">
        <v>4439</v>
      </c>
      <c r="H642" s="61" t="s">
        <v>4487</v>
      </c>
      <c r="I642" s="7"/>
      <c r="J642" s="7"/>
      <c r="K642" s="7"/>
      <c r="L642" s="7"/>
      <c r="M642" s="7"/>
      <c r="N642" s="7"/>
      <c r="O642" s="89"/>
      <c r="P642" s="1"/>
      <c r="Q642" s="1"/>
      <c r="R642" s="1"/>
      <c r="S642" s="1"/>
      <c r="T642" s="1"/>
      <c r="U642" s="1"/>
      <c r="V642" s="1"/>
      <c r="W642" s="1"/>
      <c r="X642" s="1"/>
      <c r="Y642" s="1"/>
      <c r="Z642" s="1"/>
      <c r="AA642" s="1"/>
      <c r="AB642" s="1"/>
      <c r="AC642" s="22"/>
      <c r="AD642" s="22"/>
      <c r="AE642" s="22"/>
      <c r="AF642" s="22"/>
      <c r="AG642" s="1"/>
      <c r="AH642" s="22"/>
      <c r="AI642" s="22"/>
      <c r="AJ642" s="22"/>
      <c r="AK642" s="22"/>
      <c r="AL642" s="1"/>
      <c r="AM642" s="22"/>
      <c r="AN642" s="22"/>
      <c r="AO642" s="22"/>
      <c r="AP642" s="22"/>
      <c r="AQ642" s="22"/>
    </row>
    <row r="643" spans="6:43">
      <c r="F643" s="1" t="s">
        <v>4407</v>
      </c>
      <c r="G643" s="43" t="s">
        <v>4452</v>
      </c>
      <c r="H643" s="61" t="s">
        <v>4488</v>
      </c>
      <c r="I643" s="7"/>
      <c r="J643" s="7"/>
      <c r="K643" s="7"/>
      <c r="L643" s="7"/>
      <c r="M643" s="7"/>
      <c r="N643" s="7"/>
      <c r="O643" s="89"/>
      <c r="P643" s="1"/>
      <c r="Q643" s="1"/>
      <c r="R643" s="1"/>
      <c r="S643" s="1"/>
      <c r="T643" s="1"/>
      <c r="U643" s="1"/>
      <c r="V643" s="1"/>
      <c r="W643" s="1"/>
      <c r="X643" s="1"/>
      <c r="Y643" s="1"/>
      <c r="Z643" s="1"/>
      <c r="AA643" s="1"/>
      <c r="AB643" s="1"/>
      <c r="AC643" s="22"/>
      <c r="AD643" s="22"/>
      <c r="AE643" s="22"/>
      <c r="AF643" s="22"/>
      <c r="AG643" s="1"/>
      <c r="AH643" s="22"/>
      <c r="AI643" s="22"/>
      <c r="AJ643" s="22"/>
      <c r="AK643" s="22"/>
      <c r="AL643" s="1"/>
      <c r="AM643" s="22"/>
      <c r="AN643" s="22"/>
      <c r="AO643" s="22"/>
      <c r="AP643" s="22"/>
      <c r="AQ643" s="22"/>
    </row>
    <row r="644" spans="6:43">
      <c r="F644" s="1" t="s">
        <v>4408</v>
      </c>
      <c r="G644" s="43" t="s">
        <v>4442</v>
      </c>
      <c r="H644" s="61" t="s">
        <v>4489</v>
      </c>
      <c r="I644" s="7"/>
      <c r="J644" s="7"/>
      <c r="K644" s="7"/>
      <c r="L644" s="7"/>
      <c r="M644" s="7"/>
      <c r="N644" s="7"/>
      <c r="O644" s="89"/>
      <c r="P644" s="1"/>
      <c r="Q644" s="1"/>
      <c r="R644" s="1"/>
      <c r="S644" s="1"/>
      <c r="T644" s="1"/>
      <c r="U644" s="1"/>
      <c r="V644" s="1"/>
      <c r="W644" s="1"/>
      <c r="X644" s="1"/>
      <c r="Y644" s="1"/>
      <c r="Z644" s="1"/>
      <c r="AA644" s="1"/>
      <c r="AB644" s="1"/>
      <c r="AC644" s="22"/>
      <c r="AD644" s="22"/>
      <c r="AE644" s="22"/>
      <c r="AF644" s="22"/>
      <c r="AG644" s="1"/>
      <c r="AH644" s="22"/>
      <c r="AI644" s="22"/>
      <c r="AJ644" s="22"/>
      <c r="AK644" s="22"/>
      <c r="AL644" s="1"/>
      <c r="AM644" s="22"/>
      <c r="AN644" s="22"/>
      <c r="AO644" s="22"/>
      <c r="AP644" s="22"/>
      <c r="AQ644" s="22"/>
    </row>
    <row r="645" spans="6:43">
      <c r="F645" s="1" t="s">
        <v>4409</v>
      </c>
      <c r="G645" s="43" t="s">
        <v>4439</v>
      </c>
      <c r="H645" s="61" t="s">
        <v>4490</v>
      </c>
      <c r="I645" s="7"/>
      <c r="J645" s="7"/>
      <c r="K645" s="7"/>
      <c r="L645" s="7"/>
      <c r="M645" s="7"/>
      <c r="N645" s="7"/>
      <c r="O645" s="89"/>
      <c r="P645" s="1"/>
      <c r="Q645" s="1"/>
      <c r="R645" s="1"/>
      <c r="S645" s="1"/>
      <c r="T645" s="1"/>
      <c r="U645" s="1"/>
      <c r="V645" s="1"/>
      <c r="W645" s="1"/>
      <c r="X645" s="1"/>
      <c r="Y645" s="1"/>
      <c r="Z645" s="1"/>
      <c r="AA645" s="1"/>
      <c r="AB645" s="1"/>
      <c r="AC645" s="22"/>
      <c r="AD645" s="22"/>
      <c r="AE645" s="22"/>
      <c r="AF645" s="22"/>
      <c r="AG645" s="1"/>
      <c r="AH645" s="22"/>
      <c r="AI645" s="22"/>
      <c r="AJ645" s="22"/>
      <c r="AK645" s="22"/>
      <c r="AL645" s="1"/>
      <c r="AM645" s="22"/>
      <c r="AN645" s="22"/>
      <c r="AO645" s="22"/>
      <c r="AP645" s="22"/>
      <c r="AQ645" s="22"/>
    </row>
    <row r="646" spans="6:43">
      <c r="F646" s="1" t="s">
        <v>4410</v>
      </c>
      <c r="G646" s="43" t="s">
        <v>4439</v>
      </c>
      <c r="H646" s="61" t="s">
        <v>4491</v>
      </c>
      <c r="I646" s="7"/>
      <c r="J646" s="7"/>
      <c r="K646" s="7"/>
      <c r="L646" s="7"/>
      <c r="M646" s="7"/>
      <c r="N646" s="7"/>
      <c r="O646" s="89"/>
      <c r="P646" s="1"/>
      <c r="Q646" s="1"/>
      <c r="R646" s="1"/>
      <c r="S646" s="1"/>
      <c r="T646" s="1"/>
      <c r="U646" s="1"/>
      <c r="V646" s="1"/>
      <c r="W646" s="1"/>
      <c r="X646" s="1"/>
      <c r="Y646" s="1"/>
      <c r="Z646" s="1"/>
      <c r="AA646" s="1"/>
      <c r="AB646" s="1"/>
      <c r="AC646" s="22"/>
      <c r="AD646" s="22"/>
      <c r="AE646" s="22"/>
      <c r="AF646" s="22"/>
      <c r="AG646" s="1"/>
      <c r="AH646" s="22"/>
      <c r="AI646" s="22"/>
      <c r="AJ646" s="22"/>
      <c r="AK646" s="22"/>
      <c r="AL646" s="1"/>
      <c r="AM646" s="22"/>
      <c r="AN646" s="22"/>
      <c r="AO646" s="22"/>
      <c r="AP646" s="22"/>
      <c r="AQ646" s="22"/>
    </row>
    <row r="647" spans="6:43">
      <c r="F647" s="1" t="s">
        <v>4411</v>
      </c>
      <c r="G647" s="43" t="s">
        <v>4439</v>
      </c>
      <c r="H647" s="61" t="s">
        <v>4492</v>
      </c>
      <c r="I647" s="7"/>
      <c r="J647" s="7"/>
      <c r="K647" s="7"/>
      <c r="L647" s="7"/>
      <c r="M647" s="7"/>
      <c r="N647" s="7"/>
      <c r="O647" s="89"/>
      <c r="P647" s="1"/>
      <c r="Q647" s="1"/>
      <c r="R647" s="1"/>
      <c r="S647" s="1"/>
      <c r="T647" s="1"/>
      <c r="U647" s="1"/>
      <c r="V647" s="1"/>
      <c r="W647" s="1"/>
      <c r="X647" s="1"/>
      <c r="Y647" s="1"/>
      <c r="Z647" s="1"/>
      <c r="AA647" s="1"/>
      <c r="AB647" s="1"/>
      <c r="AC647" s="22"/>
      <c r="AD647" s="22"/>
      <c r="AE647" s="22"/>
      <c r="AF647" s="22"/>
      <c r="AG647" s="1"/>
      <c r="AH647" s="22"/>
      <c r="AI647" s="22"/>
      <c r="AJ647" s="22"/>
      <c r="AK647" s="22"/>
      <c r="AL647" s="1"/>
      <c r="AM647" s="22"/>
      <c r="AN647" s="22"/>
      <c r="AO647" s="22"/>
      <c r="AP647" s="22"/>
      <c r="AQ647" s="22"/>
    </row>
    <row r="648" spans="6:43">
      <c r="F648" s="1" t="s">
        <v>4412</v>
      </c>
      <c r="G648" s="43" t="s">
        <v>4439</v>
      </c>
      <c r="H648" s="61" t="s">
        <v>4493</v>
      </c>
      <c r="I648" s="7"/>
      <c r="J648" s="7"/>
      <c r="K648" s="7"/>
      <c r="L648" s="7"/>
      <c r="M648" s="7"/>
      <c r="N648" s="7"/>
      <c r="O648" s="89"/>
      <c r="P648" s="1"/>
      <c r="Q648" s="1"/>
      <c r="R648" s="1"/>
      <c r="S648" s="1"/>
      <c r="T648" s="1"/>
      <c r="U648" s="1"/>
      <c r="V648" s="1"/>
      <c r="W648" s="1"/>
      <c r="X648" s="1"/>
      <c r="Y648" s="1"/>
      <c r="Z648" s="1"/>
      <c r="AA648" s="1"/>
      <c r="AB648" s="1"/>
      <c r="AC648" s="22"/>
      <c r="AD648" s="22"/>
      <c r="AE648" s="22"/>
      <c r="AF648" s="22"/>
      <c r="AG648" s="1"/>
      <c r="AH648" s="22"/>
      <c r="AI648" s="22"/>
      <c r="AJ648" s="22"/>
      <c r="AK648" s="22"/>
      <c r="AL648" s="1"/>
      <c r="AM648" s="22"/>
      <c r="AN648" s="22"/>
      <c r="AO648" s="22"/>
      <c r="AP648" s="22"/>
      <c r="AQ648" s="22"/>
    </row>
    <row r="649" spans="6:43">
      <c r="F649" s="1" t="s">
        <v>4413</v>
      </c>
      <c r="G649" s="43" t="s">
        <v>4439</v>
      </c>
      <c r="H649" s="61" t="s">
        <v>4494</v>
      </c>
      <c r="I649" s="7"/>
      <c r="J649" s="7"/>
      <c r="K649" s="7"/>
      <c r="L649" s="7"/>
      <c r="M649" s="7"/>
      <c r="N649" s="7"/>
      <c r="O649" s="89"/>
      <c r="P649" s="1"/>
      <c r="Q649" s="1"/>
      <c r="R649" s="1"/>
      <c r="S649" s="1"/>
      <c r="T649" s="1"/>
      <c r="U649" s="1"/>
      <c r="V649" s="1"/>
      <c r="W649" s="1"/>
      <c r="X649" s="1"/>
      <c r="Y649" s="1"/>
      <c r="Z649" s="1"/>
      <c r="AA649" s="1"/>
      <c r="AB649" s="1"/>
      <c r="AC649" s="22"/>
      <c r="AD649" s="22"/>
      <c r="AE649" s="22"/>
      <c r="AF649" s="22"/>
      <c r="AG649" s="1"/>
      <c r="AH649" s="22"/>
      <c r="AI649" s="22"/>
      <c r="AJ649" s="22"/>
      <c r="AK649" s="22"/>
      <c r="AL649" s="1"/>
      <c r="AM649" s="22"/>
      <c r="AN649" s="22"/>
      <c r="AO649" s="22"/>
      <c r="AP649" s="22"/>
      <c r="AQ649" s="22"/>
    </row>
    <row r="650" spans="6:43">
      <c r="F650" s="1" t="s">
        <v>4414</v>
      </c>
      <c r="G650" s="43" t="s">
        <v>4452</v>
      </c>
      <c r="H650" s="61" t="s">
        <v>4495</v>
      </c>
      <c r="I650" s="7"/>
      <c r="J650" s="7"/>
      <c r="K650" s="7"/>
      <c r="L650" s="7"/>
      <c r="M650" s="7"/>
      <c r="N650" s="7"/>
      <c r="O650" s="89"/>
      <c r="P650" s="1"/>
      <c r="Q650" s="1"/>
      <c r="R650" s="1"/>
      <c r="S650" s="1"/>
      <c r="T650" s="1"/>
      <c r="U650" s="1"/>
      <c r="V650" s="1"/>
      <c r="W650" s="1"/>
      <c r="X650" s="1"/>
      <c r="Y650" s="1"/>
      <c r="Z650" s="1"/>
      <c r="AA650" s="1"/>
      <c r="AB650" s="1"/>
      <c r="AC650" s="22"/>
      <c r="AD650" s="22"/>
      <c r="AE650" s="22"/>
      <c r="AF650" s="22"/>
      <c r="AG650" s="1"/>
      <c r="AH650" s="22"/>
      <c r="AI650" s="22"/>
      <c r="AJ650" s="22"/>
      <c r="AK650" s="22"/>
      <c r="AL650" s="1"/>
      <c r="AM650" s="22"/>
      <c r="AN650" s="22"/>
      <c r="AO650" s="22"/>
      <c r="AP650" s="22"/>
      <c r="AQ650" s="22"/>
    </row>
    <row r="651" spans="6:43">
      <c r="F651" s="1" t="s">
        <v>4415</v>
      </c>
      <c r="G651" s="43" t="s">
        <v>4439</v>
      </c>
      <c r="H651" s="61" t="s">
        <v>4496</v>
      </c>
      <c r="I651" s="7"/>
      <c r="J651" s="7"/>
      <c r="K651" s="7"/>
      <c r="L651" s="7"/>
      <c r="M651" s="7"/>
      <c r="N651" s="7"/>
      <c r="O651" s="89"/>
      <c r="P651" s="1"/>
      <c r="Q651" s="1"/>
      <c r="R651" s="1"/>
      <c r="S651" s="1"/>
      <c r="T651" s="1"/>
      <c r="U651" s="1"/>
      <c r="V651" s="1"/>
      <c r="W651" s="1"/>
      <c r="X651" s="1"/>
      <c r="Y651" s="1"/>
      <c r="Z651" s="1"/>
      <c r="AA651" s="1"/>
      <c r="AB651" s="1"/>
      <c r="AC651" s="22"/>
      <c r="AD651" s="22"/>
      <c r="AE651" s="22"/>
      <c r="AF651" s="22"/>
      <c r="AG651" s="1"/>
      <c r="AH651" s="22"/>
      <c r="AI651" s="22"/>
      <c r="AJ651" s="22"/>
      <c r="AK651" s="22"/>
      <c r="AL651" s="1"/>
      <c r="AM651" s="22"/>
      <c r="AN651" s="22"/>
      <c r="AO651" s="22"/>
      <c r="AP651" s="22"/>
      <c r="AQ651" s="22"/>
    </row>
    <row r="652" spans="6:43">
      <c r="F652" s="1" t="s">
        <v>4416</v>
      </c>
      <c r="G652" s="43" t="s">
        <v>4439</v>
      </c>
      <c r="H652" s="61" t="s">
        <v>4497</v>
      </c>
      <c r="I652" s="7"/>
      <c r="J652" s="7"/>
      <c r="K652" s="7"/>
      <c r="L652" s="7"/>
      <c r="M652" s="7"/>
      <c r="N652" s="7"/>
      <c r="O652" s="89"/>
      <c r="P652" s="1"/>
      <c r="Q652" s="1"/>
      <c r="R652" s="1"/>
      <c r="S652" s="1"/>
      <c r="T652" s="1"/>
      <c r="U652" s="1"/>
      <c r="V652" s="1"/>
      <c r="W652" s="1"/>
      <c r="X652" s="1"/>
      <c r="Y652" s="1"/>
      <c r="Z652" s="1"/>
      <c r="AA652" s="1"/>
      <c r="AB652" s="1"/>
      <c r="AC652" s="22"/>
      <c r="AD652" s="22"/>
      <c r="AE652" s="22"/>
      <c r="AF652" s="22"/>
      <c r="AG652" s="1"/>
      <c r="AH652" s="22"/>
      <c r="AI652" s="22"/>
      <c r="AJ652" s="22"/>
      <c r="AK652" s="22"/>
      <c r="AL652" s="1"/>
      <c r="AM652" s="22"/>
      <c r="AN652" s="22"/>
      <c r="AO652" s="22"/>
      <c r="AP652" s="22"/>
      <c r="AQ652" s="22"/>
    </row>
    <row r="653" spans="6:43">
      <c r="F653" s="1" t="s">
        <v>4417</v>
      </c>
      <c r="G653" s="43" t="s">
        <v>4439</v>
      </c>
      <c r="H653" s="61" t="s">
        <v>4498</v>
      </c>
      <c r="I653" s="7"/>
      <c r="J653" s="7"/>
      <c r="K653" s="7"/>
      <c r="L653" s="7"/>
      <c r="M653" s="7"/>
      <c r="N653" s="7"/>
      <c r="O653" s="89"/>
      <c r="P653" s="1"/>
      <c r="Q653" s="1"/>
      <c r="R653" s="1"/>
      <c r="S653" s="1"/>
      <c r="T653" s="1"/>
      <c r="U653" s="1"/>
      <c r="V653" s="1"/>
      <c r="W653" s="1"/>
      <c r="X653" s="1"/>
      <c r="Y653" s="1"/>
      <c r="Z653" s="1"/>
      <c r="AA653" s="1"/>
      <c r="AB653" s="1"/>
      <c r="AC653" s="22"/>
      <c r="AD653" s="22"/>
      <c r="AE653" s="22"/>
      <c r="AF653" s="22"/>
      <c r="AG653" s="1"/>
      <c r="AH653" s="22"/>
      <c r="AI653" s="22"/>
      <c r="AJ653" s="22"/>
      <c r="AK653" s="22"/>
      <c r="AL653" s="1"/>
      <c r="AM653" s="22"/>
      <c r="AN653" s="22"/>
      <c r="AO653" s="22"/>
      <c r="AP653" s="22"/>
      <c r="AQ653" s="22"/>
    </row>
    <row r="654" spans="6:43">
      <c r="F654" s="1" t="s">
        <v>4418</v>
      </c>
      <c r="G654" s="43" t="s">
        <v>4439</v>
      </c>
      <c r="H654" s="61" t="s">
        <v>4499</v>
      </c>
      <c r="I654" s="7"/>
      <c r="J654" s="7"/>
      <c r="K654" s="7"/>
      <c r="L654" s="7"/>
      <c r="M654" s="7"/>
      <c r="N654" s="7"/>
      <c r="O654" s="89"/>
      <c r="P654" s="1"/>
      <c r="Q654" s="1"/>
      <c r="R654" s="1"/>
      <c r="S654" s="1"/>
      <c r="T654" s="1"/>
      <c r="U654" s="1"/>
      <c r="V654" s="1"/>
      <c r="W654" s="1"/>
      <c r="X654" s="1"/>
      <c r="Y654" s="1"/>
      <c r="Z654" s="1"/>
      <c r="AA654" s="1"/>
      <c r="AB654" s="1"/>
      <c r="AC654" s="22"/>
      <c r="AD654" s="22"/>
      <c r="AE654" s="22"/>
      <c r="AF654" s="22"/>
      <c r="AG654" s="1"/>
      <c r="AH654" s="22"/>
      <c r="AI654" s="22"/>
      <c r="AJ654" s="22"/>
      <c r="AK654" s="22"/>
      <c r="AL654" s="1"/>
      <c r="AM654" s="22"/>
      <c r="AN654" s="22"/>
      <c r="AO654" s="22"/>
      <c r="AP654" s="22"/>
      <c r="AQ654" s="22"/>
    </row>
    <row r="655" spans="6:43">
      <c r="F655" s="1" t="s">
        <v>4419</v>
      </c>
      <c r="G655" s="43" t="s">
        <v>4439</v>
      </c>
      <c r="H655" s="61" t="s">
        <v>4500</v>
      </c>
      <c r="I655" s="7"/>
      <c r="J655" s="7"/>
      <c r="K655" s="7"/>
      <c r="L655" s="7"/>
      <c r="M655" s="7"/>
      <c r="N655" s="7"/>
      <c r="O655" s="89"/>
      <c r="P655" s="1"/>
      <c r="Q655" s="1"/>
      <c r="R655" s="1"/>
      <c r="S655" s="1"/>
      <c r="T655" s="1"/>
      <c r="U655" s="1"/>
      <c r="V655" s="1"/>
      <c r="W655" s="1"/>
      <c r="X655" s="1"/>
      <c r="Y655" s="1"/>
      <c r="Z655" s="1"/>
      <c r="AA655" s="1"/>
      <c r="AB655" s="1"/>
      <c r="AC655" s="22"/>
      <c r="AD655" s="22"/>
      <c r="AE655" s="22"/>
      <c r="AF655" s="22"/>
      <c r="AG655" s="1"/>
      <c r="AH655" s="22"/>
      <c r="AI655" s="22"/>
      <c r="AJ655" s="22"/>
      <c r="AK655" s="22"/>
      <c r="AL655" s="1"/>
      <c r="AM655" s="22"/>
      <c r="AN655" s="22"/>
      <c r="AO655" s="22"/>
      <c r="AP655" s="22"/>
      <c r="AQ655" s="22"/>
    </row>
    <row r="656" spans="6:43">
      <c r="F656" s="1" t="s">
        <v>4420</v>
      </c>
      <c r="G656" s="43" t="s">
        <v>4439</v>
      </c>
      <c r="H656" s="61" t="s">
        <v>4501</v>
      </c>
      <c r="I656" s="7"/>
      <c r="J656" s="7"/>
      <c r="K656" s="7"/>
      <c r="L656" s="7"/>
      <c r="M656" s="7"/>
      <c r="N656" s="7"/>
      <c r="O656" s="89"/>
      <c r="P656" s="1"/>
      <c r="Q656" s="1"/>
      <c r="R656" s="1"/>
      <c r="S656" s="1"/>
      <c r="T656" s="1"/>
      <c r="U656" s="1"/>
      <c r="V656" s="1"/>
      <c r="W656" s="1"/>
      <c r="X656" s="1"/>
      <c r="Y656" s="1"/>
      <c r="Z656" s="1"/>
      <c r="AA656" s="1"/>
      <c r="AB656" s="1"/>
      <c r="AC656" s="22"/>
      <c r="AD656" s="22"/>
      <c r="AE656" s="22"/>
      <c r="AF656" s="22"/>
      <c r="AG656" s="1"/>
      <c r="AH656" s="22"/>
      <c r="AI656" s="22"/>
      <c r="AJ656" s="22"/>
      <c r="AK656" s="22"/>
      <c r="AL656" s="1"/>
      <c r="AM656" s="22"/>
      <c r="AN656" s="22"/>
      <c r="AO656" s="22"/>
      <c r="AP656" s="22"/>
      <c r="AQ656" s="22"/>
    </row>
    <row r="657" spans="6:43">
      <c r="F657" s="1" t="s">
        <v>4421</v>
      </c>
      <c r="G657" s="43" t="s">
        <v>4439</v>
      </c>
      <c r="H657" s="61" t="s">
        <v>4502</v>
      </c>
      <c r="I657" s="7"/>
      <c r="J657" s="7"/>
      <c r="K657" s="7"/>
      <c r="L657" s="7"/>
      <c r="M657" s="7"/>
      <c r="N657" s="7"/>
      <c r="O657" s="89"/>
      <c r="P657" s="1"/>
      <c r="Q657" s="1"/>
      <c r="R657" s="1"/>
      <c r="S657" s="1"/>
      <c r="T657" s="1"/>
      <c r="U657" s="1"/>
      <c r="V657" s="1"/>
      <c r="W657" s="1"/>
      <c r="X657" s="1"/>
      <c r="Y657" s="1"/>
      <c r="Z657" s="1"/>
      <c r="AA657" s="1"/>
      <c r="AB657" s="1"/>
      <c r="AC657" s="22"/>
      <c r="AD657" s="22"/>
      <c r="AE657" s="22"/>
      <c r="AF657" s="22"/>
      <c r="AG657" s="1"/>
      <c r="AH657" s="22"/>
      <c r="AI657" s="22"/>
      <c r="AJ657" s="22"/>
      <c r="AK657" s="22"/>
      <c r="AL657" s="1"/>
      <c r="AM657" s="22"/>
      <c r="AN657" s="22"/>
      <c r="AO657" s="22"/>
      <c r="AP657" s="22"/>
      <c r="AQ657" s="22"/>
    </row>
    <row r="658" spans="6:43">
      <c r="F658" s="1" t="s">
        <v>4422</v>
      </c>
      <c r="G658" s="43" t="s">
        <v>4439</v>
      </c>
      <c r="H658" s="61" t="s">
        <v>4503</v>
      </c>
      <c r="I658" s="7"/>
      <c r="J658" s="7"/>
      <c r="K658" s="7"/>
      <c r="L658" s="7"/>
      <c r="M658" s="7"/>
      <c r="N658" s="7"/>
      <c r="O658" s="89"/>
      <c r="P658" s="1"/>
      <c r="Q658" s="1"/>
      <c r="R658" s="1"/>
      <c r="S658" s="1"/>
      <c r="T658" s="1"/>
      <c r="U658" s="1"/>
      <c r="V658" s="1"/>
      <c r="W658" s="1"/>
      <c r="X658" s="1"/>
      <c r="Y658" s="1"/>
      <c r="Z658" s="1"/>
      <c r="AA658" s="1"/>
      <c r="AB658" s="1"/>
      <c r="AC658" s="22"/>
      <c r="AD658" s="22"/>
      <c r="AE658" s="22"/>
      <c r="AF658" s="22"/>
      <c r="AG658" s="1"/>
      <c r="AH658" s="22"/>
      <c r="AI658" s="22"/>
      <c r="AJ658" s="22"/>
      <c r="AK658" s="22"/>
      <c r="AL658" s="1"/>
      <c r="AM658" s="22"/>
      <c r="AN658" s="22"/>
      <c r="AO658" s="22"/>
      <c r="AP658" s="22"/>
      <c r="AQ658" s="22"/>
    </row>
    <row r="659" spans="6:43">
      <c r="F659" s="1" t="s">
        <v>4423</v>
      </c>
      <c r="G659" s="43" t="s">
        <v>4504</v>
      </c>
      <c r="H659" s="61" t="s">
        <v>4505</v>
      </c>
      <c r="I659" s="7"/>
      <c r="J659" s="7"/>
      <c r="K659" s="7"/>
      <c r="L659" s="7"/>
      <c r="M659" s="7"/>
      <c r="N659" s="7"/>
      <c r="O659" s="89"/>
      <c r="P659" s="1"/>
      <c r="Q659" s="1"/>
      <c r="R659" s="1"/>
      <c r="S659" s="1"/>
      <c r="T659" s="1"/>
      <c r="U659" s="1"/>
      <c r="V659" s="1"/>
      <c r="W659" s="1"/>
      <c r="X659" s="1"/>
      <c r="Y659" s="1"/>
      <c r="Z659" s="1"/>
      <c r="AA659" s="1"/>
      <c r="AB659" s="1"/>
      <c r="AC659" s="22"/>
      <c r="AD659" s="22"/>
      <c r="AE659" s="22"/>
      <c r="AF659" s="22"/>
      <c r="AG659" s="1"/>
      <c r="AH659" s="22"/>
      <c r="AI659" s="22"/>
      <c r="AJ659" s="22"/>
      <c r="AK659" s="22"/>
      <c r="AL659" s="1"/>
      <c r="AM659" s="22"/>
      <c r="AN659" s="22"/>
      <c r="AO659" s="22"/>
      <c r="AP659" s="22"/>
      <c r="AQ659" s="22"/>
    </row>
    <row r="660" spans="6:43">
      <c r="F660" s="1" t="s">
        <v>4424</v>
      </c>
      <c r="G660" s="43" t="s">
        <v>4506</v>
      </c>
      <c r="H660" s="61" t="s">
        <v>4507</v>
      </c>
      <c r="I660" s="7"/>
      <c r="J660" s="7"/>
      <c r="K660" s="7"/>
      <c r="L660" s="7"/>
      <c r="M660" s="7"/>
      <c r="N660" s="7"/>
      <c r="O660" s="89"/>
      <c r="P660" s="1"/>
      <c r="Q660" s="1"/>
      <c r="R660" s="1"/>
      <c r="S660" s="1"/>
      <c r="T660" s="1"/>
      <c r="U660" s="1"/>
      <c r="V660" s="1"/>
      <c r="W660" s="1"/>
      <c r="X660" s="1"/>
      <c r="Y660" s="1"/>
      <c r="Z660" s="1"/>
      <c r="AA660" s="1"/>
      <c r="AB660" s="1"/>
      <c r="AC660" s="22"/>
      <c r="AD660" s="22"/>
      <c r="AE660" s="22"/>
      <c r="AF660" s="22"/>
      <c r="AG660" s="1"/>
      <c r="AH660" s="22"/>
      <c r="AI660" s="22"/>
      <c r="AJ660" s="22"/>
      <c r="AK660" s="22"/>
      <c r="AL660" s="1"/>
      <c r="AM660" s="22"/>
      <c r="AN660" s="22"/>
      <c r="AO660" s="22"/>
      <c r="AP660" s="22"/>
      <c r="AQ660" s="22"/>
    </row>
    <row r="661" spans="6:43">
      <c r="F661" s="1" t="s">
        <v>4425</v>
      </c>
      <c r="G661" s="43" t="s">
        <v>4508</v>
      </c>
      <c r="H661" s="61" t="s">
        <v>4509</v>
      </c>
      <c r="I661" s="7"/>
      <c r="J661" s="7"/>
      <c r="K661" s="7"/>
      <c r="L661" s="7"/>
      <c r="M661" s="7"/>
      <c r="N661" s="7"/>
      <c r="O661" s="89"/>
      <c r="P661" s="1"/>
      <c r="Q661" s="1"/>
      <c r="R661" s="1"/>
      <c r="S661" s="1"/>
      <c r="T661" s="1"/>
      <c r="U661" s="1"/>
      <c r="V661" s="1"/>
      <c r="W661" s="1"/>
      <c r="X661" s="1"/>
      <c r="Y661" s="1"/>
      <c r="Z661" s="1"/>
      <c r="AA661" s="1"/>
      <c r="AB661" s="1"/>
      <c r="AC661" s="22"/>
      <c r="AD661" s="22"/>
      <c r="AE661" s="22"/>
      <c r="AF661" s="22"/>
      <c r="AG661" s="1"/>
      <c r="AH661" s="22"/>
      <c r="AI661" s="22"/>
      <c r="AJ661" s="22"/>
      <c r="AK661" s="22"/>
      <c r="AL661" s="1"/>
      <c r="AM661" s="22"/>
      <c r="AN661" s="22"/>
      <c r="AO661" s="22"/>
      <c r="AP661" s="22"/>
      <c r="AQ661" s="22"/>
    </row>
    <row r="662" spans="6:43">
      <c r="F662" s="1" t="s">
        <v>4426</v>
      </c>
      <c r="G662" s="43" t="s">
        <v>4510</v>
      </c>
      <c r="H662" s="61" t="s">
        <v>4511</v>
      </c>
      <c r="I662" s="7"/>
      <c r="J662" s="7"/>
      <c r="K662" s="7"/>
      <c r="L662" s="7"/>
      <c r="M662" s="7"/>
      <c r="N662" s="7"/>
      <c r="O662" s="89"/>
      <c r="P662" s="1"/>
      <c r="Q662" s="1"/>
      <c r="R662" s="1"/>
      <c r="S662" s="1"/>
      <c r="T662" s="1"/>
      <c r="U662" s="1"/>
      <c r="V662" s="1"/>
      <c r="W662" s="1"/>
      <c r="X662" s="1"/>
      <c r="Y662" s="1"/>
      <c r="Z662" s="1"/>
      <c r="AA662" s="1"/>
      <c r="AB662" s="1"/>
      <c r="AC662" s="22"/>
      <c r="AD662" s="22"/>
      <c r="AE662" s="22"/>
      <c r="AF662" s="22"/>
      <c r="AG662" s="1"/>
      <c r="AH662" s="22"/>
      <c r="AI662" s="22"/>
      <c r="AJ662" s="22"/>
      <c r="AK662" s="22"/>
      <c r="AL662" s="1"/>
      <c r="AM662" s="22"/>
      <c r="AN662" s="22"/>
      <c r="AO662" s="22"/>
      <c r="AP662" s="22"/>
      <c r="AQ662" s="22"/>
    </row>
    <row r="663" spans="6:43">
      <c r="F663" s="1" t="s">
        <v>4427</v>
      </c>
      <c r="G663" s="43" t="s">
        <v>4512</v>
      </c>
      <c r="H663" s="61" t="s">
        <v>4513</v>
      </c>
      <c r="I663" s="7"/>
      <c r="J663" s="7"/>
      <c r="K663" s="7"/>
      <c r="L663" s="7"/>
      <c r="M663" s="7"/>
      <c r="N663" s="7"/>
      <c r="O663" s="89"/>
      <c r="P663" s="1"/>
      <c r="Q663" s="1"/>
      <c r="R663" s="1"/>
      <c r="S663" s="1"/>
      <c r="T663" s="1"/>
      <c r="U663" s="1"/>
      <c r="V663" s="1"/>
      <c r="W663" s="1"/>
      <c r="X663" s="1"/>
      <c r="Y663" s="1"/>
      <c r="Z663" s="1"/>
      <c r="AA663" s="1"/>
      <c r="AB663" s="1"/>
      <c r="AC663" s="22"/>
      <c r="AD663" s="22"/>
      <c r="AE663" s="22"/>
      <c r="AF663" s="22"/>
      <c r="AG663" s="1"/>
      <c r="AH663" s="22"/>
      <c r="AI663" s="22"/>
      <c r="AJ663" s="22"/>
      <c r="AK663" s="22"/>
      <c r="AL663" s="1"/>
      <c r="AM663" s="22"/>
      <c r="AN663" s="22"/>
      <c r="AO663" s="22"/>
      <c r="AP663" s="22"/>
      <c r="AQ663" s="22"/>
    </row>
    <row r="664" spans="6:43">
      <c r="G664" s="10"/>
    </row>
    <row r="668" spans="6:43" ht="15.75">
      <c r="F668" s="361" t="s">
        <v>4526</v>
      </c>
      <c r="G668" s="361"/>
      <c r="I668" s="364" t="s">
        <v>4522</v>
      </c>
      <c r="J668" s="364"/>
      <c r="K668" s="364"/>
      <c r="L668" s="364"/>
    </row>
    <row r="669" spans="6:43">
      <c r="F669" s="362" t="s">
        <v>4523</v>
      </c>
      <c r="G669" s="362"/>
      <c r="I669" s="26" t="s">
        <v>3078</v>
      </c>
      <c r="J669" s="26" t="s">
        <v>2156</v>
      </c>
      <c r="K669" s="26" t="s">
        <v>2144</v>
      </c>
      <c r="L669" s="26" t="s">
        <v>2158</v>
      </c>
    </row>
    <row r="670" spans="6:43">
      <c r="F670" s="1">
        <v>1</v>
      </c>
      <c r="G670" s="43" t="s">
        <v>5489</v>
      </c>
      <c r="I670" s="7" t="s">
        <v>4328</v>
      </c>
      <c r="J670" s="93">
        <v>0.4</v>
      </c>
      <c r="K670" s="93">
        <v>0.4</v>
      </c>
      <c r="L670" s="93">
        <v>0.2</v>
      </c>
    </row>
    <row r="671" spans="6:43">
      <c r="F671" s="1">
        <v>2</v>
      </c>
      <c r="G671" s="43" t="s">
        <v>4334</v>
      </c>
      <c r="I671" s="7" t="s">
        <v>4329</v>
      </c>
      <c r="J671" s="93">
        <v>0.6</v>
      </c>
      <c r="K671" s="93">
        <v>0.4</v>
      </c>
      <c r="L671" s="93">
        <v>0</v>
      </c>
    </row>
    <row r="672" spans="6:43">
      <c r="F672" s="1">
        <v>3</v>
      </c>
      <c r="G672" s="43" t="s">
        <v>4335</v>
      </c>
      <c r="I672" s="7" t="s">
        <v>4330</v>
      </c>
      <c r="J672" s="93">
        <v>0.7</v>
      </c>
      <c r="K672" s="93">
        <v>0.3</v>
      </c>
      <c r="L672" s="93">
        <v>0</v>
      </c>
    </row>
    <row r="673" spans="6:12">
      <c r="F673" s="1">
        <v>4</v>
      </c>
      <c r="G673" s="43" t="s">
        <v>4336</v>
      </c>
      <c r="I673" s="7" t="s">
        <v>4331</v>
      </c>
      <c r="J673" s="93">
        <v>0.3</v>
      </c>
      <c r="K673" s="93">
        <v>0.4</v>
      </c>
      <c r="L673" s="93">
        <v>0.3</v>
      </c>
    </row>
    <row r="674" spans="6:12">
      <c r="F674" s="1">
        <v>5</v>
      </c>
      <c r="G674" s="43" t="s">
        <v>4337</v>
      </c>
      <c r="I674" s="7" t="s">
        <v>4332</v>
      </c>
      <c r="J674" s="93">
        <v>0.2</v>
      </c>
      <c r="K674" s="93">
        <v>0.5</v>
      </c>
      <c r="L674" s="93">
        <v>0.3</v>
      </c>
    </row>
    <row r="675" spans="6:12">
      <c r="F675" s="1">
        <v>6</v>
      </c>
      <c r="G675" s="43" t="s">
        <v>4338</v>
      </c>
      <c r="I675" s="7" t="s">
        <v>4333</v>
      </c>
      <c r="J675" s="93">
        <v>0.1</v>
      </c>
      <c r="K675" s="93">
        <v>0.6</v>
      </c>
      <c r="L675" s="93">
        <v>0.3</v>
      </c>
    </row>
    <row r="676" spans="6:12">
      <c r="F676" s="1">
        <v>7</v>
      </c>
      <c r="G676" s="43" t="s">
        <v>4339</v>
      </c>
    </row>
    <row r="677" spans="6:12">
      <c r="F677" s="1">
        <v>8</v>
      </c>
      <c r="G677" s="43" t="s">
        <v>4340</v>
      </c>
    </row>
    <row r="678" spans="6:12">
      <c r="F678" s="366" t="s">
        <v>4524</v>
      </c>
      <c r="G678" s="366"/>
    </row>
    <row r="679" spans="6:12">
      <c r="F679" s="1">
        <v>1</v>
      </c>
      <c r="G679" s="43" t="s">
        <v>4341</v>
      </c>
    </row>
    <row r="680" spans="6:12">
      <c r="F680" s="1">
        <v>2</v>
      </c>
      <c r="G680" s="43" t="s">
        <v>4342</v>
      </c>
    </row>
    <row r="681" spans="6:12">
      <c r="F681" s="1">
        <v>3</v>
      </c>
      <c r="G681" s="43" t="s">
        <v>4343</v>
      </c>
    </row>
    <row r="682" spans="6:12">
      <c r="F682" s="1">
        <v>4</v>
      </c>
      <c r="G682" s="43" t="s">
        <v>4344</v>
      </c>
    </row>
    <row r="683" spans="6:12">
      <c r="F683" s="366" t="s">
        <v>4525</v>
      </c>
      <c r="G683" s="366"/>
    </row>
    <row r="684" spans="6:12">
      <c r="F684" s="1">
        <v>1</v>
      </c>
      <c r="G684" s="1" t="s">
        <v>4345</v>
      </c>
    </row>
    <row r="685" spans="6:12">
      <c r="F685" s="1">
        <v>2</v>
      </c>
      <c r="G685" s="1" t="s">
        <v>4345</v>
      </c>
    </row>
    <row r="686" spans="6:12">
      <c r="F686" s="1">
        <v>3</v>
      </c>
      <c r="G686" s="1" t="s">
        <v>4346</v>
      </c>
    </row>
    <row r="687" spans="6:12">
      <c r="F687" s="1">
        <v>4</v>
      </c>
      <c r="G687" s="1" t="s">
        <v>4347</v>
      </c>
    </row>
    <row r="689" spans="6:7" ht="15.75">
      <c r="F689" s="361" t="s">
        <v>4528</v>
      </c>
      <c r="G689" s="361"/>
    </row>
    <row r="690" spans="6:7">
      <c r="F690" s="362" t="s">
        <v>4527</v>
      </c>
      <c r="G690" s="362"/>
    </row>
    <row r="691" spans="6:7">
      <c r="F691" s="1">
        <v>1</v>
      </c>
      <c r="G691" s="43" t="s">
        <v>4304</v>
      </c>
    </row>
    <row r="692" spans="6:7">
      <c r="F692" s="1">
        <v>2</v>
      </c>
      <c r="G692" s="43" t="s">
        <v>4305</v>
      </c>
    </row>
    <row r="693" spans="6:7">
      <c r="F693" s="1">
        <v>3</v>
      </c>
      <c r="G693" s="43" t="s">
        <v>4306</v>
      </c>
    </row>
    <row r="694" spans="6:7">
      <c r="F694" s="1">
        <v>4</v>
      </c>
      <c r="G694" s="43" t="s">
        <v>4307</v>
      </c>
    </row>
    <row r="695" spans="6:7">
      <c r="F695" s="1">
        <v>5</v>
      </c>
      <c r="G695" s="43" t="s">
        <v>4308</v>
      </c>
    </row>
    <row r="696" spans="6:7">
      <c r="F696" s="1">
        <v>6</v>
      </c>
      <c r="G696" s="43" t="s">
        <v>4309</v>
      </c>
    </row>
    <row r="697" spans="6:7">
      <c r="F697" s="362" t="s">
        <v>4529</v>
      </c>
      <c r="G697" s="362"/>
    </row>
    <row r="698" spans="6:7">
      <c r="F698" s="44">
        <v>0.2</v>
      </c>
      <c r="G698" s="1" t="s">
        <v>4348</v>
      </c>
    </row>
    <row r="699" spans="6:7">
      <c r="F699" s="44">
        <v>0.1</v>
      </c>
      <c r="G699" s="1" t="s">
        <v>4349</v>
      </c>
    </row>
    <row r="700" spans="6:7">
      <c r="F700" s="44">
        <v>0.2</v>
      </c>
      <c r="G700" s="1" t="s">
        <v>4350</v>
      </c>
    </row>
    <row r="701" spans="6:7">
      <c r="F701" s="44">
        <v>0.2</v>
      </c>
      <c r="G701" s="1" t="s">
        <v>4351</v>
      </c>
    </row>
    <row r="702" spans="6:7">
      <c r="F702" s="44">
        <v>0.1</v>
      </c>
      <c r="G702" s="1" t="s">
        <v>4352</v>
      </c>
    </row>
    <row r="703" spans="6:7">
      <c r="F703" s="44">
        <v>0.2</v>
      </c>
      <c r="G703" s="1" t="s">
        <v>4353</v>
      </c>
    </row>
    <row r="705" spans="6:9" ht="15.75">
      <c r="F705" s="361" t="s">
        <v>4530</v>
      </c>
      <c r="G705" s="361"/>
      <c r="H705" s="361"/>
      <c r="I705" s="361"/>
    </row>
    <row r="706" spans="6:9" ht="15.75">
      <c r="F706" s="42" t="s">
        <v>4327</v>
      </c>
      <c r="G706" s="42" t="s">
        <v>2156</v>
      </c>
      <c r="H706" s="84" t="s">
        <v>2144</v>
      </c>
      <c r="I706" s="42" t="s">
        <v>2158</v>
      </c>
    </row>
    <row r="707" spans="6:9">
      <c r="F707" s="1">
        <v>1</v>
      </c>
      <c r="G707" s="1" t="s">
        <v>4310</v>
      </c>
      <c r="H707" s="61" t="s">
        <v>4311</v>
      </c>
      <c r="I707" s="7" t="s">
        <v>4311</v>
      </c>
    </row>
    <row r="708" spans="6:9">
      <c r="F708" s="1">
        <v>2</v>
      </c>
      <c r="G708" s="1" t="s">
        <v>4310</v>
      </c>
      <c r="H708" s="61" t="s">
        <v>4312</v>
      </c>
      <c r="I708" s="7" t="s">
        <v>4311</v>
      </c>
    </row>
    <row r="709" spans="6:9">
      <c r="F709" s="1">
        <v>3</v>
      </c>
      <c r="G709" s="1" t="s">
        <v>4313</v>
      </c>
      <c r="H709" s="61" t="s">
        <v>4314</v>
      </c>
      <c r="I709" s="7" t="s">
        <v>4311</v>
      </c>
    </row>
    <row r="710" spans="6:9">
      <c r="F710" s="1">
        <v>4</v>
      </c>
      <c r="G710" s="1" t="s">
        <v>4313</v>
      </c>
      <c r="H710" s="61" t="s">
        <v>4315</v>
      </c>
      <c r="I710" s="7" t="s">
        <v>4311</v>
      </c>
    </row>
    <row r="711" spans="6:9">
      <c r="F711" s="1">
        <v>5</v>
      </c>
      <c r="G711" s="1" t="s">
        <v>4317</v>
      </c>
      <c r="H711" s="61" t="s">
        <v>4317</v>
      </c>
      <c r="I711" s="7" t="s">
        <v>4316</v>
      </c>
    </row>
    <row r="712" spans="6:9">
      <c r="F712" s="1">
        <v>6</v>
      </c>
      <c r="G712" s="1" t="s">
        <v>4317</v>
      </c>
      <c r="H712" s="61" t="s">
        <v>4317</v>
      </c>
      <c r="I712" s="7" t="s">
        <v>4317</v>
      </c>
    </row>
    <row r="713" spans="6:9">
      <c r="F713" s="1">
        <v>7</v>
      </c>
      <c r="G713" s="1" t="s">
        <v>4314</v>
      </c>
      <c r="H713" s="61" t="s">
        <v>4318</v>
      </c>
      <c r="I713" s="7" t="s">
        <v>4319</v>
      </c>
    </row>
    <row r="714" spans="6:9">
      <c r="F714" s="1">
        <v>8</v>
      </c>
      <c r="G714" s="1" t="s">
        <v>4320</v>
      </c>
      <c r="H714" s="61" t="s">
        <v>4318</v>
      </c>
      <c r="I714" s="7" t="s">
        <v>4321</v>
      </c>
    </row>
    <row r="715" spans="6:9">
      <c r="F715" s="1">
        <v>9</v>
      </c>
      <c r="G715" s="1" t="s">
        <v>4322</v>
      </c>
      <c r="H715" s="61" t="s">
        <v>4323</v>
      </c>
      <c r="I715" s="7" t="s">
        <v>4324</v>
      </c>
    </row>
    <row r="716" spans="6:9">
      <c r="F716" s="1">
        <v>10</v>
      </c>
      <c r="G716" s="1" t="s">
        <v>4325</v>
      </c>
      <c r="H716" s="61" t="s">
        <v>4323</v>
      </c>
      <c r="I716" s="7" t="s">
        <v>4326</v>
      </c>
    </row>
  </sheetData>
  <autoFilter ref="F2:AA663"/>
  <sortState ref="AS3:AS42">
    <sortCondition ref="AS3"/>
  </sortState>
  <mergeCells count="14">
    <mergeCell ref="AC1:AF1"/>
    <mergeCell ref="AH1:AK1"/>
    <mergeCell ref="A1:M1"/>
    <mergeCell ref="F669:G669"/>
    <mergeCell ref="F678:G678"/>
    <mergeCell ref="F683:G683"/>
    <mergeCell ref="Q1:AA1"/>
    <mergeCell ref="F705:I705"/>
    <mergeCell ref="F690:G690"/>
    <mergeCell ref="F697:G697"/>
    <mergeCell ref="F587:H587"/>
    <mergeCell ref="I668:L668"/>
    <mergeCell ref="F668:G668"/>
    <mergeCell ref="F689:G689"/>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Аркуші</vt:lpstr>
      </vt:variant>
      <vt:variant>
        <vt:i4>23</vt:i4>
      </vt:variant>
    </vt:vector>
  </HeadingPairs>
  <TitlesOfParts>
    <vt:vector size="23" baseType="lpstr">
      <vt:lpstr>chanelog</vt:lpstr>
      <vt:lpstr>languages</vt:lpstr>
      <vt:lpstr>HOLIDAYS</vt:lpstr>
      <vt:lpstr>CalendarV1</vt:lpstr>
      <vt:lpstr>CalendarV2</vt:lpstr>
      <vt:lpstr>NAMES</vt:lpstr>
      <vt:lpstr>HISTORY</vt:lpstr>
      <vt:lpstr>NOBLE HOUSES 5E</vt:lpstr>
      <vt:lpstr>WATERDEEP STRUCTURES</vt:lpstr>
      <vt:lpstr>VOLO GUIDE TO WATERDEEP</vt:lpstr>
      <vt:lpstr>FIGURES</vt:lpstr>
      <vt:lpstr>ORGANIZATIONS</vt:lpstr>
      <vt:lpstr>NOBLES 3E</vt:lpstr>
      <vt:lpstr>MISC</vt:lpstr>
      <vt:lpstr>CITY WATCH &amp; CITY GUARD</vt:lpstr>
      <vt:lpstr>Z_RANDOMIZERS</vt:lpstr>
      <vt:lpstr>PRICES&amp;TAXES&amp;DRUGS</vt:lpstr>
      <vt:lpstr>LORDS OF WATERDEEP</vt:lpstr>
      <vt:lpstr>9_CODE LEGAL</vt:lpstr>
      <vt:lpstr>MATERIAL COMPONENTS</vt:lpstr>
      <vt:lpstr>Misc 2</vt:lpstr>
      <vt:lpstr>gang generator</vt:lpstr>
      <vt:lpstr>FENCES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Палихов Антон</dc:creator>
  <cp:lastModifiedBy>Паліхов Антон Володимирович</cp:lastModifiedBy>
  <dcterms:created xsi:type="dcterms:W3CDTF">2018-06-06T11:02:05Z</dcterms:created>
  <dcterms:modified xsi:type="dcterms:W3CDTF">2018-08-02T10:49:24Z</dcterms:modified>
</cp:coreProperties>
</file>